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Advanced" sheetId="1" r:id="rId1"/>
    <sheet name="Search" sheetId="2" r:id="rId2"/>
    <sheet name="DP" sheetId="3" r:id="rId3"/>
    <sheet name="Graph" sheetId="4" r:id="rId4"/>
    <sheet name="Tree" sheetId="5" r:id="rId5"/>
    <sheet name="Binary Search" sheetId="6" r:id="rId6"/>
    <sheet name="BST" sheetId="7" r:id="rId7"/>
    <sheet name="HashTable" sheetId="8" r:id="rId8"/>
    <sheet name="Greedy" sheetId="9" r:id="rId9"/>
    <sheet name="List" sheetId="10" r:id="rId10"/>
    <sheet name="Two Pointers" sheetId="11" r:id="rId11"/>
    <sheet name="Divide and conquer" sheetId="12" r:id="rId12"/>
    <sheet name="Recursion" sheetId="13" r:id="rId13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I2" authorId="0">
      <text>
        <r>
          <rPr>
            <sz val="10"/>
            <rFont val="宋体"/>
            <charset val="134"/>
          </rPr>
          <t>todo
	-Hua Hua</t>
        </r>
      </text>
    </comment>
    <comment ref="D5" authorId="0">
      <text>
        <r>
          <rPr>
            <sz val="10"/>
            <rFont val="宋体"/>
            <charset val="134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K5" authorId="0">
      <text>
        <r>
          <rPr>
            <sz val="10"/>
            <rFont val="宋体"/>
            <charset val="134"/>
          </rPr>
          <t>It will be great if you could add the leetcode link here. Users could go to the problem page directly.
	-Qingdong Cheng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21" authorId="0">
      <text>
        <r>
          <rPr>
            <sz val="10"/>
            <rFont val="宋体"/>
            <charset val="134"/>
          </rPr>
          <t>花花可以做个关于sort的主题吗
	-Alex Dalek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7" authorId="0">
      <text>
        <r>
          <rPr>
            <sz val="10"/>
            <rFont val="宋体"/>
            <charset val="134"/>
          </rPr>
          <t>This link is incorrect, it should be: https://zxi.mytechroad.com/blog/dynamic-programming/leetcode-221-maximal-square/
	-Arif Rezai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11" authorId="0">
      <text>
        <r>
          <rPr>
            <sz val="10"/>
            <rFont val="宋体"/>
            <charset val="134"/>
          </rPr>
          <t>这题和827很像，建议放到上面去
	-Haoming Xiao
_Marked as resolved_
	-cathy liu
_Re-opened_
	-cathy liu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3" authorId="0">
      <text>
        <r>
          <rPr>
            <sz val="10"/>
            <rFont val="宋体"/>
            <charset val="134"/>
          </rPr>
          <t>could you make the background color of this column with yellow instead of transparent since this is a medium question?
	-Frank Zou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6" authorId="0">
      <text>
        <r>
          <rPr>
            <sz val="10"/>
            <rFont val="宋体"/>
            <charset val="134"/>
          </rPr>
          <t>410
	-cathy liu
_Marked as resolved_
	-Tan Chaoli
_Re-opened_
	-Tan Chaoli</t>
        </r>
      </text>
    </comment>
    <comment ref="F6" authorId="0">
      <text>
        <r>
          <rPr>
            <sz val="10"/>
            <rFont val="宋体"/>
            <charset val="134"/>
          </rPr>
          <t>774
	-cathy liu</t>
        </r>
      </text>
    </comment>
    <comment ref="G6" authorId="0">
      <text>
        <r>
          <rPr>
            <sz val="10"/>
            <rFont val="宋体"/>
            <charset val="134"/>
          </rPr>
          <t>1231
	-cathy liu</t>
        </r>
      </text>
    </comment>
    <comment ref="H6" authorId="0">
      <text>
        <r>
          <rPr>
            <sz val="10"/>
            <rFont val="宋体"/>
            <charset val="134"/>
          </rPr>
          <t>1283
	-cathy liu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宋体"/>
            <charset val="134"/>
          </rPr>
          <t>请问为什么Greedy里我只看到一个题目，但是有10行difficulty
	-Dandan Du
同问
	-Yiming Lin
_Marked as resolved_
	-Xingqi Tang
_Re-opened_
	-Xingqi Tang</t>
        </r>
      </text>
    </comment>
    <comment ref="B12" authorId="0">
      <text>
        <r>
          <rPr>
            <sz val="10"/>
            <rFont val="宋体"/>
            <charset val="134"/>
          </rPr>
          <t>Emmm 贪心是有一题吗～
	-SEKI AUYEUNG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D5" authorId="0">
      <text>
        <r>
          <rPr>
            <sz val="10"/>
            <rFont val="宋体"/>
            <charset val="134"/>
          </rPr>
          <t>todo
	-Hua Hua
_Marked as resolved_
	-Dayue Bai
_Re-opened_
	-Dayue Bai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rFont val="宋体"/>
            <charset val="134"/>
          </rPr>
          <t>Minimum Size Subarray Sum
	-Bob Cao</t>
        </r>
      </text>
    </comment>
    <comment ref="F4" authorId="0">
      <text>
        <r>
          <rPr>
            <sz val="10"/>
            <rFont val="宋体"/>
            <charset val="134"/>
          </rPr>
          <t>花花，这个题目应该是881，指向的链接的题号也不对
	-Gmai Pang</t>
        </r>
      </text>
    </comment>
  </commentList>
</comments>
</file>

<file path=xl/sharedStrings.xml><?xml version="1.0" encoding="utf-8"?>
<sst xmlns="http://schemas.openxmlformats.org/spreadsheetml/2006/main" count="263" uniqueCount="77">
  <si>
    <t>Id</t>
  </si>
  <si>
    <t>Name</t>
  </si>
  <si>
    <t>Difficulty</t>
  </si>
  <si>
    <t>Similar Problems</t>
  </si>
  <si>
    <t>Comments</t>
  </si>
  <si>
    <t>★★★</t>
  </si>
  <si>
    <t>Trie</t>
  </si>
  <si>
    <t>BIT/Segment Tree</t>
  </si>
  <si>
    <t>monotonic stack</t>
  </si>
  <si>
    <t>monotonic queue</t>
  </si>
  <si>
    <t>★★</t>
  </si>
  <si>
    <t>Combination</t>
  </si>
  <si>
    <t>Permutation</t>
  </si>
  <si>
    <t>DFS</t>
  </si>
  <si>
    <t>★★★★</t>
  </si>
  <si>
    <t>BFS</t>
  </si>
  <si>
    <t>Partition</t>
  </si>
  <si>
    <t>★</t>
  </si>
  <si>
    <t>I: O(n), S = O(n), T = O(n)</t>
  </si>
  <si>
    <t>I: O(mn), S = O(mn), T = O(mn)</t>
  </si>
  <si>
    <t>I: O(n), S = O(3n), T = O(3n)</t>
  </si>
  <si>
    <t>I: n, S = O(n), T = O(n*sqrt(n))</t>
  </si>
  <si>
    <t>I: O(n), S = O(n), T = O(n^2)</t>
  </si>
  <si>
    <t>I: O(n) + t, S = O(n), T = O(n^2)</t>
  </si>
  <si>
    <t>I: O(n), S = O(2^n), T = O(2^n)</t>
  </si>
  <si>
    <t>I: O(m+n), S = O(mn), T = O(mn)</t>
  </si>
  <si>
    <t>I: O(mn), S = O(mn)
T = O(mn*min(n,m))</t>
  </si>
  <si>
    <t>I: O(mn) + k
S = O(kmn), T = O(kmn)</t>
  </si>
  <si>
    <t>I: O(n) + k, S = O(n), T = O(kn)</t>
  </si>
  <si>
    <t>I: O(n) + k
S = O(n*k), T = O(kn^2)</t>
  </si>
  <si>
    <t>I: O(n) + k + p
S = O(k*p), T = O(n^2kp)</t>
  </si>
  <si>
    <t>I: O(n), S = O(n^2), T = O(n^3)</t>
  </si>
  <si>
    <t>I: O(n^2), S = O(n^3), T = O(n^3)</t>
  </si>
  <si>
    <t>★★★★★</t>
  </si>
  <si>
    <t>I: O(n), S = O(n^3), T = O(n^4)</t>
  </si>
  <si>
    <t>I: O(n)
S = O(n*2^n), T = (n^2*2^n)</t>
  </si>
  <si>
    <t>queue + hashtable</t>
  </si>
  <si>
    <t>grid + connected components</t>
  </si>
  <si>
    <t>DFS, connected components</t>
  </si>
  <si>
    <t>topology sorting</t>
  </si>
  <si>
    <t>union find</t>
  </si>
  <si>
    <t>bipartition, graph coloring</t>
  </si>
  <si>
    <t>in/out degrees</t>
  </si>
  <si>
    <t>unweighted shortest path / BFS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</si>
  <si>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</si>
  <si>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</si>
  <si>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</si>
  <si>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</si>
  <si>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</si>
  <si>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</si>
  <si>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</si>
  <si>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</si>
  <si>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Use both children, return one</t>
  </si>
  <si>
    <t>upper_bound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</si>
  <si>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</si>
  <si>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</si>
  <si>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</si>
  <si>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</si>
  <si>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</si>
  <si>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</si>
  <si>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</si>
  <si>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</si>
  <si>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</si>
  <si>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</si>
  <si>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</si>
  <si>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</si>
  <si>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</si>
  <si>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</si>
  <si>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</si>
  <si>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</si>
  <si>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</si>
  <si>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</si>
  <si>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</si>
  <si>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merge sort</t>
  </si>
  <si>
    <t>你知道茴香豆的茴有几种写法吗？</t>
  </si>
  <si>
    <t>merge sort / BIT</t>
  </si>
  <si>
    <t>Note: Some problems were moved to "Search" category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</si>
</sst>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0"/>
      <color rgb="FF00000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u/>
      <sz val="10"/>
      <color rgb="FF0000FF"/>
      <name val="Arial"/>
      <charset val="134"/>
    </font>
    <font>
      <u/>
      <sz val="10"/>
      <color rgb="FF800080"/>
      <name val="Arial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7" borderId="10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5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left"/>
    </xf>
    <xf numFmtId="0" fontId="2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 applyAlignment="1"/>
    <xf numFmtId="0" fontId="3" fillId="0" borderId="1" xfId="0" applyFont="1" applyBorder="1" applyAlignment="1"/>
    <xf numFmtId="49" fontId="3" fillId="3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49" fontId="2" fillId="0" borderId="0" xfId="0" applyNumberFormat="1" applyFont="1" applyAlignment="1">
      <alignment horizontal="right"/>
    </xf>
    <xf numFmtId="49" fontId="2" fillId="0" borderId="0" xfId="0" applyNumberFormat="1" applyFont="1"/>
    <xf numFmtId="0" fontId="2" fillId="0" borderId="4" xfId="0" applyFont="1" applyBorder="1"/>
    <xf numFmtId="0" fontId="3" fillId="5" borderId="1" xfId="0" applyFont="1" applyFill="1" applyBorder="1" applyAlignment="1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0" borderId="0" xfId="0" applyFont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3" fillId="4" borderId="1" xfId="0" applyNumberFormat="1" applyFont="1" applyFill="1" applyBorder="1" applyAlignment="1">
      <alignment horizontal="right"/>
    </xf>
    <xf numFmtId="49" fontId="3" fillId="5" borderId="1" xfId="0" applyNumberFormat="1" applyFont="1" applyFill="1" applyBorder="1" applyAlignment="1">
      <alignment horizontal="right"/>
    </xf>
    <xf numFmtId="49" fontId="3" fillId="5" borderId="1" xfId="0" applyNumberFormat="1" applyFont="1" applyFill="1" applyBorder="1" applyAlignment="1"/>
    <xf numFmtId="49" fontId="3" fillId="4" borderId="1" xfId="0" applyNumberFormat="1" applyFont="1" applyFill="1" applyBorder="1" applyAlignment="1"/>
    <xf numFmtId="49" fontId="2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left" wrapText="1"/>
    </xf>
    <xf numFmtId="0" fontId="2" fillId="0" borderId="5" xfId="0" applyFont="1" applyBorder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5" borderId="5" xfId="0" applyFont="1" applyFill="1" applyBorder="1" applyAlignment="1">
      <alignment vertical="top"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49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/>
    <xf numFmtId="0" fontId="4" fillId="0" borderId="1" xfId="0" applyFont="1" applyBorder="1" applyAlignment="1"/>
    <xf numFmtId="0" fontId="4" fillId="4" borderId="1" xfId="0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96"/>
  <sheetViews>
    <sheetView workbookViewId="0">
      <selection activeCell="L6" sqref="L6"/>
    </sheetView>
  </sheetViews>
  <sheetFormatPr defaultColWidth="14.4259259259259" defaultRowHeight="15.75" customHeight="1"/>
  <cols>
    <col min="1" max="1" width="4.28703703703704" customWidth="1"/>
    <col min="2" max="2" width="24.712962962963" customWidth="1"/>
    <col min="3" max="3" width="8.13888888888889" customWidth="1"/>
    <col min="4" max="9" width="7.28703703703704" customWidth="1"/>
    <col min="10" max="10" width="17.8611111111111" customWidth="1"/>
  </cols>
  <sheetData>
    <row r="1" ht="13.2" spans="1:10">
      <c r="A1" s="7" t="s">
        <v>0</v>
      </c>
      <c r="B1" s="8" t="s">
        <v>1</v>
      </c>
      <c r="C1" s="9" t="s">
        <v>2</v>
      </c>
      <c r="D1" s="10" t="s">
        <v>3</v>
      </c>
      <c r="E1" s="11"/>
      <c r="F1" s="11"/>
      <c r="G1" s="11"/>
      <c r="H1" s="11"/>
      <c r="I1" s="20"/>
      <c r="J1" s="12" t="s">
        <v>4</v>
      </c>
    </row>
    <row r="2" ht="13.2" spans="1:10">
      <c r="A2" s="12">
        <v>208</v>
      </c>
      <c r="B2" s="13" t="str">
        <f>HYPERLINK("https://zxi.mytechroad.com/blog/data-structure/leetcode-208-implement-trie-prefix-tree/","Implement Trie (Prefix Tree)")</f>
        <v>Implement Trie (Prefix Tree)</v>
      </c>
      <c r="C2" s="9" t="s">
        <v>5</v>
      </c>
      <c r="D2" s="15" t="str">
        <f>HYPERLINK("https://zxi.mytechroad.com/blog/string/leetcode-648-replace-words/","648")</f>
        <v>648</v>
      </c>
      <c r="E2" s="58" t="str">
        <f>HYPERLINK("https://zxi.mytechroad.com/blog/hashtable/leetcode-676-implement-magic-dictionary/","676")</f>
        <v>676</v>
      </c>
      <c r="F2" s="58" t="str">
        <f>HYPERLINK("https://zxi.mytechroad.com/blog/tree/leetcode-677-map-sum-pairs/","677")</f>
        <v>677</v>
      </c>
      <c r="G2" s="28" t="str">
        <f>HYPERLINK("https://zxi.mytechroad.com/blog/string/leetcode-720-longest-word-in-dictionary/","720")</f>
        <v>720</v>
      </c>
      <c r="H2" s="33" t="str">
        <f>HYPERLINK("https://zxi.mytechroad.com/blog/tree/leetcode-745-prefix-and-suffix-search/","745")</f>
        <v>745</v>
      </c>
      <c r="I2" s="46">
        <v>211</v>
      </c>
      <c r="J2" s="12" t="s">
        <v>6</v>
      </c>
    </row>
    <row r="3" ht="13.2" spans="1:10">
      <c r="A3" s="12">
        <v>307</v>
      </c>
      <c r="B3" s="13" t="str">
        <f>HYPERLINK("https://zxi.mytechroad.com/blog/data-structure/307-range-sum-query-mutable/","Range Sum Query - Mutable")</f>
        <v>Range Sum Query - Mutable</v>
      </c>
      <c r="C3" s="9" t="s">
        <v>5</v>
      </c>
      <c r="D3" s="16"/>
      <c r="E3" s="7"/>
      <c r="F3" s="7"/>
      <c r="G3" s="16"/>
      <c r="H3" s="7"/>
      <c r="I3" s="7"/>
      <c r="J3" s="12" t="s">
        <v>7</v>
      </c>
    </row>
    <row r="4" ht="13.2" spans="1:10">
      <c r="A4" s="12">
        <v>901</v>
      </c>
      <c r="B4" s="13" t="str">
        <f>HYPERLINK("https://zxi.mytechroad.com/blog/dynamic-programming/leetcode-901-online-stock-span/","Online Stock Span")</f>
        <v>Online Stock Span</v>
      </c>
      <c r="C4" s="9" t="s">
        <v>5</v>
      </c>
      <c r="D4" s="27" t="str">
        <f>HYPERLINK("https://zxi.mytechroad.com/blog/stack/leetcode-907-sum-of-subarray-minimums/","907")</f>
        <v>907</v>
      </c>
      <c r="E4" s="15" t="str">
        <f>HYPERLINK("https://zxi.mytechroad.com/blog/uncategorized/leetcode-weekly-contest-130/","1019")</f>
        <v>1019</v>
      </c>
      <c r="F4" s="7"/>
      <c r="G4" s="16"/>
      <c r="I4" s="7"/>
      <c r="J4" s="12" t="s">
        <v>8</v>
      </c>
    </row>
    <row r="5" ht="13.2" spans="1:10">
      <c r="A5" s="12">
        <v>239</v>
      </c>
      <c r="B5" s="13" t="str">
        <f>HYPERLINK("https://zxi.mytechroad.com/blog/heap/leetcode-239-sliding-window-maximum/","Sliding Window Maximum")</f>
        <v>Sliding Window Maximum</v>
      </c>
      <c r="C5" s="9" t="s">
        <v>5</v>
      </c>
      <c r="D5" s="16"/>
      <c r="E5" s="7"/>
      <c r="F5" s="7"/>
      <c r="G5" s="16"/>
      <c r="H5" s="7"/>
      <c r="I5" s="7"/>
      <c r="J5" s="12" t="s">
        <v>9</v>
      </c>
    </row>
    <row r="6" ht="13.2" spans="2:9">
      <c r="B6" s="3"/>
      <c r="C6" s="4"/>
      <c r="D6" s="18"/>
      <c r="E6" s="2"/>
      <c r="F6" s="2"/>
      <c r="G6" s="2"/>
      <c r="H6" s="2"/>
      <c r="I6" s="2"/>
    </row>
    <row r="7" ht="13.2" spans="2:9">
      <c r="B7" s="3"/>
      <c r="C7" s="4"/>
      <c r="D7" s="18"/>
      <c r="E7" s="2"/>
      <c r="F7" s="2"/>
      <c r="G7" s="2"/>
      <c r="H7" s="2"/>
      <c r="I7" s="2"/>
    </row>
    <row r="8" ht="13.2" spans="2:9">
      <c r="B8" s="3"/>
      <c r="C8" s="4"/>
      <c r="D8" s="18"/>
      <c r="E8" s="2"/>
      <c r="F8" s="2"/>
      <c r="G8" s="2"/>
      <c r="H8" s="2"/>
      <c r="I8" s="2"/>
    </row>
    <row r="9" ht="13.2" spans="2:9">
      <c r="B9" s="3"/>
      <c r="C9" s="4"/>
      <c r="D9" s="18"/>
      <c r="E9" s="2"/>
      <c r="F9" s="2"/>
      <c r="G9" s="2"/>
      <c r="H9" s="2"/>
      <c r="I9" s="2"/>
    </row>
    <row r="10" ht="13.2" spans="3:4">
      <c r="C10" s="4"/>
      <c r="D10" s="19"/>
    </row>
    <row r="11" ht="13.2" spans="3:4">
      <c r="C11" s="4"/>
      <c r="D11" s="19"/>
    </row>
    <row r="12" ht="13.2" spans="3:4">
      <c r="C12" s="4"/>
      <c r="D12" s="19"/>
    </row>
    <row r="13" ht="13.2" spans="3:4">
      <c r="C13" s="4"/>
      <c r="D13" s="19"/>
    </row>
    <row r="14" ht="13.2" spans="3:4">
      <c r="C14" s="4"/>
      <c r="D14" s="19"/>
    </row>
    <row r="15" ht="13.2" spans="3:4">
      <c r="C15" s="4"/>
      <c r="D15" s="19"/>
    </row>
    <row r="16" ht="13.2" spans="3:4">
      <c r="C16" s="4"/>
      <c r="D16" s="19"/>
    </row>
    <row r="17" ht="13.2" spans="3:4">
      <c r="C17" s="4"/>
      <c r="D17" s="19"/>
    </row>
    <row r="18" ht="13.2" spans="3:4">
      <c r="C18" s="4"/>
      <c r="D18" s="19"/>
    </row>
    <row r="19" ht="13.2" spans="3:4">
      <c r="C19" s="4"/>
      <c r="D19" s="19"/>
    </row>
    <row r="20" ht="13.2" spans="3:4">
      <c r="C20" s="4"/>
      <c r="D20" s="19"/>
    </row>
    <row r="21" ht="13.2" spans="3:4">
      <c r="C21" s="4"/>
      <c r="D21" s="19"/>
    </row>
    <row r="22" ht="13.2" spans="3:4">
      <c r="C22" s="4"/>
      <c r="D22" s="19"/>
    </row>
    <row r="23" ht="13.2" spans="3:4">
      <c r="C23" s="4"/>
      <c r="D23" s="19"/>
    </row>
    <row r="24" ht="13.2" spans="3:4">
      <c r="C24" s="4"/>
      <c r="D24" s="19"/>
    </row>
    <row r="25" ht="13.2" spans="3:4">
      <c r="C25" s="4"/>
      <c r="D25" s="19"/>
    </row>
    <row r="26" ht="13.2" spans="3:4">
      <c r="C26" s="4"/>
      <c r="D26" s="19"/>
    </row>
    <row r="27" ht="13.2" spans="3:4">
      <c r="C27" s="4"/>
      <c r="D27" s="19"/>
    </row>
    <row r="28" ht="13.2" spans="3:4">
      <c r="C28" s="4"/>
      <c r="D28" s="19"/>
    </row>
    <row r="29" ht="13.2" spans="3:4">
      <c r="C29" s="4"/>
      <c r="D29" s="19"/>
    </row>
    <row r="30" ht="13.2" spans="3:4">
      <c r="C30" s="4"/>
      <c r="D30" s="19"/>
    </row>
    <row r="31" ht="13.2" spans="3:4">
      <c r="C31" s="4"/>
      <c r="D31" s="19"/>
    </row>
    <row r="32" ht="13.2" spans="3:4">
      <c r="C32" s="4"/>
      <c r="D32" s="19"/>
    </row>
    <row r="33" ht="13.2" spans="3:4">
      <c r="C33" s="4"/>
      <c r="D33" s="19"/>
    </row>
    <row r="34" ht="13.2" spans="3:4">
      <c r="C34" s="4"/>
      <c r="D34" s="19"/>
    </row>
    <row r="35" ht="13.2" spans="3:4">
      <c r="C35" s="4"/>
      <c r="D35" s="19"/>
    </row>
    <row r="36" ht="13.2" spans="3:4">
      <c r="C36" s="4"/>
      <c r="D36" s="19"/>
    </row>
    <row r="37" ht="13.2" spans="3:4">
      <c r="C37" s="4"/>
      <c r="D37" s="19"/>
    </row>
    <row r="38" ht="13.2" spans="3:4">
      <c r="C38" s="4"/>
      <c r="D38" s="19"/>
    </row>
    <row r="39" ht="13.2" spans="3:4">
      <c r="C39" s="4"/>
      <c r="D39" s="19"/>
    </row>
    <row r="40" ht="13.2" spans="3:4">
      <c r="C40" s="4"/>
      <c r="D40" s="19"/>
    </row>
    <row r="41" ht="13.2" spans="3:4">
      <c r="C41" s="4"/>
      <c r="D41" s="19"/>
    </row>
    <row r="42" ht="13.2" spans="3:4">
      <c r="C42" s="4"/>
      <c r="D42" s="19"/>
    </row>
    <row r="43" ht="13.2" spans="3:4">
      <c r="C43" s="4"/>
      <c r="D43" s="19"/>
    </row>
    <row r="44" ht="13.2" spans="3:4">
      <c r="C44" s="4"/>
      <c r="D44" s="19"/>
    </row>
    <row r="45" ht="13.2" spans="3:4">
      <c r="C45" s="4"/>
      <c r="D45" s="19"/>
    </row>
    <row r="46" ht="13.2" spans="3:4">
      <c r="C46" s="4"/>
      <c r="D46" s="19"/>
    </row>
    <row r="47" ht="13.2" spans="3:4">
      <c r="C47" s="4"/>
      <c r="D47" s="19"/>
    </row>
    <row r="48" ht="13.2" spans="3:4">
      <c r="C48" s="4"/>
      <c r="D48" s="19"/>
    </row>
    <row r="49" ht="13.2" spans="3:4">
      <c r="C49" s="4"/>
      <c r="D49" s="19"/>
    </row>
    <row r="50" ht="13.2" spans="3:4">
      <c r="C50" s="4"/>
      <c r="D50" s="19"/>
    </row>
    <row r="51" ht="13.2" spans="3:4">
      <c r="C51" s="4"/>
      <c r="D51" s="19"/>
    </row>
    <row r="52" ht="13.2" spans="3:4">
      <c r="C52" s="4"/>
      <c r="D52" s="19"/>
    </row>
    <row r="53" ht="13.2" spans="3:4">
      <c r="C53" s="4"/>
      <c r="D53" s="19"/>
    </row>
    <row r="54" ht="13.2" spans="3:4">
      <c r="C54" s="4"/>
      <c r="D54" s="19"/>
    </row>
    <row r="55" ht="13.2" spans="3:4">
      <c r="C55" s="4"/>
      <c r="D55" s="19"/>
    </row>
    <row r="56" ht="13.2" spans="3:4">
      <c r="C56" s="4"/>
      <c r="D56" s="19"/>
    </row>
    <row r="57" ht="13.2" spans="3:4">
      <c r="C57" s="4"/>
      <c r="D57" s="19"/>
    </row>
    <row r="58" ht="13.2" spans="3:4">
      <c r="C58" s="4"/>
      <c r="D58" s="19"/>
    </row>
    <row r="59" ht="13.2" spans="3:4">
      <c r="C59" s="4"/>
      <c r="D59" s="19"/>
    </row>
    <row r="60" ht="13.2" spans="3:4">
      <c r="C60" s="4"/>
      <c r="D60" s="19"/>
    </row>
    <row r="61" ht="13.2" spans="3:4">
      <c r="C61" s="4"/>
      <c r="D61" s="19"/>
    </row>
    <row r="62" ht="13.2" spans="3:4">
      <c r="C62" s="4"/>
      <c r="D62" s="19"/>
    </row>
    <row r="63" ht="13.2" spans="3:4">
      <c r="C63" s="4"/>
      <c r="D63" s="19"/>
    </row>
    <row r="64" ht="13.2" spans="3:4">
      <c r="C64" s="4"/>
      <c r="D64" s="19"/>
    </row>
    <row r="65" ht="13.2" spans="3:4">
      <c r="C65" s="4"/>
      <c r="D65" s="19"/>
    </row>
    <row r="66" ht="13.2" spans="3:4">
      <c r="C66" s="4"/>
      <c r="D66" s="19"/>
    </row>
    <row r="67" ht="13.2" spans="3:4">
      <c r="C67" s="4"/>
      <c r="D67" s="19"/>
    </row>
    <row r="68" ht="13.2" spans="3:4">
      <c r="C68" s="4"/>
      <c r="D68" s="19"/>
    </row>
    <row r="69" ht="13.2" spans="3:4">
      <c r="C69" s="4"/>
      <c r="D69" s="19"/>
    </row>
    <row r="70" ht="13.2" spans="3:4">
      <c r="C70" s="4"/>
      <c r="D70" s="19"/>
    </row>
    <row r="71" ht="13.2" spans="3:4">
      <c r="C71" s="4"/>
      <c r="D71" s="19"/>
    </row>
    <row r="72" ht="13.2" spans="3:4">
      <c r="C72" s="4"/>
      <c r="D72" s="19"/>
    </row>
    <row r="73" ht="13.2" spans="3:4">
      <c r="C73" s="4"/>
      <c r="D73" s="19"/>
    </row>
    <row r="74" ht="13.2" spans="3:4">
      <c r="C74" s="4"/>
      <c r="D74" s="19"/>
    </row>
    <row r="75" ht="13.2" spans="3:4">
      <c r="C75" s="4"/>
      <c r="D75" s="19"/>
    </row>
    <row r="76" ht="13.2" spans="3:4">
      <c r="C76" s="4"/>
      <c r="D76" s="19"/>
    </row>
    <row r="77" ht="13.2" spans="3:4">
      <c r="C77" s="4"/>
      <c r="D77" s="19"/>
    </row>
    <row r="78" ht="13.2" spans="3:4">
      <c r="C78" s="4"/>
      <c r="D78" s="19"/>
    </row>
    <row r="79" ht="13.2" spans="3:4">
      <c r="C79" s="4"/>
      <c r="D79" s="19"/>
    </row>
    <row r="80" ht="13.2" spans="3:4">
      <c r="C80" s="4"/>
      <c r="D80" s="19"/>
    </row>
    <row r="81" ht="13.2" spans="3:4">
      <c r="C81" s="4"/>
      <c r="D81" s="19"/>
    </row>
    <row r="82" ht="13.2" spans="3:4">
      <c r="C82" s="4"/>
      <c r="D82" s="19"/>
    </row>
    <row r="83" ht="13.2" spans="3:4">
      <c r="C83" s="4"/>
      <c r="D83" s="19"/>
    </row>
    <row r="84" ht="13.2" spans="3:4">
      <c r="C84" s="4"/>
      <c r="D84" s="19"/>
    </row>
    <row r="85" ht="13.2" spans="3:4">
      <c r="C85" s="4"/>
      <c r="D85" s="19"/>
    </row>
    <row r="86" ht="13.2" spans="3:4">
      <c r="C86" s="4"/>
      <c r="D86" s="19"/>
    </row>
    <row r="87" ht="13.2" spans="3:4">
      <c r="C87" s="4"/>
      <c r="D87" s="19"/>
    </row>
    <row r="88" ht="13.2" spans="3:4">
      <c r="C88" s="4"/>
      <c r="D88" s="19"/>
    </row>
    <row r="89" ht="13.2" spans="3:4">
      <c r="C89" s="4"/>
      <c r="D89" s="19"/>
    </row>
    <row r="90" ht="13.2" spans="3:4">
      <c r="C90" s="4"/>
      <c r="D90" s="19"/>
    </row>
    <row r="91" ht="13.2" spans="3:4">
      <c r="C91" s="4"/>
      <c r="D91" s="19"/>
    </row>
    <row r="92" ht="13.2" spans="3:4">
      <c r="C92" s="4"/>
      <c r="D92" s="19"/>
    </row>
    <row r="93" ht="13.2" spans="3:4">
      <c r="C93" s="4"/>
      <c r="D93" s="19"/>
    </row>
    <row r="94" ht="13.2" spans="3:4">
      <c r="C94" s="4"/>
      <c r="D94" s="19"/>
    </row>
    <row r="95" ht="13.2" spans="3:4">
      <c r="C95" s="4"/>
      <c r="D95" s="19"/>
    </row>
    <row r="96" ht="13.2" spans="3:4">
      <c r="C96" s="4"/>
      <c r="D96" s="19"/>
    </row>
    <row r="97" ht="13.2" spans="3:4">
      <c r="C97" s="4"/>
      <c r="D97" s="19"/>
    </row>
    <row r="98" ht="13.2" spans="3:4">
      <c r="C98" s="4"/>
      <c r="D98" s="19"/>
    </row>
    <row r="99" ht="13.2" spans="3:4">
      <c r="C99" s="4"/>
      <c r="D99" s="19"/>
    </row>
    <row r="100" ht="13.2" spans="3:4">
      <c r="C100" s="4"/>
      <c r="D100" s="19"/>
    </row>
    <row r="101" ht="13.2" spans="3:4">
      <c r="C101" s="4"/>
      <c r="D101" s="19"/>
    </row>
    <row r="102" ht="13.2" spans="3:4">
      <c r="C102" s="4"/>
      <c r="D102" s="19"/>
    </row>
    <row r="103" ht="13.2" spans="3:4">
      <c r="C103" s="4"/>
      <c r="D103" s="19"/>
    </row>
    <row r="104" ht="13.2" spans="3:4">
      <c r="C104" s="4"/>
      <c r="D104" s="19"/>
    </row>
    <row r="105" ht="13.2" spans="3:4">
      <c r="C105" s="4"/>
      <c r="D105" s="19"/>
    </row>
    <row r="106" ht="13.2" spans="3:4">
      <c r="C106" s="4"/>
      <c r="D106" s="19"/>
    </row>
    <row r="107" ht="13.2" spans="3:4">
      <c r="C107" s="4"/>
      <c r="D107" s="19"/>
    </row>
    <row r="108" ht="13.2" spans="3:4">
      <c r="C108" s="4"/>
      <c r="D108" s="19"/>
    </row>
    <row r="109" ht="13.2" spans="3:4">
      <c r="C109" s="4"/>
      <c r="D109" s="19"/>
    </row>
    <row r="110" ht="13.2" spans="3:4">
      <c r="C110" s="4"/>
      <c r="D110" s="19"/>
    </row>
    <row r="111" ht="13.2" spans="3:4">
      <c r="C111" s="4"/>
      <c r="D111" s="19"/>
    </row>
    <row r="112" ht="13.2" spans="3:4">
      <c r="C112" s="4"/>
      <c r="D112" s="19"/>
    </row>
    <row r="113" ht="13.2" spans="3:4">
      <c r="C113" s="4"/>
      <c r="D113" s="19"/>
    </row>
    <row r="114" ht="13.2" spans="3:4">
      <c r="C114" s="4"/>
      <c r="D114" s="19"/>
    </row>
    <row r="115" ht="13.2" spans="3:4">
      <c r="C115" s="4"/>
      <c r="D115" s="19"/>
    </row>
    <row r="116" ht="13.2" spans="3:4">
      <c r="C116" s="4"/>
      <c r="D116" s="19"/>
    </row>
    <row r="117" ht="13.2" spans="3:4">
      <c r="C117" s="4"/>
      <c r="D117" s="19"/>
    </row>
    <row r="118" ht="13.2" spans="3:4">
      <c r="C118" s="4"/>
      <c r="D118" s="19"/>
    </row>
    <row r="119" ht="13.2" spans="3:4">
      <c r="C119" s="4"/>
      <c r="D119" s="19"/>
    </row>
    <row r="120" ht="13.2" spans="3:4">
      <c r="C120" s="4"/>
      <c r="D120" s="19"/>
    </row>
    <row r="121" ht="13.2" spans="3:4">
      <c r="C121" s="4"/>
      <c r="D121" s="19"/>
    </row>
    <row r="122" ht="13.2" spans="3:4">
      <c r="C122" s="4"/>
      <c r="D122" s="19"/>
    </row>
    <row r="123" ht="13.2" spans="3:4">
      <c r="C123" s="4"/>
      <c r="D123" s="19"/>
    </row>
    <row r="124" ht="13.2" spans="3:4">
      <c r="C124" s="4"/>
      <c r="D124" s="19"/>
    </row>
    <row r="125" ht="13.2" spans="3:4">
      <c r="C125" s="4"/>
      <c r="D125" s="19"/>
    </row>
    <row r="126" ht="13.2" spans="3:4">
      <c r="C126" s="4"/>
      <c r="D126" s="19"/>
    </row>
    <row r="127" ht="13.2" spans="3:4">
      <c r="C127" s="4"/>
      <c r="D127" s="19"/>
    </row>
    <row r="128" ht="13.2" spans="3:4">
      <c r="C128" s="4"/>
      <c r="D128" s="19"/>
    </row>
    <row r="129" ht="13.2" spans="3:4">
      <c r="C129" s="4"/>
      <c r="D129" s="19"/>
    </row>
    <row r="130" ht="13.2" spans="3:4">
      <c r="C130" s="4"/>
      <c r="D130" s="19"/>
    </row>
    <row r="131" ht="13.2" spans="3:4">
      <c r="C131" s="4"/>
      <c r="D131" s="19"/>
    </row>
    <row r="132" ht="13.2" spans="3:4">
      <c r="C132" s="4"/>
      <c r="D132" s="19"/>
    </row>
    <row r="133" ht="13.2" spans="3:4">
      <c r="C133" s="4"/>
      <c r="D133" s="19"/>
    </row>
    <row r="134" ht="13.2" spans="3:4">
      <c r="C134" s="4"/>
      <c r="D134" s="19"/>
    </row>
    <row r="135" ht="13.2" spans="3:4">
      <c r="C135" s="4"/>
      <c r="D135" s="19"/>
    </row>
    <row r="136" ht="13.2" spans="3:4">
      <c r="C136" s="4"/>
      <c r="D136" s="19"/>
    </row>
    <row r="137" ht="13.2" spans="3:4">
      <c r="C137" s="4"/>
      <c r="D137" s="19"/>
    </row>
    <row r="138" ht="13.2" spans="3:4">
      <c r="C138" s="4"/>
      <c r="D138" s="19"/>
    </row>
    <row r="139" ht="13.2" spans="3:4">
      <c r="C139" s="4"/>
      <c r="D139" s="19"/>
    </row>
    <row r="140" ht="13.2" spans="3:4">
      <c r="C140" s="4"/>
      <c r="D140" s="19"/>
    </row>
    <row r="141" ht="13.2" spans="3:4">
      <c r="C141" s="4"/>
      <c r="D141" s="19"/>
    </row>
    <row r="142" ht="13.2" spans="3:4">
      <c r="C142" s="4"/>
      <c r="D142" s="19"/>
    </row>
    <row r="143" ht="13.2" spans="3:4">
      <c r="C143" s="4"/>
      <c r="D143" s="19"/>
    </row>
    <row r="144" ht="13.2" spans="3:4">
      <c r="C144" s="4"/>
      <c r="D144" s="19"/>
    </row>
    <row r="145" ht="13.2" spans="3:4">
      <c r="C145" s="4"/>
      <c r="D145" s="19"/>
    </row>
    <row r="146" ht="13.2" spans="3:4">
      <c r="C146" s="4"/>
      <c r="D146" s="19"/>
    </row>
    <row r="147" ht="13.2" spans="3:4">
      <c r="C147" s="4"/>
      <c r="D147" s="19"/>
    </row>
    <row r="148" ht="13.2" spans="3:4">
      <c r="C148" s="4"/>
      <c r="D148" s="19"/>
    </row>
    <row r="149" ht="13.2" spans="3:4">
      <c r="C149" s="4"/>
      <c r="D149" s="19"/>
    </row>
    <row r="150" ht="13.2" spans="3:4">
      <c r="C150" s="4"/>
      <c r="D150" s="19"/>
    </row>
    <row r="151" ht="13.2" spans="3:4">
      <c r="C151" s="4"/>
      <c r="D151" s="19"/>
    </row>
    <row r="152" ht="13.2" spans="3:4">
      <c r="C152" s="4"/>
      <c r="D152" s="19"/>
    </row>
    <row r="153" ht="13.2" spans="3:4">
      <c r="C153" s="4"/>
      <c r="D153" s="19"/>
    </row>
    <row r="154" ht="13.2" spans="3:4">
      <c r="C154" s="4"/>
      <c r="D154" s="19"/>
    </row>
    <row r="155" ht="13.2" spans="3:4">
      <c r="C155" s="4"/>
      <c r="D155" s="19"/>
    </row>
    <row r="156" ht="13.2" spans="3:4">
      <c r="C156" s="4"/>
      <c r="D156" s="19"/>
    </row>
    <row r="157" ht="13.2" spans="3:4">
      <c r="C157" s="4"/>
      <c r="D157" s="19"/>
    </row>
    <row r="158" ht="13.2" spans="3:4">
      <c r="C158" s="4"/>
      <c r="D158" s="19"/>
    </row>
    <row r="159" ht="13.2" spans="3:4">
      <c r="C159" s="4"/>
      <c r="D159" s="19"/>
    </row>
    <row r="160" ht="13.2" spans="3:4">
      <c r="C160" s="4"/>
      <c r="D160" s="19"/>
    </row>
    <row r="161" ht="13.2" spans="3:4">
      <c r="C161" s="4"/>
      <c r="D161" s="19"/>
    </row>
    <row r="162" ht="13.2" spans="3:4">
      <c r="C162" s="4"/>
      <c r="D162" s="19"/>
    </row>
    <row r="163" ht="13.2" spans="3:4">
      <c r="C163" s="4"/>
      <c r="D163" s="19"/>
    </row>
    <row r="164" ht="13.2" spans="3:4">
      <c r="C164" s="4"/>
      <c r="D164" s="19"/>
    </row>
    <row r="165" ht="13.2" spans="3:4">
      <c r="C165" s="4"/>
      <c r="D165" s="19"/>
    </row>
    <row r="166" ht="13.2" spans="3:4">
      <c r="C166" s="4"/>
      <c r="D166" s="19"/>
    </row>
    <row r="167" ht="13.2" spans="3:4">
      <c r="C167" s="4"/>
      <c r="D167" s="19"/>
    </row>
    <row r="168" ht="13.2" spans="3:4">
      <c r="C168" s="4"/>
      <c r="D168" s="19"/>
    </row>
    <row r="169" ht="13.2" spans="3:4">
      <c r="C169" s="4"/>
      <c r="D169" s="19"/>
    </row>
    <row r="170" ht="13.2" spans="3:4">
      <c r="C170" s="4"/>
      <c r="D170" s="19"/>
    </row>
    <row r="171" ht="13.2" spans="3:4">
      <c r="C171" s="4"/>
      <c r="D171" s="19"/>
    </row>
    <row r="172" ht="13.2" spans="3:4">
      <c r="C172" s="4"/>
      <c r="D172" s="19"/>
    </row>
    <row r="173" ht="13.2" spans="3:4">
      <c r="C173" s="4"/>
      <c r="D173" s="19"/>
    </row>
    <row r="174" ht="13.2" spans="3:4">
      <c r="C174" s="4"/>
      <c r="D174" s="19"/>
    </row>
    <row r="175" ht="13.2" spans="3:4">
      <c r="C175" s="4"/>
      <c r="D175" s="19"/>
    </row>
    <row r="176" ht="13.2" spans="3:4">
      <c r="C176" s="4"/>
      <c r="D176" s="19"/>
    </row>
    <row r="177" ht="13.2" spans="3:4">
      <c r="C177" s="4"/>
      <c r="D177" s="19"/>
    </row>
    <row r="178" ht="13.2" spans="3:4">
      <c r="C178" s="4"/>
      <c r="D178" s="19"/>
    </row>
    <row r="179" ht="13.2" spans="3:4">
      <c r="C179" s="4"/>
      <c r="D179" s="19"/>
    </row>
    <row r="180" ht="13.2" spans="3:4">
      <c r="C180" s="4"/>
      <c r="D180" s="19"/>
    </row>
    <row r="181" ht="13.2" spans="3:4">
      <c r="C181" s="4"/>
      <c r="D181" s="19"/>
    </row>
    <row r="182" ht="13.2" spans="3:4">
      <c r="C182" s="4"/>
      <c r="D182" s="19"/>
    </row>
    <row r="183" ht="13.2" spans="3:4">
      <c r="C183" s="4"/>
      <c r="D183" s="19"/>
    </row>
    <row r="184" ht="13.2" spans="3:4">
      <c r="C184" s="4"/>
      <c r="D184" s="19"/>
    </row>
    <row r="185" ht="13.2" spans="3:4">
      <c r="C185" s="4"/>
      <c r="D185" s="19"/>
    </row>
    <row r="186" ht="13.2" spans="3:4">
      <c r="C186" s="4"/>
      <c r="D186" s="19"/>
    </row>
    <row r="187" ht="13.2" spans="3:4">
      <c r="C187" s="4"/>
      <c r="D187" s="19"/>
    </row>
    <row r="188" ht="13.2" spans="3:4">
      <c r="C188" s="4"/>
      <c r="D188" s="19"/>
    </row>
    <row r="189" ht="13.2" spans="3:4">
      <c r="C189" s="4"/>
      <c r="D189" s="19"/>
    </row>
    <row r="190" ht="13.2" spans="3:4">
      <c r="C190" s="4"/>
      <c r="D190" s="19"/>
    </row>
    <row r="191" ht="13.2" spans="3:4">
      <c r="C191" s="4"/>
      <c r="D191" s="19"/>
    </row>
    <row r="192" ht="13.2" spans="3:4">
      <c r="C192" s="4"/>
      <c r="D192" s="19"/>
    </row>
    <row r="193" ht="13.2" spans="3:4">
      <c r="C193" s="4"/>
      <c r="D193" s="19"/>
    </row>
    <row r="194" ht="13.2" spans="3:4">
      <c r="C194" s="4"/>
      <c r="D194" s="19"/>
    </row>
    <row r="195" ht="13.2" spans="3:4">
      <c r="C195" s="4"/>
      <c r="D195" s="19"/>
    </row>
    <row r="196" ht="13.2" spans="3:4">
      <c r="C196" s="4"/>
      <c r="D196" s="19"/>
    </row>
    <row r="197" ht="13.2" spans="3:4">
      <c r="C197" s="4"/>
      <c r="D197" s="19"/>
    </row>
    <row r="198" ht="13.2" spans="3:4">
      <c r="C198" s="4"/>
      <c r="D198" s="19"/>
    </row>
    <row r="199" ht="13.2" spans="3:4">
      <c r="C199" s="4"/>
      <c r="D199" s="19"/>
    </row>
    <row r="200" ht="13.2" spans="3:4">
      <c r="C200" s="4"/>
      <c r="D200" s="19"/>
    </row>
    <row r="201" ht="13.2" spans="3:4">
      <c r="C201" s="4"/>
      <c r="D201" s="19"/>
    </row>
    <row r="202" ht="13.2" spans="3:4">
      <c r="C202" s="4"/>
      <c r="D202" s="19"/>
    </row>
    <row r="203" ht="13.2" spans="3:4">
      <c r="C203" s="4"/>
      <c r="D203" s="19"/>
    </row>
    <row r="204" ht="13.2" spans="3:4">
      <c r="C204" s="4"/>
      <c r="D204" s="19"/>
    </row>
    <row r="205" ht="13.2" spans="3:4">
      <c r="C205" s="4"/>
      <c r="D205" s="19"/>
    </row>
    <row r="206" ht="13.2" spans="3:4">
      <c r="C206" s="4"/>
      <c r="D206" s="19"/>
    </row>
    <row r="207" ht="13.2" spans="3:4">
      <c r="C207" s="4"/>
      <c r="D207" s="19"/>
    </row>
    <row r="208" ht="13.2" spans="3:4">
      <c r="C208" s="4"/>
      <c r="D208" s="19"/>
    </row>
    <row r="209" ht="13.2" spans="3:4">
      <c r="C209" s="4"/>
      <c r="D209" s="19"/>
    </row>
    <row r="210" ht="13.2" spans="3:4">
      <c r="C210" s="4"/>
      <c r="D210" s="19"/>
    </row>
    <row r="211" ht="13.2" spans="3:4">
      <c r="C211" s="4"/>
      <c r="D211" s="19"/>
    </row>
    <row r="212" ht="13.2" spans="3:4">
      <c r="C212" s="4"/>
      <c r="D212" s="19"/>
    </row>
    <row r="213" ht="13.2" spans="3:4">
      <c r="C213" s="4"/>
      <c r="D213" s="19"/>
    </row>
    <row r="214" ht="13.2" spans="3:4">
      <c r="C214" s="4"/>
      <c r="D214" s="19"/>
    </row>
    <row r="215" ht="13.2" spans="3:4">
      <c r="C215" s="4"/>
      <c r="D215" s="19"/>
    </row>
    <row r="216" ht="13.2" spans="3:4">
      <c r="C216" s="4"/>
      <c r="D216" s="19"/>
    </row>
    <row r="217" ht="13.2" spans="3:4">
      <c r="C217" s="4"/>
      <c r="D217" s="19"/>
    </row>
    <row r="218" ht="13.2" spans="3:4">
      <c r="C218" s="4"/>
      <c r="D218" s="19"/>
    </row>
    <row r="219" ht="13.2" spans="3:4">
      <c r="C219" s="4"/>
      <c r="D219" s="19"/>
    </row>
    <row r="220" ht="13.2" spans="3:4">
      <c r="C220" s="4"/>
      <c r="D220" s="19"/>
    </row>
    <row r="221" ht="13.2" spans="3:4">
      <c r="C221" s="4"/>
      <c r="D221" s="19"/>
    </row>
    <row r="222" ht="13.2" spans="3:4">
      <c r="C222" s="4"/>
      <c r="D222" s="19"/>
    </row>
    <row r="223" ht="13.2" spans="3:4">
      <c r="C223" s="4"/>
      <c r="D223" s="19"/>
    </row>
    <row r="224" ht="13.2" spans="3:4">
      <c r="C224" s="4"/>
      <c r="D224" s="19"/>
    </row>
    <row r="225" ht="13.2" spans="3:4">
      <c r="C225" s="4"/>
      <c r="D225" s="19"/>
    </row>
    <row r="226" ht="13.2" spans="3:4">
      <c r="C226" s="4"/>
      <c r="D226" s="19"/>
    </row>
    <row r="227" ht="13.2" spans="3:4">
      <c r="C227" s="4"/>
      <c r="D227" s="19"/>
    </row>
    <row r="228" ht="13.2" spans="3:4">
      <c r="C228" s="4"/>
      <c r="D228" s="19"/>
    </row>
    <row r="229" ht="13.2" spans="3:4">
      <c r="C229" s="4"/>
      <c r="D229" s="19"/>
    </row>
    <row r="230" ht="13.2" spans="3:4">
      <c r="C230" s="4"/>
      <c r="D230" s="19"/>
    </row>
    <row r="231" ht="13.2" spans="3:4">
      <c r="C231" s="4"/>
      <c r="D231" s="19"/>
    </row>
    <row r="232" ht="13.2" spans="3:4">
      <c r="C232" s="4"/>
      <c r="D232" s="19"/>
    </row>
    <row r="233" ht="13.2" spans="3:4">
      <c r="C233" s="4"/>
      <c r="D233" s="19"/>
    </row>
    <row r="234" ht="13.2" spans="3:4">
      <c r="C234" s="4"/>
      <c r="D234" s="19"/>
    </row>
    <row r="235" ht="13.2" spans="3:4">
      <c r="C235" s="4"/>
      <c r="D235" s="19"/>
    </row>
    <row r="236" ht="13.2" spans="3:4">
      <c r="C236" s="4"/>
      <c r="D236" s="19"/>
    </row>
    <row r="237" ht="13.2" spans="3:4">
      <c r="C237" s="4"/>
      <c r="D237" s="19"/>
    </row>
    <row r="238" ht="13.2" spans="3:4">
      <c r="C238" s="4"/>
      <c r="D238" s="19"/>
    </row>
    <row r="239" ht="13.2" spans="3:4">
      <c r="C239" s="4"/>
      <c r="D239" s="19"/>
    </row>
    <row r="240" ht="13.2" spans="3:4">
      <c r="C240" s="4"/>
      <c r="D240" s="19"/>
    </row>
    <row r="241" ht="13.2" spans="3:4">
      <c r="C241" s="4"/>
      <c r="D241" s="19"/>
    </row>
    <row r="242" ht="13.2" spans="3:4">
      <c r="C242" s="4"/>
      <c r="D242" s="19"/>
    </row>
    <row r="243" ht="13.2" spans="3:4">
      <c r="C243" s="4"/>
      <c r="D243" s="19"/>
    </row>
    <row r="244" ht="13.2" spans="3:4">
      <c r="C244" s="4"/>
      <c r="D244" s="19"/>
    </row>
    <row r="245" ht="13.2" spans="3:4">
      <c r="C245" s="4"/>
      <c r="D245" s="19"/>
    </row>
    <row r="246" ht="13.2" spans="3:4">
      <c r="C246" s="4"/>
      <c r="D246" s="19"/>
    </row>
    <row r="247" ht="13.2" spans="3:4">
      <c r="C247" s="4"/>
      <c r="D247" s="19"/>
    </row>
    <row r="248" ht="13.2" spans="3:4">
      <c r="C248" s="4"/>
      <c r="D248" s="19"/>
    </row>
    <row r="249" ht="13.2" spans="3:4">
      <c r="C249" s="4"/>
      <c r="D249" s="19"/>
    </row>
    <row r="250" ht="13.2" spans="3:4">
      <c r="C250" s="4"/>
      <c r="D250" s="19"/>
    </row>
    <row r="251" ht="13.2" spans="3:4">
      <c r="C251" s="4"/>
      <c r="D251" s="19"/>
    </row>
    <row r="252" ht="13.2" spans="3:4">
      <c r="C252" s="4"/>
      <c r="D252" s="19"/>
    </row>
    <row r="253" ht="13.2" spans="3:4">
      <c r="C253" s="4"/>
      <c r="D253" s="19"/>
    </row>
    <row r="254" ht="13.2" spans="3:4">
      <c r="C254" s="4"/>
      <c r="D254" s="19"/>
    </row>
    <row r="255" ht="13.2" spans="3:4">
      <c r="C255" s="4"/>
      <c r="D255" s="19"/>
    </row>
    <row r="256" ht="13.2" spans="3:4">
      <c r="C256" s="4"/>
      <c r="D256" s="19"/>
    </row>
    <row r="257" ht="13.2" spans="3:4">
      <c r="C257" s="4"/>
      <c r="D257" s="19"/>
    </row>
    <row r="258" ht="13.2" spans="3:4">
      <c r="C258" s="4"/>
      <c r="D258" s="19"/>
    </row>
    <row r="259" ht="13.2" spans="3:4">
      <c r="C259" s="4"/>
      <c r="D259" s="19"/>
    </row>
    <row r="260" ht="13.2" spans="3:4">
      <c r="C260" s="4"/>
      <c r="D260" s="19"/>
    </row>
    <row r="261" ht="13.2" spans="3:4">
      <c r="C261" s="4"/>
      <c r="D261" s="19"/>
    </row>
    <row r="262" ht="13.2" spans="3:4">
      <c r="C262" s="4"/>
      <c r="D262" s="19"/>
    </row>
    <row r="263" ht="13.2" spans="3:4">
      <c r="C263" s="4"/>
      <c r="D263" s="19"/>
    </row>
    <row r="264" ht="13.2" spans="3:4">
      <c r="C264" s="4"/>
      <c r="D264" s="19"/>
    </row>
    <row r="265" ht="13.2" spans="3:4">
      <c r="C265" s="4"/>
      <c r="D265" s="19"/>
    </row>
    <row r="266" ht="13.2" spans="3:4">
      <c r="C266" s="4"/>
      <c r="D266" s="19"/>
    </row>
    <row r="267" ht="13.2" spans="3:4">
      <c r="C267" s="4"/>
      <c r="D267" s="19"/>
    </row>
    <row r="268" ht="13.2" spans="3:4">
      <c r="C268" s="4"/>
      <c r="D268" s="19"/>
    </row>
    <row r="269" ht="13.2" spans="3:4">
      <c r="C269" s="4"/>
      <c r="D269" s="19"/>
    </row>
    <row r="270" ht="13.2" spans="3:4">
      <c r="C270" s="4"/>
      <c r="D270" s="19"/>
    </row>
    <row r="271" ht="13.2" spans="3:4">
      <c r="C271" s="4"/>
      <c r="D271" s="19"/>
    </row>
    <row r="272" ht="13.2" spans="3:4">
      <c r="C272" s="4"/>
      <c r="D272" s="19"/>
    </row>
    <row r="273" ht="13.2" spans="3:4">
      <c r="C273" s="4"/>
      <c r="D273" s="19"/>
    </row>
    <row r="274" ht="13.2" spans="3:4">
      <c r="C274" s="4"/>
      <c r="D274" s="19"/>
    </row>
    <row r="275" ht="13.2" spans="3:4">
      <c r="C275" s="4"/>
      <c r="D275" s="19"/>
    </row>
    <row r="276" ht="13.2" spans="3:4">
      <c r="C276" s="4"/>
      <c r="D276" s="19"/>
    </row>
    <row r="277" ht="13.2" spans="3:4">
      <c r="C277" s="4"/>
      <c r="D277" s="19"/>
    </row>
    <row r="278" ht="13.2" spans="3:4">
      <c r="C278" s="4"/>
      <c r="D278" s="19"/>
    </row>
    <row r="279" ht="13.2" spans="3:4">
      <c r="C279" s="4"/>
      <c r="D279" s="19"/>
    </row>
    <row r="280" ht="13.2" spans="3:4">
      <c r="C280" s="4"/>
      <c r="D280" s="19"/>
    </row>
    <row r="281" ht="13.2" spans="3:4">
      <c r="C281" s="4"/>
      <c r="D281" s="19"/>
    </row>
    <row r="282" ht="13.2" spans="3:4">
      <c r="C282" s="4"/>
      <c r="D282" s="19"/>
    </row>
    <row r="283" ht="13.2" spans="3:4">
      <c r="C283" s="4"/>
      <c r="D283" s="19"/>
    </row>
    <row r="284" ht="13.2" spans="3:4">
      <c r="C284" s="4"/>
      <c r="D284" s="19"/>
    </row>
    <row r="285" ht="13.2" spans="3:4">
      <c r="C285" s="4"/>
      <c r="D285" s="19"/>
    </row>
    <row r="286" ht="13.2" spans="3:4">
      <c r="C286" s="4"/>
      <c r="D286" s="19"/>
    </row>
    <row r="287" ht="13.2" spans="3:4">
      <c r="C287" s="4"/>
      <c r="D287" s="19"/>
    </row>
    <row r="288" ht="13.2" spans="3:4">
      <c r="C288" s="4"/>
      <c r="D288" s="19"/>
    </row>
    <row r="289" ht="13.2" spans="3:4">
      <c r="C289" s="4"/>
      <c r="D289" s="19"/>
    </row>
    <row r="290" ht="13.2" spans="3:4">
      <c r="C290" s="4"/>
      <c r="D290" s="19"/>
    </row>
    <row r="291" ht="13.2" spans="3:4">
      <c r="C291" s="4"/>
      <c r="D291" s="19"/>
    </row>
    <row r="292" ht="13.2" spans="3:4">
      <c r="C292" s="4"/>
      <c r="D292" s="19"/>
    </row>
    <row r="293" ht="13.2" spans="3:4">
      <c r="C293" s="4"/>
      <c r="D293" s="19"/>
    </row>
    <row r="294" ht="13.2" spans="3:4">
      <c r="C294" s="4"/>
      <c r="D294" s="19"/>
    </row>
    <row r="295" ht="13.2" spans="3:4">
      <c r="C295" s="4"/>
      <c r="D295" s="19"/>
    </row>
    <row r="296" ht="13.2" spans="3:4">
      <c r="C296" s="4"/>
      <c r="D296" s="19"/>
    </row>
    <row r="297" ht="13.2" spans="3:4">
      <c r="C297" s="4"/>
      <c r="D297" s="19"/>
    </row>
    <row r="298" ht="13.2" spans="3:4">
      <c r="C298" s="4"/>
      <c r="D298" s="19"/>
    </row>
    <row r="299" ht="13.2" spans="3:4">
      <c r="C299" s="4"/>
      <c r="D299" s="19"/>
    </row>
    <row r="300" ht="13.2" spans="3:4">
      <c r="C300" s="4"/>
      <c r="D300" s="19"/>
    </row>
    <row r="301" ht="13.2" spans="3:4">
      <c r="C301" s="4"/>
      <c r="D301" s="19"/>
    </row>
    <row r="302" ht="13.2" spans="3:4">
      <c r="C302" s="4"/>
      <c r="D302" s="19"/>
    </row>
    <row r="303" ht="13.2" spans="3:4">
      <c r="C303" s="4"/>
      <c r="D303" s="19"/>
    </row>
    <row r="304" ht="13.2" spans="3:4">
      <c r="C304" s="4"/>
      <c r="D304" s="19"/>
    </row>
    <row r="305" ht="13.2" spans="3:4">
      <c r="C305" s="4"/>
      <c r="D305" s="19"/>
    </row>
    <row r="306" ht="13.2" spans="3:4">
      <c r="C306" s="4"/>
      <c r="D306" s="19"/>
    </row>
    <row r="307" ht="13.2" spans="3:4">
      <c r="C307" s="4"/>
      <c r="D307" s="19"/>
    </row>
    <row r="308" ht="13.2" spans="3:4">
      <c r="C308" s="4"/>
      <c r="D308" s="19"/>
    </row>
    <row r="309" ht="13.2" spans="3:4">
      <c r="C309" s="4"/>
      <c r="D309" s="19"/>
    </row>
    <row r="310" ht="13.2" spans="3:4">
      <c r="C310" s="4"/>
      <c r="D310" s="19"/>
    </row>
    <row r="311" ht="13.2" spans="3:4">
      <c r="C311" s="4"/>
      <c r="D311" s="19"/>
    </row>
    <row r="312" ht="13.2" spans="3:4">
      <c r="C312" s="4"/>
      <c r="D312" s="19"/>
    </row>
    <row r="313" ht="13.2" spans="3:4">
      <c r="C313" s="4"/>
      <c r="D313" s="19"/>
    </row>
    <row r="314" ht="13.2" spans="3:4">
      <c r="C314" s="4"/>
      <c r="D314" s="19"/>
    </row>
    <row r="315" ht="13.2" spans="3:4">
      <c r="C315" s="4"/>
      <c r="D315" s="19"/>
    </row>
    <row r="316" ht="13.2" spans="3:4">
      <c r="C316" s="4"/>
      <c r="D316" s="19"/>
    </row>
    <row r="317" ht="13.2" spans="3:4">
      <c r="C317" s="4"/>
      <c r="D317" s="19"/>
    </row>
    <row r="318" ht="13.2" spans="3:4">
      <c r="C318" s="4"/>
      <c r="D318" s="19"/>
    </row>
    <row r="319" ht="13.2" spans="3:4">
      <c r="C319" s="4"/>
      <c r="D319" s="19"/>
    </row>
    <row r="320" ht="13.2" spans="3:4">
      <c r="C320" s="4"/>
      <c r="D320" s="19"/>
    </row>
    <row r="321" ht="13.2" spans="3:4">
      <c r="C321" s="4"/>
      <c r="D321" s="19"/>
    </row>
    <row r="322" ht="13.2" spans="3:4">
      <c r="C322" s="4"/>
      <c r="D322" s="19"/>
    </row>
    <row r="323" ht="13.2" spans="3:4">
      <c r="C323" s="4"/>
      <c r="D323" s="19"/>
    </row>
    <row r="324" ht="13.2" spans="3:4">
      <c r="C324" s="4"/>
      <c r="D324" s="19"/>
    </row>
    <row r="325" ht="13.2" spans="3:4">
      <c r="C325" s="4"/>
      <c r="D325" s="19"/>
    </row>
    <row r="326" ht="13.2" spans="3:4">
      <c r="C326" s="4"/>
      <c r="D326" s="19"/>
    </row>
    <row r="327" ht="13.2" spans="3:4">
      <c r="C327" s="4"/>
      <c r="D327" s="19"/>
    </row>
    <row r="328" ht="13.2" spans="3:4">
      <c r="C328" s="4"/>
      <c r="D328" s="19"/>
    </row>
    <row r="329" ht="13.2" spans="3:4">
      <c r="C329" s="4"/>
      <c r="D329" s="19"/>
    </row>
    <row r="330" ht="13.2" spans="3:4">
      <c r="C330" s="4"/>
      <c r="D330" s="19"/>
    </row>
    <row r="331" ht="13.2" spans="3:4">
      <c r="C331" s="4"/>
      <c r="D331" s="19"/>
    </row>
    <row r="332" ht="13.2" spans="3:4">
      <c r="C332" s="4"/>
      <c r="D332" s="19"/>
    </row>
    <row r="333" ht="13.2" spans="3:4">
      <c r="C333" s="4"/>
      <c r="D333" s="19"/>
    </row>
    <row r="334" ht="13.2" spans="3:4">
      <c r="C334" s="4"/>
      <c r="D334" s="19"/>
    </row>
    <row r="335" ht="13.2" spans="3:4">
      <c r="C335" s="4"/>
      <c r="D335" s="19"/>
    </row>
    <row r="336" ht="13.2" spans="3:4">
      <c r="C336" s="4"/>
      <c r="D336" s="19"/>
    </row>
    <row r="337" ht="13.2" spans="3:4">
      <c r="C337" s="4"/>
      <c r="D337" s="19"/>
    </row>
    <row r="338" ht="13.2" spans="3:4">
      <c r="C338" s="4"/>
      <c r="D338" s="19"/>
    </row>
    <row r="339" ht="13.2" spans="3:4">
      <c r="C339" s="4"/>
      <c r="D339" s="19"/>
    </row>
    <row r="340" ht="13.2" spans="3:4">
      <c r="C340" s="4"/>
      <c r="D340" s="19"/>
    </row>
    <row r="341" ht="13.2" spans="3:4">
      <c r="C341" s="4"/>
      <c r="D341" s="19"/>
    </row>
    <row r="342" ht="13.2" spans="3:4">
      <c r="C342" s="4"/>
      <c r="D342" s="19"/>
    </row>
    <row r="343" ht="13.2" spans="3:4">
      <c r="C343" s="4"/>
      <c r="D343" s="19"/>
    </row>
    <row r="344" ht="13.2" spans="3:4">
      <c r="C344" s="4"/>
      <c r="D344" s="19"/>
    </row>
    <row r="345" ht="13.2" spans="3:4">
      <c r="C345" s="4"/>
      <c r="D345" s="19"/>
    </row>
    <row r="346" ht="13.2" spans="3:4">
      <c r="C346" s="4"/>
      <c r="D346" s="19"/>
    </row>
    <row r="347" ht="13.2" spans="3:4">
      <c r="C347" s="4"/>
      <c r="D347" s="19"/>
    </row>
    <row r="348" ht="13.2" spans="3:4">
      <c r="C348" s="4"/>
      <c r="D348" s="19"/>
    </row>
    <row r="349" ht="13.2" spans="3:4">
      <c r="C349" s="4"/>
      <c r="D349" s="19"/>
    </row>
    <row r="350" ht="13.2" spans="3:4">
      <c r="C350" s="4"/>
      <c r="D350" s="19"/>
    </row>
    <row r="351" ht="13.2" spans="3:4">
      <c r="C351" s="4"/>
      <c r="D351" s="19"/>
    </row>
    <row r="352" ht="13.2" spans="3:4">
      <c r="C352" s="4"/>
      <c r="D352" s="19"/>
    </row>
    <row r="353" ht="13.2" spans="3:4">
      <c r="C353" s="4"/>
      <c r="D353" s="19"/>
    </row>
    <row r="354" ht="13.2" spans="3:4">
      <c r="C354" s="4"/>
      <c r="D354" s="19"/>
    </row>
    <row r="355" ht="13.2" spans="3:4">
      <c r="C355" s="4"/>
      <c r="D355" s="19"/>
    </row>
    <row r="356" ht="13.2" spans="3:4">
      <c r="C356" s="4"/>
      <c r="D356" s="19"/>
    </row>
    <row r="357" ht="13.2" spans="3:4">
      <c r="C357" s="4"/>
      <c r="D357" s="19"/>
    </row>
    <row r="358" ht="13.2" spans="3:4">
      <c r="C358" s="4"/>
      <c r="D358" s="19"/>
    </row>
    <row r="359" ht="13.2" spans="3:4">
      <c r="C359" s="4"/>
      <c r="D359" s="19"/>
    </row>
    <row r="360" ht="13.2" spans="3:4">
      <c r="C360" s="4"/>
      <c r="D360" s="19"/>
    </row>
    <row r="361" ht="13.2" spans="3:4">
      <c r="C361" s="4"/>
      <c r="D361" s="19"/>
    </row>
    <row r="362" ht="13.2" spans="3:4">
      <c r="C362" s="4"/>
      <c r="D362" s="19"/>
    </row>
    <row r="363" ht="13.2" spans="3:4">
      <c r="C363" s="4"/>
      <c r="D363" s="19"/>
    </row>
    <row r="364" ht="13.2" spans="3:4">
      <c r="C364" s="4"/>
      <c r="D364" s="19"/>
    </row>
    <row r="365" ht="13.2" spans="3:4">
      <c r="C365" s="4"/>
      <c r="D365" s="19"/>
    </row>
    <row r="366" ht="13.2" spans="3:4">
      <c r="C366" s="4"/>
      <c r="D366" s="19"/>
    </row>
    <row r="367" ht="13.2" spans="3:4">
      <c r="C367" s="4"/>
      <c r="D367" s="19"/>
    </row>
    <row r="368" ht="13.2" spans="3:4">
      <c r="C368" s="4"/>
      <c r="D368" s="19"/>
    </row>
    <row r="369" ht="13.2" spans="3:4">
      <c r="C369" s="4"/>
      <c r="D369" s="19"/>
    </row>
    <row r="370" ht="13.2" spans="3:4">
      <c r="C370" s="4"/>
      <c r="D370" s="19"/>
    </row>
    <row r="371" ht="13.2" spans="3:4">
      <c r="C371" s="4"/>
      <c r="D371" s="19"/>
    </row>
    <row r="372" ht="13.2" spans="3:4">
      <c r="C372" s="4"/>
      <c r="D372" s="19"/>
    </row>
    <row r="373" ht="13.2" spans="3:4">
      <c r="C373" s="4"/>
      <c r="D373" s="19"/>
    </row>
    <row r="374" ht="13.2" spans="3:4">
      <c r="C374" s="4"/>
      <c r="D374" s="19"/>
    </row>
    <row r="375" ht="13.2" spans="3:4">
      <c r="C375" s="4"/>
      <c r="D375" s="19"/>
    </row>
    <row r="376" ht="13.2" spans="3:4">
      <c r="C376" s="4"/>
      <c r="D376" s="19"/>
    </row>
    <row r="377" ht="13.2" spans="3:4">
      <c r="C377" s="4"/>
      <c r="D377" s="19"/>
    </row>
    <row r="378" ht="13.2" spans="3:4">
      <c r="C378" s="4"/>
      <c r="D378" s="19"/>
    </row>
    <row r="379" ht="13.2" spans="3:4">
      <c r="C379" s="4"/>
      <c r="D379" s="19"/>
    </row>
    <row r="380" ht="13.2" spans="3:4">
      <c r="C380" s="4"/>
      <c r="D380" s="19"/>
    </row>
    <row r="381" ht="13.2" spans="3:4">
      <c r="C381" s="4"/>
      <c r="D381" s="19"/>
    </row>
    <row r="382" ht="13.2" spans="3:4">
      <c r="C382" s="4"/>
      <c r="D382" s="19"/>
    </row>
    <row r="383" ht="13.2" spans="3:4">
      <c r="C383" s="4"/>
      <c r="D383" s="19"/>
    </row>
    <row r="384" ht="13.2" spans="3:4">
      <c r="C384" s="4"/>
      <c r="D384" s="19"/>
    </row>
    <row r="385" ht="13.2" spans="3:4">
      <c r="C385" s="4"/>
      <c r="D385" s="19"/>
    </row>
    <row r="386" ht="13.2" spans="3:4">
      <c r="C386" s="4"/>
      <c r="D386" s="19"/>
    </row>
    <row r="387" ht="13.2" spans="3:4">
      <c r="C387" s="4"/>
      <c r="D387" s="19"/>
    </row>
    <row r="388" ht="13.2" spans="3:4">
      <c r="C388" s="4"/>
      <c r="D388" s="19"/>
    </row>
    <row r="389" ht="13.2" spans="3:4">
      <c r="C389" s="4"/>
      <c r="D389" s="19"/>
    </row>
    <row r="390" ht="13.2" spans="3:4">
      <c r="C390" s="4"/>
      <c r="D390" s="19"/>
    </row>
    <row r="391" ht="13.2" spans="3:4">
      <c r="C391" s="4"/>
      <c r="D391" s="19"/>
    </row>
    <row r="392" ht="13.2" spans="3:4">
      <c r="C392" s="4"/>
      <c r="D392" s="19"/>
    </row>
    <row r="393" ht="13.2" spans="3:4">
      <c r="C393" s="4"/>
      <c r="D393" s="19"/>
    </row>
    <row r="394" ht="13.2" spans="3:4">
      <c r="C394" s="4"/>
      <c r="D394" s="19"/>
    </row>
    <row r="395" ht="13.2" spans="3:4">
      <c r="C395" s="4"/>
      <c r="D395" s="19"/>
    </row>
    <row r="396" ht="13.2" spans="3:4">
      <c r="C396" s="4"/>
      <c r="D396" s="19"/>
    </row>
    <row r="397" ht="13.2" spans="3:4">
      <c r="C397" s="4"/>
      <c r="D397" s="19"/>
    </row>
    <row r="398" ht="13.2" spans="3:4">
      <c r="C398" s="4"/>
      <c r="D398" s="19"/>
    </row>
    <row r="399" ht="13.2" spans="3:4">
      <c r="C399" s="4"/>
      <c r="D399" s="19"/>
    </row>
    <row r="400" ht="13.2" spans="3:4">
      <c r="C400" s="4"/>
      <c r="D400" s="19"/>
    </row>
    <row r="401" ht="13.2" spans="3:4">
      <c r="C401" s="4"/>
      <c r="D401" s="19"/>
    </row>
    <row r="402" ht="13.2" spans="3:4">
      <c r="C402" s="4"/>
      <c r="D402" s="19"/>
    </row>
    <row r="403" ht="13.2" spans="3:4">
      <c r="C403" s="4"/>
      <c r="D403" s="19"/>
    </row>
    <row r="404" ht="13.2" spans="3:4">
      <c r="C404" s="4"/>
      <c r="D404" s="19"/>
    </row>
    <row r="405" ht="13.2" spans="3:4">
      <c r="C405" s="4"/>
      <c r="D405" s="19"/>
    </row>
    <row r="406" ht="13.2" spans="3:4">
      <c r="C406" s="4"/>
      <c r="D406" s="19"/>
    </row>
    <row r="407" ht="13.2" spans="3:4">
      <c r="C407" s="4"/>
      <c r="D407" s="19"/>
    </row>
    <row r="408" ht="13.2" spans="3:4">
      <c r="C408" s="4"/>
      <c r="D408" s="19"/>
    </row>
    <row r="409" ht="13.2" spans="3:4">
      <c r="C409" s="4"/>
      <c r="D409" s="19"/>
    </row>
    <row r="410" ht="13.2" spans="3:4">
      <c r="C410" s="4"/>
      <c r="D410" s="19"/>
    </row>
    <row r="411" ht="13.2" spans="3:4">
      <c r="C411" s="4"/>
      <c r="D411" s="19"/>
    </row>
    <row r="412" ht="13.2" spans="3:4">
      <c r="C412" s="4"/>
      <c r="D412" s="19"/>
    </row>
    <row r="413" ht="13.2" spans="3:4">
      <c r="C413" s="4"/>
      <c r="D413" s="19"/>
    </row>
    <row r="414" ht="13.2" spans="3:4">
      <c r="C414" s="4"/>
      <c r="D414" s="19"/>
    </row>
    <row r="415" ht="13.2" spans="3:4">
      <c r="C415" s="4"/>
      <c r="D415" s="19"/>
    </row>
    <row r="416" ht="13.2" spans="3:4">
      <c r="C416" s="4"/>
      <c r="D416" s="19"/>
    </row>
    <row r="417" ht="13.2" spans="3:4">
      <c r="C417" s="4"/>
      <c r="D417" s="19"/>
    </row>
    <row r="418" ht="13.2" spans="3:4">
      <c r="C418" s="4"/>
      <c r="D418" s="19"/>
    </row>
    <row r="419" ht="13.2" spans="3:4">
      <c r="C419" s="4"/>
      <c r="D419" s="19"/>
    </row>
    <row r="420" ht="13.2" spans="3:4">
      <c r="C420" s="4"/>
      <c r="D420" s="19"/>
    </row>
    <row r="421" ht="13.2" spans="3:4">
      <c r="C421" s="4"/>
      <c r="D421" s="19"/>
    </row>
    <row r="422" ht="13.2" spans="3:4">
      <c r="C422" s="4"/>
      <c r="D422" s="19"/>
    </row>
    <row r="423" ht="13.2" spans="3:4">
      <c r="C423" s="4"/>
      <c r="D423" s="19"/>
    </row>
    <row r="424" ht="13.2" spans="3:4">
      <c r="C424" s="4"/>
      <c r="D424" s="19"/>
    </row>
    <row r="425" ht="13.2" spans="3:4">
      <c r="C425" s="4"/>
      <c r="D425" s="19"/>
    </row>
    <row r="426" ht="13.2" spans="3:4">
      <c r="C426" s="4"/>
      <c r="D426" s="19"/>
    </row>
    <row r="427" ht="13.2" spans="3:4">
      <c r="C427" s="4"/>
      <c r="D427" s="19"/>
    </row>
    <row r="428" ht="13.2" spans="3:4">
      <c r="C428" s="4"/>
      <c r="D428" s="19"/>
    </row>
    <row r="429" ht="13.2" spans="3:4">
      <c r="C429" s="4"/>
      <c r="D429" s="19"/>
    </row>
    <row r="430" ht="13.2" spans="3:4">
      <c r="C430" s="4"/>
      <c r="D430" s="19"/>
    </row>
    <row r="431" ht="13.2" spans="3:4">
      <c r="C431" s="4"/>
      <c r="D431" s="19"/>
    </row>
    <row r="432" ht="13.2" spans="3:4">
      <c r="C432" s="4"/>
      <c r="D432" s="19"/>
    </row>
    <row r="433" ht="13.2" spans="3:4">
      <c r="C433" s="4"/>
      <c r="D433" s="19"/>
    </row>
    <row r="434" ht="13.2" spans="3:4">
      <c r="C434" s="4"/>
      <c r="D434" s="19"/>
    </row>
    <row r="435" ht="13.2" spans="3:4">
      <c r="C435" s="4"/>
      <c r="D435" s="19"/>
    </row>
    <row r="436" ht="13.2" spans="3:4">
      <c r="C436" s="4"/>
      <c r="D436" s="19"/>
    </row>
    <row r="437" ht="13.2" spans="3:4">
      <c r="C437" s="4"/>
      <c r="D437" s="19"/>
    </row>
    <row r="438" ht="13.2" spans="3:4">
      <c r="C438" s="4"/>
      <c r="D438" s="19"/>
    </row>
    <row r="439" ht="13.2" spans="3:4">
      <c r="C439" s="4"/>
      <c r="D439" s="19"/>
    </row>
    <row r="440" ht="13.2" spans="3:4">
      <c r="C440" s="4"/>
      <c r="D440" s="19"/>
    </row>
    <row r="441" ht="13.2" spans="3:4">
      <c r="C441" s="4"/>
      <c r="D441" s="19"/>
    </row>
    <row r="442" ht="13.2" spans="3:4">
      <c r="C442" s="4"/>
      <c r="D442" s="19"/>
    </row>
    <row r="443" ht="13.2" spans="3:4">
      <c r="C443" s="4"/>
      <c r="D443" s="19"/>
    </row>
    <row r="444" ht="13.2" spans="3:4">
      <c r="C444" s="4"/>
      <c r="D444" s="19"/>
    </row>
    <row r="445" ht="13.2" spans="3:4">
      <c r="C445" s="4"/>
      <c r="D445" s="19"/>
    </row>
    <row r="446" ht="13.2" spans="3:4">
      <c r="C446" s="4"/>
      <c r="D446" s="19"/>
    </row>
    <row r="447" ht="13.2" spans="3:4">
      <c r="C447" s="4"/>
      <c r="D447" s="19"/>
    </row>
    <row r="448" ht="13.2" spans="3:4">
      <c r="C448" s="4"/>
      <c r="D448" s="19"/>
    </row>
    <row r="449" ht="13.2" spans="3:4">
      <c r="C449" s="4"/>
      <c r="D449" s="19"/>
    </row>
    <row r="450" ht="13.2" spans="3:4">
      <c r="C450" s="4"/>
      <c r="D450" s="19"/>
    </row>
    <row r="451" ht="13.2" spans="3:4">
      <c r="C451" s="4"/>
      <c r="D451" s="19"/>
    </row>
    <row r="452" ht="13.2" spans="3:4">
      <c r="C452" s="4"/>
      <c r="D452" s="19"/>
    </row>
    <row r="453" ht="13.2" spans="3:4">
      <c r="C453" s="4"/>
      <c r="D453" s="19"/>
    </row>
    <row r="454" ht="13.2" spans="3:4">
      <c r="C454" s="4"/>
      <c r="D454" s="19"/>
    </row>
    <row r="455" ht="13.2" spans="3:4">
      <c r="C455" s="4"/>
      <c r="D455" s="19"/>
    </row>
    <row r="456" ht="13.2" spans="3:4">
      <c r="C456" s="4"/>
      <c r="D456" s="19"/>
    </row>
    <row r="457" ht="13.2" spans="3:4">
      <c r="C457" s="4"/>
      <c r="D457" s="19"/>
    </row>
    <row r="458" ht="13.2" spans="3:4">
      <c r="C458" s="4"/>
      <c r="D458" s="19"/>
    </row>
    <row r="459" ht="13.2" spans="3:4">
      <c r="C459" s="4"/>
      <c r="D459" s="19"/>
    </row>
    <row r="460" ht="13.2" spans="3:4">
      <c r="C460" s="4"/>
      <c r="D460" s="19"/>
    </row>
    <row r="461" ht="13.2" spans="3:4">
      <c r="C461" s="4"/>
      <c r="D461" s="19"/>
    </row>
    <row r="462" ht="13.2" spans="3:4">
      <c r="C462" s="4"/>
      <c r="D462" s="19"/>
    </row>
    <row r="463" ht="13.2" spans="3:4">
      <c r="C463" s="4"/>
      <c r="D463" s="19"/>
    </row>
    <row r="464" ht="13.2" spans="3:4">
      <c r="C464" s="4"/>
      <c r="D464" s="19"/>
    </row>
    <row r="465" ht="13.2" spans="3:4">
      <c r="C465" s="4"/>
      <c r="D465" s="19"/>
    </row>
    <row r="466" ht="13.2" spans="3:4">
      <c r="C466" s="4"/>
      <c r="D466" s="19"/>
    </row>
    <row r="467" ht="13.2" spans="3:4">
      <c r="C467" s="4"/>
      <c r="D467" s="19"/>
    </row>
    <row r="468" ht="13.2" spans="3:4">
      <c r="C468" s="4"/>
      <c r="D468" s="19"/>
    </row>
    <row r="469" ht="13.2" spans="3:4">
      <c r="C469" s="4"/>
      <c r="D469" s="19"/>
    </row>
    <row r="470" ht="13.2" spans="3:4">
      <c r="C470" s="4"/>
      <c r="D470" s="19"/>
    </row>
    <row r="471" ht="13.2" spans="3:4">
      <c r="C471" s="4"/>
      <c r="D471" s="19"/>
    </row>
    <row r="472" ht="13.2" spans="3:4">
      <c r="C472" s="4"/>
      <c r="D472" s="19"/>
    </row>
    <row r="473" ht="13.2" spans="3:4">
      <c r="C473" s="4"/>
      <c r="D473" s="19"/>
    </row>
    <row r="474" ht="13.2" spans="3:4">
      <c r="C474" s="4"/>
      <c r="D474" s="19"/>
    </row>
    <row r="475" ht="13.2" spans="3:4">
      <c r="C475" s="4"/>
      <c r="D475" s="19"/>
    </row>
    <row r="476" ht="13.2" spans="3:4">
      <c r="C476" s="4"/>
      <c r="D476" s="19"/>
    </row>
    <row r="477" ht="13.2" spans="3:4">
      <c r="C477" s="4"/>
      <c r="D477" s="19"/>
    </row>
    <row r="478" ht="13.2" spans="3:4">
      <c r="C478" s="4"/>
      <c r="D478" s="19"/>
    </row>
    <row r="479" ht="13.2" spans="3:4">
      <c r="C479" s="4"/>
      <c r="D479" s="19"/>
    </row>
    <row r="480" ht="13.2" spans="3:4">
      <c r="C480" s="4"/>
      <c r="D480" s="19"/>
    </row>
    <row r="481" ht="13.2" spans="3:4">
      <c r="C481" s="4"/>
      <c r="D481" s="19"/>
    </row>
    <row r="482" ht="13.2" spans="3:4">
      <c r="C482" s="4"/>
      <c r="D482" s="19"/>
    </row>
    <row r="483" ht="13.2" spans="3:4">
      <c r="C483" s="4"/>
      <c r="D483" s="19"/>
    </row>
    <row r="484" ht="13.2" spans="3:4">
      <c r="C484" s="4"/>
      <c r="D484" s="19"/>
    </row>
    <row r="485" ht="13.2" spans="3:4">
      <c r="C485" s="4"/>
      <c r="D485" s="19"/>
    </row>
    <row r="486" ht="13.2" spans="3:4">
      <c r="C486" s="4"/>
      <c r="D486" s="19"/>
    </row>
    <row r="487" ht="13.2" spans="3:4">
      <c r="C487" s="4"/>
      <c r="D487" s="19"/>
    </row>
    <row r="488" ht="13.2" spans="3:4">
      <c r="C488" s="4"/>
      <c r="D488" s="19"/>
    </row>
    <row r="489" ht="13.2" spans="3:4">
      <c r="C489" s="4"/>
      <c r="D489" s="19"/>
    </row>
    <row r="490" ht="13.2" spans="3:4">
      <c r="C490" s="4"/>
      <c r="D490" s="19"/>
    </row>
    <row r="491" ht="13.2" spans="3:4">
      <c r="C491" s="4"/>
      <c r="D491" s="19"/>
    </row>
    <row r="492" ht="13.2" spans="3:4">
      <c r="C492" s="4"/>
      <c r="D492" s="19"/>
    </row>
    <row r="493" ht="13.2" spans="3:4">
      <c r="C493" s="4"/>
      <c r="D493" s="19"/>
    </row>
    <row r="494" ht="13.2" spans="3:4">
      <c r="C494" s="4"/>
      <c r="D494" s="19"/>
    </row>
    <row r="495" ht="13.2" spans="3:4">
      <c r="C495" s="4"/>
      <c r="D495" s="19"/>
    </row>
    <row r="496" ht="13.2" spans="3:4">
      <c r="C496" s="4"/>
      <c r="D496" s="19"/>
    </row>
    <row r="497" ht="13.2" spans="3:4">
      <c r="C497" s="4"/>
      <c r="D497" s="19"/>
    </row>
    <row r="498" ht="13.2" spans="3:4">
      <c r="C498" s="4"/>
      <c r="D498" s="19"/>
    </row>
    <row r="499" ht="13.2" spans="3:4">
      <c r="C499" s="4"/>
      <c r="D499" s="19"/>
    </row>
    <row r="500" ht="13.2" spans="3:4">
      <c r="C500" s="4"/>
      <c r="D500" s="19"/>
    </row>
    <row r="501" ht="13.2" spans="3:4">
      <c r="C501" s="4"/>
      <c r="D501" s="19"/>
    </row>
    <row r="502" ht="13.2" spans="3:4">
      <c r="C502" s="4"/>
      <c r="D502" s="19"/>
    </row>
    <row r="503" ht="13.2" spans="3:4">
      <c r="C503" s="4"/>
      <c r="D503" s="19"/>
    </row>
    <row r="504" ht="13.2" spans="3:4">
      <c r="C504" s="4"/>
      <c r="D504" s="19"/>
    </row>
    <row r="505" ht="13.2" spans="3:4">
      <c r="C505" s="4"/>
      <c r="D505" s="19"/>
    </row>
    <row r="506" ht="13.2" spans="3:4">
      <c r="C506" s="4"/>
      <c r="D506" s="19"/>
    </row>
    <row r="507" ht="13.2" spans="3:4">
      <c r="C507" s="4"/>
      <c r="D507" s="19"/>
    </row>
    <row r="508" ht="13.2" spans="3:4">
      <c r="C508" s="4"/>
      <c r="D508" s="19"/>
    </row>
    <row r="509" ht="13.2" spans="3:4">
      <c r="C509" s="4"/>
      <c r="D509" s="19"/>
    </row>
    <row r="510" ht="13.2" spans="3:4">
      <c r="C510" s="4"/>
      <c r="D510" s="19"/>
    </row>
    <row r="511" ht="13.2" spans="3:4">
      <c r="C511" s="4"/>
      <c r="D511" s="19"/>
    </row>
    <row r="512" ht="13.2" spans="3:4">
      <c r="C512" s="4"/>
      <c r="D512" s="19"/>
    </row>
    <row r="513" ht="13.2" spans="3:4">
      <c r="C513" s="4"/>
      <c r="D513" s="19"/>
    </row>
    <row r="514" ht="13.2" spans="3:4">
      <c r="C514" s="4"/>
      <c r="D514" s="19"/>
    </row>
    <row r="515" ht="13.2" spans="3:4">
      <c r="C515" s="4"/>
      <c r="D515" s="19"/>
    </row>
    <row r="516" ht="13.2" spans="3:4">
      <c r="C516" s="4"/>
      <c r="D516" s="19"/>
    </row>
    <row r="517" ht="13.2" spans="3:4">
      <c r="C517" s="4"/>
      <c r="D517" s="19"/>
    </row>
    <row r="518" ht="13.2" spans="3:4">
      <c r="C518" s="4"/>
      <c r="D518" s="19"/>
    </row>
    <row r="519" ht="13.2" spans="3:4">
      <c r="C519" s="4"/>
      <c r="D519" s="19"/>
    </row>
    <row r="520" ht="13.2" spans="3:4">
      <c r="C520" s="4"/>
      <c r="D520" s="19"/>
    </row>
    <row r="521" ht="13.2" spans="3:4">
      <c r="C521" s="4"/>
      <c r="D521" s="19"/>
    </row>
    <row r="522" ht="13.2" spans="3:4">
      <c r="C522" s="4"/>
      <c r="D522" s="19"/>
    </row>
    <row r="523" ht="13.2" spans="3:4">
      <c r="C523" s="4"/>
      <c r="D523" s="19"/>
    </row>
    <row r="524" ht="13.2" spans="3:4">
      <c r="C524" s="4"/>
      <c r="D524" s="19"/>
    </row>
    <row r="525" ht="13.2" spans="3:4">
      <c r="C525" s="4"/>
      <c r="D525" s="19"/>
    </row>
    <row r="526" ht="13.2" spans="3:4">
      <c r="C526" s="4"/>
      <c r="D526" s="19"/>
    </row>
    <row r="527" ht="13.2" spans="3:4">
      <c r="C527" s="4"/>
      <c r="D527" s="19"/>
    </row>
    <row r="528" ht="13.2" spans="3:4">
      <c r="C528" s="4"/>
      <c r="D528" s="19"/>
    </row>
    <row r="529" ht="13.2" spans="3:4">
      <c r="C529" s="4"/>
      <c r="D529" s="19"/>
    </row>
    <row r="530" ht="13.2" spans="3:4">
      <c r="C530" s="4"/>
      <c r="D530" s="19"/>
    </row>
    <row r="531" ht="13.2" spans="3:4">
      <c r="C531" s="4"/>
      <c r="D531" s="19"/>
    </row>
    <row r="532" ht="13.2" spans="3:4">
      <c r="C532" s="4"/>
      <c r="D532" s="19"/>
    </row>
    <row r="533" ht="13.2" spans="3:4">
      <c r="C533" s="4"/>
      <c r="D533" s="19"/>
    </row>
    <row r="534" ht="13.2" spans="3:4">
      <c r="C534" s="4"/>
      <c r="D534" s="19"/>
    </row>
    <row r="535" ht="13.2" spans="3:4">
      <c r="C535" s="4"/>
      <c r="D535" s="19"/>
    </row>
    <row r="536" ht="13.2" spans="3:4">
      <c r="C536" s="4"/>
      <c r="D536" s="19"/>
    </row>
    <row r="537" ht="13.2" spans="3:4">
      <c r="C537" s="4"/>
      <c r="D537" s="19"/>
    </row>
    <row r="538" ht="13.2" spans="3:4">
      <c r="C538" s="4"/>
      <c r="D538" s="19"/>
    </row>
    <row r="539" ht="13.2" spans="3:4">
      <c r="C539" s="4"/>
      <c r="D539" s="19"/>
    </row>
    <row r="540" ht="13.2" spans="3:4">
      <c r="C540" s="4"/>
      <c r="D540" s="19"/>
    </row>
    <row r="541" ht="13.2" spans="3:4">
      <c r="C541" s="4"/>
      <c r="D541" s="19"/>
    </row>
    <row r="542" ht="13.2" spans="3:4">
      <c r="C542" s="4"/>
      <c r="D542" s="19"/>
    </row>
    <row r="543" ht="13.2" spans="3:4">
      <c r="C543" s="4"/>
      <c r="D543" s="19"/>
    </row>
    <row r="544" ht="13.2" spans="3:4">
      <c r="C544" s="4"/>
      <c r="D544" s="19"/>
    </row>
    <row r="545" ht="13.2" spans="3:4">
      <c r="C545" s="4"/>
      <c r="D545" s="19"/>
    </row>
    <row r="546" ht="13.2" spans="3:4">
      <c r="C546" s="4"/>
      <c r="D546" s="19"/>
    </row>
    <row r="547" ht="13.2" spans="3:4">
      <c r="C547" s="4"/>
      <c r="D547" s="19"/>
    </row>
    <row r="548" ht="13.2" spans="3:4">
      <c r="C548" s="4"/>
      <c r="D548" s="19"/>
    </row>
    <row r="549" ht="13.2" spans="3:4">
      <c r="C549" s="4"/>
      <c r="D549" s="19"/>
    </row>
    <row r="550" ht="13.2" spans="3:4">
      <c r="C550" s="4"/>
      <c r="D550" s="19"/>
    </row>
    <row r="551" ht="13.2" spans="3:4">
      <c r="C551" s="4"/>
      <c r="D551" s="19"/>
    </row>
    <row r="552" ht="13.2" spans="3:4">
      <c r="C552" s="4"/>
      <c r="D552" s="19"/>
    </row>
    <row r="553" ht="13.2" spans="3:4">
      <c r="C553" s="4"/>
      <c r="D553" s="19"/>
    </row>
    <row r="554" ht="13.2" spans="3:4">
      <c r="C554" s="4"/>
      <c r="D554" s="19"/>
    </row>
    <row r="555" ht="13.2" spans="3:4">
      <c r="C555" s="4"/>
      <c r="D555" s="19"/>
    </row>
    <row r="556" ht="13.2" spans="3:4">
      <c r="C556" s="4"/>
      <c r="D556" s="19"/>
    </row>
    <row r="557" ht="13.2" spans="3:4">
      <c r="C557" s="4"/>
      <c r="D557" s="19"/>
    </row>
    <row r="558" ht="13.2" spans="3:4">
      <c r="C558" s="4"/>
      <c r="D558" s="19"/>
    </row>
    <row r="559" ht="13.2" spans="3:4">
      <c r="C559" s="4"/>
      <c r="D559" s="19"/>
    </row>
    <row r="560" ht="13.2" spans="3:4">
      <c r="C560" s="4"/>
      <c r="D560" s="19"/>
    </row>
    <row r="561" ht="13.2" spans="3:4">
      <c r="C561" s="4"/>
      <c r="D561" s="19"/>
    </row>
    <row r="562" ht="13.2" spans="3:4">
      <c r="C562" s="4"/>
      <c r="D562" s="19"/>
    </row>
    <row r="563" ht="13.2" spans="3:4">
      <c r="C563" s="4"/>
      <c r="D563" s="19"/>
    </row>
    <row r="564" ht="13.2" spans="3:4">
      <c r="C564" s="4"/>
      <c r="D564" s="19"/>
    </row>
    <row r="565" ht="13.2" spans="3:4">
      <c r="C565" s="4"/>
      <c r="D565" s="19"/>
    </row>
    <row r="566" ht="13.2" spans="3:4">
      <c r="C566" s="4"/>
      <c r="D566" s="19"/>
    </row>
    <row r="567" ht="13.2" spans="3:4">
      <c r="C567" s="4"/>
      <c r="D567" s="19"/>
    </row>
    <row r="568" ht="13.2" spans="3:4">
      <c r="C568" s="4"/>
      <c r="D568" s="19"/>
    </row>
    <row r="569" ht="13.2" spans="3:4">
      <c r="C569" s="4"/>
      <c r="D569" s="19"/>
    </row>
    <row r="570" ht="13.2" spans="3:4">
      <c r="C570" s="4"/>
      <c r="D570" s="19"/>
    </row>
    <row r="571" ht="13.2" spans="3:4">
      <c r="C571" s="4"/>
      <c r="D571" s="19"/>
    </row>
    <row r="572" ht="13.2" spans="3:4">
      <c r="C572" s="4"/>
      <c r="D572" s="19"/>
    </row>
    <row r="573" ht="13.2" spans="3:4">
      <c r="C573" s="4"/>
      <c r="D573" s="19"/>
    </row>
    <row r="574" ht="13.2" spans="3:4">
      <c r="C574" s="4"/>
      <c r="D574" s="19"/>
    </row>
    <row r="575" ht="13.2" spans="3:4">
      <c r="C575" s="4"/>
      <c r="D575" s="19"/>
    </row>
    <row r="576" ht="13.2" spans="3:4">
      <c r="C576" s="4"/>
      <c r="D576" s="19"/>
    </row>
    <row r="577" ht="13.2" spans="3:4">
      <c r="C577" s="4"/>
      <c r="D577" s="19"/>
    </row>
    <row r="578" ht="13.2" spans="3:4">
      <c r="C578" s="4"/>
      <c r="D578" s="19"/>
    </row>
    <row r="579" ht="13.2" spans="3:4">
      <c r="C579" s="4"/>
      <c r="D579" s="19"/>
    </row>
    <row r="580" ht="13.2" spans="3:4">
      <c r="C580" s="4"/>
      <c r="D580" s="19"/>
    </row>
    <row r="581" ht="13.2" spans="3:4">
      <c r="C581" s="4"/>
      <c r="D581" s="19"/>
    </row>
    <row r="582" ht="13.2" spans="3:4">
      <c r="C582" s="4"/>
      <c r="D582" s="19"/>
    </row>
    <row r="583" ht="13.2" spans="3:4">
      <c r="C583" s="4"/>
      <c r="D583" s="19"/>
    </row>
    <row r="584" ht="13.2" spans="3:4">
      <c r="C584" s="4"/>
      <c r="D584" s="19"/>
    </row>
    <row r="585" ht="13.2" spans="3:4">
      <c r="C585" s="4"/>
      <c r="D585" s="19"/>
    </row>
    <row r="586" ht="13.2" spans="3:4">
      <c r="C586" s="4"/>
      <c r="D586" s="19"/>
    </row>
    <row r="587" ht="13.2" spans="3:4">
      <c r="C587" s="4"/>
      <c r="D587" s="19"/>
    </row>
    <row r="588" ht="13.2" spans="3:4">
      <c r="C588" s="4"/>
      <c r="D588" s="19"/>
    </row>
    <row r="589" ht="13.2" spans="3:4">
      <c r="C589" s="4"/>
      <c r="D589" s="19"/>
    </row>
    <row r="590" ht="13.2" spans="3:4">
      <c r="C590" s="4"/>
      <c r="D590" s="19"/>
    </row>
    <row r="591" ht="13.2" spans="3:4">
      <c r="C591" s="4"/>
      <c r="D591" s="19"/>
    </row>
    <row r="592" ht="13.2" spans="3:4">
      <c r="C592" s="4"/>
      <c r="D592" s="19"/>
    </row>
    <row r="593" ht="13.2" spans="3:4">
      <c r="C593" s="4"/>
      <c r="D593" s="19"/>
    </row>
    <row r="594" ht="13.2" spans="3:4">
      <c r="C594" s="4"/>
      <c r="D594" s="19"/>
    </row>
    <row r="595" ht="13.2" spans="3:4">
      <c r="C595" s="4"/>
      <c r="D595" s="19"/>
    </row>
    <row r="596" ht="13.2" spans="3:4">
      <c r="C596" s="4"/>
      <c r="D596" s="19"/>
    </row>
    <row r="597" ht="13.2" spans="3:4">
      <c r="C597" s="4"/>
      <c r="D597" s="19"/>
    </row>
    <row r="598" ht="13.2" spans="3:4">
      <c r="C598" s="4"/>
      <c r="D598" s="19"/>
    </row>
    <row r="599" ht="13.2" spans="3:4">
      <c r="C599" s="4"/>
      <c r="D599" s="19"/>
    </row>
    <row r="600" ht="13.2" spans="3:4">
      <c r="C600" s="4"/>
      <c r="D600" s="19"/>
    </row>
    <row r="601" ht="13.2" spans="3:4">
      <c r="C601" s="4"/>
      <c r="D601" s="19"/>
    </row>
    <row r="602" ht="13.2" spans="3:4">
      <c r="C602" s="4"/>
      <c r="D602" s="19"/>
    </row>
    <row r="603" ht="13.2" spans="3:4">
      <c r="C603" s="4"/>
      <c r="D603" s="19"/>
    </row>
    <row r="604" ht="13.2" spans="3:4">
      <c r="C604" s="4"/>
      <c r="D604" s="19"/>
    </row>
    <row r="605" ht="13.2" spans="3:4">
      <c r="C605" s="4"/>
      <c r="D605" s="19"/>
    </row>
    <row r="606" ht="13.2" spans="3:4">
      <c r="C606" s="4"/>
      <c r="D606" s="19"/>
    </row>
    <row r="607" ht="13.2" spans="3:4">
      <c r="C607" s="4"/>
      <c r="D607" s="19"/>
    </row>
    <row r="608" ht="13.2" spans="3:4">
      <c r="C608" s="4"/>
      <c r="D608" s="19"/>
    </row>
    <row r="609" ht="13.2" spans="3:4">
      <c r="C609" s="4"/>
      <c r="D609" s="19"/>
    </row>
    <row r="610" ht="13.2" spans="3:4">
      <c r="C610" s="4"/>
      <c r="D610" s="19"/>
    </row>
    <row r="611" ht="13.2" spans="3:4">
      <c r="C611" s="4"/>
      <c r="D611" s="19"/>
    </row>
    <row r="612" ht="13.2" spans="3:4">
      <c r="C612" s="4"/>
      <c r="D612" s="19"/>
    </row>
    <row r="613" ht="13.2" spans="3:4">
      <c r="C613" s="4"/>
      <c r="D613" s="19"/>
    </row>
    <row r="614" ht="13.2" spans="3:4">
      <c r="C614" s="4"/>
      <c r="D614" s="19"/>
    </row>
    <row r="615" ht="13.2" spans="3:4">
      <c r="C615" s="4"/>
      <c r="D615" s="19"/>
    </row>
    <row r="616" ht="13.2" spans="3:4">
      <c r="C616" s="4"/>
      <c r="D616" s="19"/>
    </row>
    <row r="617" ht="13.2" spans="3:4">
      <c r="C617" s="4"/>
      <c r="D617" s="19"/>
    </row>
    <row r="618" ht="13.2" spans="3:4">
      <c r="C618" s="4"/>
      <c r="D618" s="19"/>
    </row>
    <row r="619" ht="13.2" spans="3:4">
      <c r="C619" s="4"/>
      <c r="D619" s="19"/>
    </row>
    <row r="620" ht="13.2" spans="3:4">
      <c r="C620" s="4"/>
      <c r="D620" s="19"/>
    </row>
    <row r="621" ht="13.2" spans="3:4">
      <c r="C621" s="4"/>
      <c r="D621" s="19"/>
    </row>
    <row r="622" ht="13.2" spans="3:4">
      <c r="C622" s="4"/>
      <c r="D622" s="19"/>
    </row>
    <row r="623" ht="13.2" spans="3:4">
      <c r="C623" s="4"/>
      <c r="D623" s="19"/>
    </row>
    <row r="624" ht="13.2" spans="3:4">
      <c r="C624" s="4"/>
      <c r="D624" s="19"/>
    </row>
    <row r="625" ht="13.2" spans="3:4">
      <c r="C625" s="4"/>
      <c r="D625" s="19"/>
    </row>
    <row r="626" ht="13.2" spans="3:4">
      <c r="C626" s="4"/>
      <c r="D626" s="19"/>
    </row>
    <row r="627" ht="13.2" spans="3:4">
      <c r="C627" s="4"/>
      <c r="D627" s="19"/>
    </row>
    <row r="628" ht="13.2" spans="3:4">
      <c r="C628" s="4"/>
      <c r="D628" s="19"/>
    </row>
    <row r="629" ht="13.2" spans="3:4">
      <c r="C629" s="4"/>
      <c r="D629" s="19"/>
    </row>
    <row r="630" ht="13.2" spans="3:4">
      <c r="C630" s="4"/>
      <c r="D630" s="19"/>
    </row>
    <row r="631" ht="13.2" spans="3:4">
      <c r="C631" s="4"/>
      <c r="D631" s="19"/>
    </row>
    <row r="632" ht="13.2" spans="3:4">
      <c r="C632" s="4"/>
      <c r="D632" s="19"/>
    </row>
    <row r="633" ht="13.2" spans="3:4">
      <c r="C633" s="4"/>
      <c r="D633" s="19"/>
    </row>
    <row r="634" ht="13.2" spans="3:4">
      <c r="C634" s="4"/>
      <c r="D634" s="19"/>
    </row>
    <row r="635" ht="13.2" spans="3:4">
      <c r="C635" s="4"/>
      <c r="D635" s="19"/>
    </row>
    <row r="636" ht="13.2" spans="3:4">
      <c r="C636" s="4"/>
      <c r="D636" s="19"/>
    </row>
    <row r="637" ht="13.2" spans="3:4">
      <c r="C637" s="4"/>
      <c r="D637" s="19"/>
    </row>
    <row r="638" ht="13.2" spans="3:4">
      <c r="C638" s="4"/>
      <c r="D638" s="19"/>
    </row>
    <row r="639" ht="13.2" spans="3:4">
      <c r="C639" s="4"/>
      <c r="D639" s="19"/>
    </row>
    <row r="640" ht="13.2" spans="3:4">
      <c r="C640" s="4"/>
      <c r="D640" s="19"/>
    </row>
    <row r="641" ht="13.2" spans="3:4">
      <c r="C641" s="4"/>
      <c r="D641" s="19"/>
    </row>
    <row r="642" ht="13.2" spans="3:4">
      <c r="C642" s="4"/>
      <c r="D642" s="19"/>
    </row>
    <row r="643" ht="13.2" spans="3:4">
      <c r="C643" s="4"/>
      <c r="D643" s="19"/>
    </row>
    <row r="644" ht="13.2" spans="3:4">
      <c r="C644" s="4"/>
      <c r="D644" s="19"/>
    </row>
    <row r="645" ht="13.2" spans="3:4">
      <c r="C645" s="4"/>
      <c r="D645" s="19"/>
    </row>
    <row r="646" ht="13.2" spans="3:4">
      <c r="C646" s="4"/>
      <c r="D646" s="19"/>
    </row>
    <row r="647" ht="13.2" spans="3:4">
      <c r="C647" s="4"/>
      <c r="D647" s="19"/>
    </row>
    <row r="648" ht="13.2" spans="3:4">
      <c r="C648" s="4"/>
      <c r="D648" s="19"/>
    </row>
    <row r="649" ht="13.2" spans="3:4">
      <c r="C649" s="4"/>
      <c r="D649" s="19"/>
    </row>
    <row r="650" ht="13.2" spans="3:4">
      <c r="C650" s="4"/>
      <c r="D650" s="19"/>
    </row>
    <row r="651" ht="13.2" spans="3:4">
      <c r="C651" s="4"/>
      <c r="D651" s="19"/>
    </row>
    <row r="652" ht="13.2" spans="3:4">
      <c r="C652" s="4"/>
      <c r="D652" s="19"/>
    </row>
    <row r="653" ht="13.2" spans="3:4">
      <c r="C653" s="4"/>
      <c r="D653" s="19"/>
    </row>
    <row r="654" ht="13.2" spans="3:4">
      <c r="C654" s="4"/>
      <c r="D654" s="19"/>
    </row>
    <row r="655" ht="13.2" spans="3:4">
      <c r="C655" s="4"/>
      <c r="D655" s="19"/>
    </row>
    <row r="656" ht="13.2" spans="3:4">
      <c r="C656" s="4"/>
      <c r="D656" s="19"/>
    </row>
    <row r="657" ht="13.2" spans="3:4">
      <c r="C657" s="4"/>
      <c r="D657" s="19"/>
    </row>
    <row r="658" ht="13.2" spans="3:4">
      <c r="C658" s="4"/>
      <c r="D658" s="19"/>
    </row>
    <row r="659" ht="13.2" spans="3:4">
      <c r="C659" s="4"/>
      <c r="D659" s="19"/>
    </row>
    <row r="660" ht="13.2" spans="3:4">
      <c r="C660" s="4"/>
      <c r="D660" s="19"/>
    </row>
    <row r="661" ht="13.2" spans="3:4">
      <c r="C661" s="4"/>
      <c r="D661" s="19"/>
    </row>
    <row r="662" ht="13.2" spans="3:4">
      <c r="C662" s="4"/>
      <c r="D662" s="19"/>
    </row>
    <row r="663" ht="13.2" spans="3:4">
      <c r="C663" s="4"/>
      <c r="D663" s="19"/>
    </row>
    <row r="664" ht="13.2" spans="3:4">
      <c r="C664" s="4"/>
      <c r="D664" s="19"/>
    </row>
    <row r="665" ht="13.2" spans="3:4">
      <c r="C665" s="4"/>
      <c r="D665" s="19"/>
    </row>
    <row r="666" ht="13.2" spans="3:4">
      <c r="C666" s="4"/>
      <c r="D666" s="19"/>
    </row>
    <row r="667" ht="13.2" spans="3:4">
      <c r="C667" s="4"/>
      <c r="D667" s="19"/>
    </row>
    <row r="668" ht="13.2" spans="3:4">
      <c r="C668" s="4"/>
      <c r="D668" s="19"/>
    </row>
    <row r="669" ht="13.2" spans="3:4">
      <c r="C669" s="4"/>
      <c r="D669" s="19"/>
    </row>
    <row r="670" ht="13.2" spans="3:4">
      <c r="C670" s="4"/>
      <c r="D670" s="19"/>
    </row>
    <row r="671" ht="13.2" spans="3:4">
      <c r="C671" s="4"/>
      <c r="D671" s="19"/>
    </row>
    <row r="672" ht="13.2" spans="3:4">
      <c r="C672" s="4"/>
      <c r="D672" s="19"/>
    </row>
    <row r="673" ht="13.2" spans="3:4">
      <c r="C673" s="4"/>
      <c r="D673" s="19"/>
    </row>
    <row r="674" ht="13.2" spans="3:4">
      <c r="C674" s="4"/>
      <c r="D674" s="19"/>
    </row>
    <row r="675" ht="13.2" spans="3:4">
      <c r="C675" s="4"/>
      <c r="D675" s="19"/>
    </row>
    <row r="676" ht="13.2" spans="3:4">
      <c r="C676" s="4"/>
      <c r="D676" s="19"/>
    </row>
    <row r="677" ht="13.2" spans="3:4">
      <c r="C677" s="4"/>
      <c r="D677" s="19"/>
    </row>
    <row r="678" ht="13.2" spans="3:4">
      <c r="C678" s="4"/>
      <c r="D678" s="19"/>
    </row>
    <row r="679" ht="13.2" spans="3:4">
      <c r="C679" s="4"/>
      <c r="D679" s="19"/>
    </row>
    <row r="680" ht="13.2" spans="3:4">
      <c r="C680" s="4"/>
      <c r="D680" s="19"/>
    </row>
    <row r="681" ht="13.2" spans="3:4">
      <c r="C681" s="4"/>
      <c r="D681" s="19"/>
    </row>
    <row r="682" ht="13.2" spans="3:4">
      <c r="C682" s="4"/>
      <c r="D682" s="19"/>
    </row>
    <row r="683" ht="13.2" spans="3:4">
      <c r="C683" s="4"/>
      <c r="D683" s="19"/>
    </row>
    <row r="684" ht="13.2" spans="3:4">
      <c r="C684" s="4"/>
      <c r="D684" s="19"/>
    </row>
    <row r="685" ht="13.2" spans="3:4">
      <c r="C685" s="4"/>
      <c r="D685" s="19"/>
    </row>
    <row r="686" ht="13.2" spans="3:4">
      <c r="C686" s="4"/>
      <c r="D686" s="19"/>
    </row>
    <row r="687" ht="13.2" spans="3:4">
      <c r="C687" s="4"/>
      <c r="D687" s="19"/>
    </row>
    <row r="688" ht="13.2" spans="3:4">
      <c r="C688" s="4"/>
      <c r="D688" s="19"/>
    </row>
    <row r="689" ht="13.2" spans="3:4">
      <c r="C689" s="4"/>
      <c r="D689" s="19"/>
    </row>
    <row r="690" ht="13.2" spans="3:4">
      <c r="C690" s="4"/>
      <c r="D690" s="19"/>
    </row>
    <row r="691" ht="13.2" spans="3:4">
      <c r="C691" s="4"/>
      <c r="D691" s="19"/>
    </row>
    <row r="692" ht="13.2" spans="3:4">
      <c r="C692" s="4"/>
      <c r="D692" s="19"/>
    </row>
    <row r="693" ht="13.2" spans="3:4">
      <c r="C693" s="4"/>
      <c r="D693" s="19"/>
    </row>
    <row r="694" ht="13.2" spans="3:4">
      <c r="C694" s="4"/>
      <c r="D694" s="19"/>
    </row>
    <row r="695" ht="13.2" spans="3:4">
      <c r="C695" s="4"/>
      <c r="D695" s="19"/>
    </row>
    <row r="696" ht="13.2" spans="3:4">
      <c r="C696" s="4"/>
      <c r="D696" s="19"/>
    </row>
    <row r="697" ht="13.2" spans="3:4">
      <c r="C697" s="4"/>
      <c r="D697" s="19"/>
    </row>
    <row r="698" ht="13.2" spans="3:4">
      <c r="C698" s="4"/>
      <c r="D698" s="19"/>
    </row>
    <row r="699" ht="13.2" spans="3:4">
      <c r="C699" s="4"/>
      <c r="D699" s="19"/>
    </row>
    <row r="700" ht="13.2" spans="3:4">
      <c r="C700" s="4"/>
      <c r="D700" s="19"/>
    </row>
    <row r="701" ht="13.2" spans="3:4">
      <c r="C701" s="4"/>
      <c r="D701" s="19"/>
    </row>
    <row r="702" ht="13.2" spans="3:4">
      <c r="C702" s="4"/>
      <c r="D702" s="19"/>
    </row>
    <row r="703" ht="13.2" spans="3:4">
      <c r="C703" s="4"/>
      <c r="D703" s="19"/>
    </row>
    <row r="704" ht="13.2" spans="3:4">
      <c r="C704" s="4"/>
      <c r="D704" s="19"/>
    </row>
    <row r="705" ht="13.2" spans="3:4">
      <c r="C705" s="4"/>
      <c r="D705" s="19"/>
    </row>
    <row r="706" ht="13.2" spans="3:4">
      <c r="C706" s="4"/>
      <c r="D706" s="19"/>
    </row>
    <row r="707" ht="13.2" spans="3:4">
      <c r="C707" s="4"/>
      <c r="D707" s="19"/>
    </row>
    <row r="708" ht="13.2" spans="3:4">
      <c r="C708" s="4"/>
      <c r="D708" s="19"/>
    </row>
    <row r="709" ht="13.2" spans="3:4">
      <c r="C709" s="4"/>
      <c r="D709" s="19"/>
    </row>
    <row r="710" ht="13.2" spans="3:4">
      <c r="C710" s="4"/>
      <c r="D710" s="19"/>
    </row>
    <row r="711" ht="13.2" spans="3:4">
      <c r="C711" s="4"/>
      <c r="D711" s="19"/>
    </row>
    <row r="712" ht="13.2" spans="3:4">
      <c r="C712" s="4"/>
      <c r="D712" s="19"/>
    </row>
    <row r="713" ht="13.2" spans="3:4">
      <c r="C713" s="4"/>
      <c r="D713" s="19"/>
    </row>
    <row r="714" ht="13.2" spans="3:4">
      <c r="C714" s="4"/>
      <c r="D714" s="19"/>
    </row>
    <row r="715" ht="13.2" spans="3:4">
      <c r="C715" s="4"/>
      <c r="D715" s="19"/>
    </row>
    <row r="716" ht="13.2" spans="3:4">
      <c r="C716" s="4"/>
      <c r="D716" s="19"/>
    </row>
    <row r="717" ht="13.2" spans="3:4">
      <c r="C717" s="4"/>
      <c r="D717" s="19"/>
    </row>
    <row r="718" ht="13.2" spans="3:4">
      <c r="C718" s="4"/>
      <c r="D718" s="19"/>
    </row>
    <row r="719" ht="13.2" spans="3:4">
      <c r="C719" s="4"/>
      <c r="D719" s="19"/>
    </row>
    <row r="720" ht="13.2" spans="3:4">
      <c r="C720" s="4"/>
      <c r="D720" s="19"/>
    </row>
    <row r="721" ht="13.2" spans="3:4">
      <c r="C721" s="4"/>
      <c r="D721" s="19"/>
    </row>
    <row r="722" ht="13.2" spans="3:4">
      <c r="C722" s="4"/>
      <c r="D722" s="19"/>
    </row>
    <row r="723" ht="13.2" spans="3:4">
      <c r="C723" s="4"/>
      <c r="D723" s="19"/>
    </row>
    <row r="724" ht="13.2" spans="3:4">
      <c r="C724" s="4"/>
      <c r="D724" s="19"/>
    </row>
    <row r="725" ht="13.2" spans="3:4">
      <c r="C725" s="4"/>
      <c r="D725" s="19"/>
    </row>
    <row r="726" ht="13.2" spans="3:4">
      <c r="C726" s="4"/>
      <c r="D726" s="19"/>
    </row>
    <row r="727" ht="13.2" spans="3:4">
      <c r="C727" s="4"/>
      <c r="D727" s="19"/>
    </row>
    <row r="728" ht="13.2" spans="3:4">
      <c r="C728" s="4"/>
      <c r="D728" s="19"/>
    </row>
    <row r="729" ht="13.2" spans="3:4">
      <c r="C729" s="4"/>
      <c r="D729" s="19"/>
    </row>
    <row r="730" ht="13.2" spans="3:4">
      <c r="C730" s="4"/>
      <c r="D730" s="19"/>
    </row>
    <row r="731" ht="13.2" spans="3:4">
      <c r="C731" s="4"/>
      <c r="D731" s="19"/>
    </row>
    <row r="732" ht="13.2" spans="3:4">
      <c r="C732" s="4"/>
      <c r="D732" s="19"/>
    </row>
    <row r="733" ht="13.2" spans="3:4">
      <c r="C733" s="4"/>
      <c r="D733" s="19"/>
    </row>
    <row r="734" ht="13.2" spans="3:4">
      <c r="C734" s="4"/>
      <c r="D734" s="19"/>
    </row>
    <row r="735" ht="13.2" spans="3:4">
      <c r="C735" s="4"/>
      <c r="D735" s="19"/>
    </row>
    <row r="736" ht="13.2" spans="3:4">
      <c r="C736" s="4"/>
      <c r="D736" s="19"/>
    </row>
    <row r="737" ht="13.2" spans="3:4">
      <c r="C737" s="4"/>
      <c r="D737" s="19"/>
    </row>
    <row r="738" ht="13.2" spans="3:4">
      <c r="C738" s="4"/>
      <c r="D738" s="19"/>
    </row>
    <row r="739" ht="13.2" spans="3:4">
      <c r="C739" s="4"/>
      <c r="D739" s="19"/>
    </row>
    <row r="740" ht="13.2" spans="3:4">
      <c r="C740" s="4"/>
      <c r="D740" s="19"/>
    </row>
    <row r="741" ht="13.2" spans="3:4">
      <c r="C741" s="4"/>
      <c r="D741" s="19"/>
    </row>
    <row r="742" ht="13.2" spans="3:4">
      <c r="C742" s="4"/>
      <c r="D742" s="19"/>
    </row>
    <row r="743" ht="13.2" spans="3:4">
      <c r="C743" s="4"/>
      <c r="D743" s="19"/>
    </row>
    <row r="744" ht="13.2" spans="3:4">
      <c r="C744" s="4"/>
      <c r="D744" s="19"/>
    </row>
    <row r="745" ht="13.2" spans="3:4">
      <c r="C745" s="4"/>
      <c r="D745" s="19"/>
    </row>
    <row r="746" ht="13.2" spans="3:4">
      <c r="C746" s="4"/>
      <c r="D746" s="19"/>
    </row>
    <row r="747" ht="13.2" spans="3:4">
      <c r="C747" s="4"/>
      <c r="D747" s="19"/>
    </row>
    <row r="748" ht="13.2" spans="3:4">
      <c r="C748" s="4"/>
      <c r="D748" s="19"/>
    </row>
    <row r="749" ht="13.2" spans="3:4">
      <c r="C749" s="4"/>
      <c r="D749" s="19"/>
    </row>
    <row r="750" ht="13.2" spans="3:4">
      <c r="C750" s="4"/>
      <c r="D750" s="19"/>
    </row>
    <row r="751" ht="13.2" spans="3:4">
      <c r="C751" s="4"/>
      <c r="D751" s="19"/>
    </row>
    <row r="752" ht="13.2" spans="3:4">
      <c r="C752" s="4"/>
      <c r="D752" s="19"/>
    </row>
    <row r="753" ht="13.2" spans="3:4">
      <c r="C753" s="4"/>
      <c r="D753" s="19"/>
    </row>
    <row r="754" ht="13.2" spans="3:4">
      <c r="C754" s="4"/>
      <c r="D754" s="19"/>
    </row>
    <row r="755" ht="13.2" spans="3:4">
      <c r="C755" s="4"/>
      <c r="D755" s="19"/>
    </row>
    <row r="756" ht="13.2" spans="3:4">
      <c r="C756" s="4"/>
      <c r="D756" s="19"/>
    </row>
    <row r="757" ht="13.2" spans="3:4">
      <c r="C757" s="4"/>
      <c r="D757" s="19"/>
    </row>
    <row r="758" ht="13.2" spans="3:4">
      <c r="C758" s="4"/>
      <c r="D758" s="19"/>
    </row>
    <row r="759" ht="13.2" spans="3:4">
      <c r="C759" s="4"/>
      <c r="D759" s="19"/>
    </row>
    <row r="760" ht="13.2" spans="3:4">
      <c r="C760" s="4"/>
      <c r="D760" s="19"/>
    </row>
    <row r="761" ht="13.2" spans="3:4">
      <c r="C761" s="4"/>
      <c r="D761" s="19"/>
    </row>
    <row r="762" ht="13.2" spans="3:4">
      <c r="C762" s="4"/>
      <c r="D762" s="19"/>
    </row>
    <row r="763" ht="13.2" spans="3:4">
      <c r="C763" s="4"/>
      <c r="D763" s="19"/>
    </row>
    <row r="764" ht="13.2" spans="3:4">
      <c r="C764" s="4"/>
      <c r="D764" s="19"/>
    </row>
    <row r="765" ht="13.2" spans="3:4">
      <c r="C765" s="4"/>
      <c r="D765" s="19"/>
    </row>
    <row r="766" ht="13.2" spans="3:4">
      <c r="C766" s="4"/>
      <c r="D766" s="19"/>
    </row>
    <row r="767" ht="13.2" spans="3:4">
      <c r="C767" s="4"/>
      <c r="D767" s="19"/>
    </row>
    <row r="768" ht="13.2" spans="3:4">
      <c r="C768" s="4"/>
      <c r="D768" s="19"/>
    </row>
    <row r="769" ht="13.2" spans="3:4">
      <c r="C769" s="4"/>
      <c r="D769" s="19"/>
    </row>
    <row r="770" ht="13.2" spans="3:4">
      <c r="C770" s="4"/>
      <c r="D770" s="19"/>
    </row>
    <row r="771" ht="13.2" spans="3:4">
      <c r="C771" s="4"/>
      <c r="D771" s="19"/>
    </row>
    <row r="772" ht="13.2" spans="3:4">
      <c r="C772" s="4"/>
      <c r="D772" s="19"/>
    </row>
    <row r="773" ht="13.2" spans="3:4">
      <c r="C773" s="4"/>
      <c r="D773" s="19"/>
    </row>
    <row r="774" ht="13.2" spans="3:4">
      <c r="C774" s="4"/>
      <c r="D774" s="19"/>
    </row>
    <row r="775" ht="13.2" spans="3:4">
      <c r="C775" s="4"/>
      <c r="D775" s="19"/>
    </row>
    <row r="776" ht="13.2" spans="3:4">
      <c r="C776" s="4"/>
      <c r="D776" s="19"/>
    </row>
    <row r="777" ht="13.2" spans="3:4">
      <c r="C777" s="4"/>
      <c r="D777" s="19"/>
    </row>
    <row r="778" ht="13.2" spans="3:4">
      <c r="C778" s="4"/>
      <c r="D778" s="19"/>
    </row>
    <row r="779" ht="13.2" spans="3:4">
      <c r="C779" s="4"/>
      <c r="D779" s="19"/>
    </row>
    <row r="780" ht="13.2" spans="3:4">
      <c r="C780" s="4"/>
      <c r="D780" s="19"/>
    </row>
    <row r="781" ht="13.2" spans="3:4">
      <c r="C781" s="4"/>
      <c r="D781" s="19"/>
    </row>
    <row r="782" ht="13.2" spans="3:4">
      <c r="C782" s="4"/>
      <c r="D782" s="19"/>
    </row>
    <row r="783" ht="13.2" spans="3:4">
      <c r="C783" s="4"/>
      <c r="D783" s="19"/>
    </row>
    <row r="784" ht="13.2" spans="3:4">
      <c r="C784" s="4"/>
      <c r="D784" s="19"/>
    </row>
    <row r="785" ht="13.2" spans="3:4">
      <c r="C785" s="4"/>
      <c r="D785" s="19"/>
    </row>
    <row r="786" ht="13.2" spans="3:4">
      <c r="C786" s="4"/>
      <c r="D786" s="19"/>
    </row>
    <row r="787" ht="13.2" spans="3:4">
      <c r="C787" s="4"/>
      <c r="D787" s="19"/>
    </row>
    <row r="788" ht="13.2" spans="3:4">
      <c r="C788" s="4"/>
      <c r="D788" s="19"/>
    </row>
    <row r="789" ht="13.2" spans="3:4">
      <c r="C789" s="4"/>
      <c r="D789" s="19"/>
    </row>
    <row r="790" ht="13.2" spans="3:4">
      <c r="C790" s="4"/>
      <c r="D790" s="19"/>
    </row>
    <row r="791" ht="13.2" spans="3:4">
      <c r="C791" s="4"/>
      <c r="D791" s="19"/>
    </row>
    <row r="792" ht="13.2" spans="3:4">
      <c r="C792" s="4"/>
      <c r="D792" s="19"/>
    </row>
    <row r="793" ht="13.2" spans="3:4">
      <c r="C793" s="4"/>
      <c r="D793" s="19"/>
    </row>
    <row r="794" ht="13.2" spans="3:4">
      <c r="C794" s="4"/>
      <c r="D794" s="19"/>
    </row>
    <row r="795" ht="13.2" spans="3:4">
      <c r="C795" s="4"/>
      <c r="D795" s="19"/>
    </row>
    <row r="796" ht="13.2" spans="3:4">
      <c r="C796" s="4"/>
      <c r="D796" s="19"/>
    </row>
    <row r="797" ht="13.2" spans="3:4">
      <c r="C797" s="4"/>
      <c r="D797" s="19"/>
    </row>
    <row r="798" ht="13.2" spans="3:4">
      <c r="C798" s="4"/>
      <c r="D798" s="19"/>
    </row>
    <row r="799" ht="13.2" spans="3:4">
      <c r="C799" s="4"/>
      <c r="D799" s="19"/>
    </row>
    <row r="800" ht="13.2" spans="3:4">
      <c r="C800" s="4"/>
      <c r="D800" s="19"/>
    </row>
    <row r="801" ht="13.2" spans="3:4">
      <c r="C801" s="4"/>
      <c r="D801" s="19"/>
    </row>
    <row r="802" ht="13.2" spans="3:4">
      <c r="C802" s="4"/>
      <c r="D802" s="19"/>
    </row>
    <row r="803" ht="13.2" spans="3:4">
      <c r="C803" s="4"/>
      <c r="D803" s="19"/>
    </row>
    <row r="804" ht="13.2" spans="3:4">
      <c r="C804" s="4"/>
      <c r="D804" s="19"/>
    </row>
    <row r="805" ht="13.2" spans="3:4">
      <c r="C805" s="4"/>
      <c r="D805" s="19"/>
    </row>
    <row r="806" ht="13.2" spans="3:4">
      <c r="C806" s="4"/>
      <c r="D806" s="19"/>
    </row>
    <row r="807" ht="13.2" spans="3:4">
      <c r="C807" s="4"/>
      <c r="D807" s="19"/>
    </row>
    <row r="808" ht="13.2" spans="3:4">
      <c r="C808" s="4"/>
      <c r="D808" s="19"/>
    </row>
    <row r="809" ht="13.2" spans="3:4">
      <c r="C809" s="4"/>
      <c r="D809" s="19"/>
    </row>
    <row r="810" ht="13.2" spans="3:4">
      <c r="C810" s="4"/>
      <c r="D810" s="19"/>
    </row>
    <row r="811" ht="13.2" spans="3:4">
      <c r="C811" s="4"/>
      <c r="D811" s="19"/>
    </row>
    <row r="812" ht="13.2" spans="3:4">
      <c r="C812" s="4"/>
      <c r="D812" s="19"/>
    </row>
    <row r="813" ht="13.2" spans="3:4">
      <c r="C813" s="4"/>
      <c r="D813" s="19"/>
    </row>
    <row r="814" ht="13.2" spans="3:4">
      <c r="C814" s="4"/>
      <c r="D814" s="19"/>
    </row>
    <row r="815" ht="13.2" spans="3:4">
      <c r="C815" s="4"/>
      <c r="D815" s="19"/>
    </row>
    <row r="816" ht="13.2" spans="3:4">
      <c r="C816" s="4"/>
      <c r="D816" s="19"/>
    </row>
    <row r="817" ht="13.2" spans="3:4">
      <c r="C817" s="4"/>
      <c r="D817" s="19"/>
    </row>
    <row r="818" ht="13.2" spans="3:4">
      <c r="C818" s="4"/>
      <c r="D818" s="19"/>
    </row>
    <row r="819" ht="13.2" spans="3:4">
      <c r="C819" s="4"/>
      <c r="D819" s="19"/>
    </row>
    <row r="820" ht="13.2" spans="3:4">
      <c r="C820" s="4"/>
      <c r="D820" s="19"/>
    </row>
    <row r="821" ht="13.2" spans="3:4">
      <c r="C821" s="4"/>
      <c r="D821" s="19"/>
    </row>
    <row r="822" ht="13.2" spans="3:4">
      <c r="C822" s="4"/>
      <c r="D822" s="19"/>
    </row>
    <row r="823" ht="13.2" spans="3:4">
      <c r="C823" s="4"/>
      <c r="D823" s="19"/>
    </row>
    <row r="824" ht="13.2" spans="3:4">
      <c r="C824" s="4"/>
      <c r="D824" s="19"/>
    </row>
    <row r="825" ht="13.2" spans="3:4">
      <c r="C825" s="4"/>
      <c r="D825" s="19"/>
    </row>
    <row r="826" ht="13.2" spans="3:4">
      <c r="C826" s="4"/>
      <c r="D826" s="19"/>
    </row>
    <row r="827" ht="13.2" spans="3:4">
      <c r="C827" s="4"/>
      <c r="D827" s="19"/>
    </row>
    <row r="828" ht="13.2" spans="3:4">
      <c r="C828" s="4"/>
      <c r="D828" s="19"/>
    </row>
    <row r="829" ht="13.2" spans="3:4">
      <c r="C829" s="4"/>
      <c r="D829" s="19"/>
    </row>
    <row r="830" ht="13.2" spans="3:4">
      <c r="C830" s="4"/>
      <c r="D830" s="19"/>
    </row>
    <row r="831" ht="13.2" spans="3:4">
      <c r="C831" s="4"/>
      <c r="D831" s="19"/>
    </row>
    <row r="832" ht="13.2" spans="3:4">
      <c r="C832" s="4"/>
      <c r="D832" s="19"/>
    </row>
    <row r="833" ht="13.2" spans="3:4">
      <c r="C833" s="4"/>
      <c r="D833" s="19"/>
    </row>
    <row r="834" ht="13.2" spans="3:4">
      <c r="C834" s="4"/>
      <c r="D834" s="19"/>
    </row>
    <row r="835" ht="13.2" spans="3:4">
      <c r="C835" s="4"/>
      <c r="D835" s="19"/>
    </row>
    <row r="836" ht="13.2" spans="3:4">
      <c r="C836" s="4"/>
      <c r="D836" s="19"/>
    </row>
    <row r="837" ht="13.2" spans="3:4">
      <c r="C837" s="4"/>
      <c r="D837" s="19"/>
    </row>
    <row r="838" ht="13.2" spans="3:4">
      <c r="C838" s="4"/>
      <c r="D838" s="19"/>
    </row>
    <row r="839" ht="13.2" spans="3:4">
      <c r="C839" s="4"/>
      <c r="D839" s="19"/>
    </row>
    <row r="840" ht="13.2" spans="3:4">
      <c r="C840" s="4"/>
      <c r="D840" s="19"/>
    </row>
    <row r="841" ht="13.2" spans="3:4">
      <c r="C841" s="4"/>
      <c r="D841" s="19"/>
    </row>
    <row r="842" ht="13.2" spans="3:4">
      <c r="C842" s="4"/>
      <c r="D842" s="19"/>
    </row>
    <row r="843" ht="13.2" spans="3:4">
      <c r="C843" s="4"/>
      <c r="D843" s="19"/>
    </row>
    <row r="844" ht="13.2" spans="3:4">
      <c r="C844" s="4"/>
      <c r="D844" s="19"/>
    </row>
    <row r="845" ht="13.2" spans="3:4">
      <c r="C845" s="4"/>
      <c r="D845" s="19"/>
    </row>
    <row r="846" ht="13.2" spans="3:4">
      <c r="C846" s="4"/>
      <c r="D846" s="19"/>
    </row>
    <row r="847" ht="13.2" spans="3:4">
      <c r="C847" s="4"/>
      <c r="D847" s="19"/>
    </row>
    <row r="848" ht="13.2" spans="3:4">
      <c r="C848" s="4"/>
      <c r="D848" s="19"/>
    </row>
    <row r="849" ht="13.2" spans="3:4">
      <c r="C849" s="4"/>
      <c r="D849" s="19"/>
    </row>
    <row r="850" ht="13.2" spans="3:4">
      <c r="C850" s="4"/>
      <c r="D850" s="19"/>
    </row>
    <row r="851" ht="13.2" spans="3:4">
      <c r="C851" s="4"/>
      <c r="D851" s="19"/>
    </row>
    <row r="852" ht="13.2" spans="3:4">
      <c r="C852" s="4"/>
      <c r="D852" s="19"/>
    </row>
    <row r="853" ht="13.2" spans="3:4">
      <c r="C853" s="4"/>
      <c r="D853" s="19"/>
    </row>
    <row r="854" ht="13.2" spans="3:4">
      <c r="C854" s="4"/>
      <c r="D854" s="19"/>
    </row>
    <row r="855" ht="13.2" spans="3:4">
      <c r="C855" s="4"/>
      <c r="D855" s="19"/>
    </row>
    <row r="856" ht="13.2" spans="3:4">
      <c r="C856" s="4"/>
      <c r="D856" s="19"/>
    </row>
    <row r="857" ht="13.2" spans="3:4">
      <c r="C857" s="4"/>
      <c r="D857" s="19"/>
    </row>
    <row r="858" ht="13.2" spans="3:4">
      <c r="C858" s="4"/>
      <c r="D858" s="19"/>
    </row>
    <row r="859" ht="13.2" spans="3:4">
      <c r="C859" s="4"/>
      <c r="D859" s="19"/>
    </row>
    <row r="860" ht="13.2" spans="3:4">
      <c r="C860" s="4"/>
      <c r="D860" s="19"/>
    </row>
    <row r="861" ht="13.2" spans="3:4">
      <c r="C861" s="4"/>
      <c r="D861" s="19"/>
    </row>
    <row r="862" ht="13.2" spans="3:4">
      <c r="C862" s="4"/>
      <c r="D862" s="19"/>
    </row>
    <row r="863" ht="13.2" spans="3:4">
      <c r="C863" s="4"/>
      <c r="D863" s="19"/>
    </row>
    <row r="864" ht="13.2" spans="3:4">
      <c r="C864" s="4"/>
      <c r="D864" s="19"/>
    </row>
    <row r="865" ht="13.2" spans="3:4">
      <c r="C865" s="4"/>
      <c r="D865" s="19"/>
    </row>
    <row r="866" ht="13.2" spans="3:4">
      <c r="C866" s="4"/>
      <c r="D866" s="19"/>
    </row>
    <row r="867" ht="13.2" spans="3:4">
      <c r="C867" s="4"/>
      <c r="D867" s="19"/>
    </row>
    <row r="868" ht="13.2" spans="3:4">
      <c r="C868" s="4"/>
      <c r="D868" s="19"/>
    </row>
    <row r="869" ht="13.2" spans="3:4">
      <c r="C869" s="4"/>
      <c r="D869" s="19"/>
    </row>
    <row r="870" ht="13.2" spans="3:4">
      <c r="C870" s="4"/>
      <c r="D870" s="19"/>
    </row>
    <row r="871" ht="13.2" spans="3:4">
      <c r="C871" s="4"/>
      <c r="D871" s="19"/>
    </row>
    <row r="872" ht="13.2" spans="3:4">
      <c r="C872" s="4"/>
      <c r="D872" s="19"/>
    </row>
    <row r="873" ht="13.2" spans="3:4">
      <c r="C873" s="4"/>
      <c r="D873" s="19"/>
    </row>
    <row r="874" ht="13.2" spans="3:4">
      <c r="C874" s="4"/>
      <c r="D874" s="19"/>
    </row>
    <row r="875" ht="13.2" spans="3:4">
      <c r="C875" s="4"/>
      <c r="D875" s="19"/>
    </row>
    <row r="876" ht="13.2" spans="3:4">
      <c r="C876" s="4"/>
      <c r="D876" s="19"/>
    </row>
    <row r="877" ht="13.2" spans="3:4">
      <c r="C877" s="4"/>
      <c r="D877" s="19"/>
    </row>
    <row r="878" ht="13.2" spans="3:4">
      <c r="C878" s="4"/>
      <c r="D878" s="19"/>
    </row>
    <row r="879" ht="13.2" spans="3:4">
      <c r="C879" s="4"/>
      <c r="D879" s="19"/>
    </row>
    <row r="880" ht="13.2" spans="3:4">
      <c r="C880" s="4"/>
      <c r="D880" s="19"/>
    </row>
    <row r="881" ht="13.2" spans="3:4">
      <c r="C881" s="4"/>
      <c r="D881" s="19"/>
    </row>
    <row r="882" ht="13.2" spans="3:4">
      <c r="C882" s="4"/>
      <c r="D882" s="19"/>
    </row>
    <row r="883" ht="13.2" spans="3:4">
      <c r="C883" s="4"/>
      <c r="D883" s="19"/>
    </row>
    <row r="884" ht="13.2" spans="3:4">
      <c r="C884" s="4"/>
      <c r="D884" s="19"/>
    </row>
    <row r="885" ht="13.2" spans="3:4">
      <c r="C885" s="4"/>
      <c r="D885" s="19"/>
    </row>
    <row r="886" ht="13.2" spans="3:4">
      <c r="C886" s="4"/>
      <c r="D886" s="19"/>
    </row>
    <row r="887" ht="13.2" spans="3:4">
      <c r="C887" s="4"/>
      <c r="D887" s="19"/>
    </row>
    <row r="888" ht="13.2" spans="3:4">
      <c r="C888" s="4"/>
      <c r="D888" s="19"/>
    </row>
    <row r="889" ht="13.2" spans="3:4">
      <c r="C889" s="4"/>
      <c r="D889" s="19"/>
    </row>
    <row r="890" ht="13.2" spans="3:4">
      <c r="C890" s="4"/>
      <c r="D890" s="19"/>
    </row>
    <row r="891" ht="13.2" spans="3:4">
      <c r="C891" s="4"/>
      <c r="D891" s="19"/>
    </row>
    <row r="892" ht="13.2" spans="3:4">
      <c r="C892" s="4"/>
      <c r="D892" s="19"/>
    </row>
    <row r="893" ht="13.2" spans="3:4">
      <c r="C893" s="4"/>
      <c r="D893" s="19"/>
    </row>
    <row r="894" ht="13.2" spans="3:4">
      <c r="C894" s="4"/>
      <c r="D894" s="19"/>
    </row>
    <row r="895" ht="13.2" spans="3:4">
      <c r="C895" s="4"/>
      <c r="D895" s="19"/>
    </row>
    <row r="896" ht="13.2" spans="3:4">
      <c r="C896" s="4"/>
      <c r="D896" s="19"/>
    </row>
    <row r="897" ht="13.2" spans="3:4">
      <c r="C897" s="4"/>
      <c r="D897" s="19"/>
    </row>
    <row r="898" ht="13.2" spans="3:4">
      <c r="C898" s="4"/>
      <c r="D898" s="19"/>
    </row>
    <row r="899" ht="13.2" spans="3:4">
      <c r="C899" s="4"/>
      <c r="D899" s="19"/>
    </row>
    <row r="900" ht="13.2" spans="3:4">
      <c r="C900" s="4"/>
      <c r="D900" s="19"/>
    </row>
    <row r="901" ht="13.2" spans="3:4">
      <c r="C901" s="4"/>
      <c r="D901" s="19"/>
    </row>
    <row r="902" ht="13.2" spans="3:4">
      <c r="C902" s="4"/>
      <c r="D902" s="19"/>
    </row>
    <row r="903" ht="13.2" spans="3:4">
      <c r="C903" s="4"/>
      <c r="D903" s="19"/>
    </row>
    <row r="904" ht="13.2" spans="3:4">
      <c r="C904" s="4"/>
      <c r="D904" s="19"/>
    </row>
    <row r="905" ht="13.2" spans="3:4">
      <c r="C905" s="4"/>
      <c r="D905" s="19"/>
    </row>
    <row r="906" ht="13.2" spans="3:4">
      <c r="C906" s="4"/>
      <c r="D906" s="19"/>
    </row>
    <row r="907" ht="13.2" spans="3:4">
      <c r="C907" s="4"/>
      <c r="D907" s="19"/>
    </row>
    <row r="908" ht="13.2" spans="3:4">
      <c r="C908" s="4"/>
      <c r="D908" s="19"/>
    </row>
    <row r="909" ht="13.2" spans="3:4">
      <c r="C909" s="4"/>
      <c r="D909" s="19"/>
    </row>
    <row r="910" ht="13.2" spans="3:4">
      <c r="C910" s="4"/>
      <c r="D910" s="19"/>
    </row>
    <row r="911" ht="13.2" spans="3:4">
      <c r="C911" s="4"/>
      <c r="D911" s="19"/>
    </row>
    <row r="912" ht="13.2" spans="3:4">
      <c r="C912" s="4"/>
      <c r="D912" s="19"/>
    </row>
    <row r="913" ht="13.2" spans="3:4">
      <c r="C913" s="4"/>
      <c r="D913" s="19"/>
    </row>
    <row r="914" ht="13.2" spans="3:4">
      <c r="C914" s="4"/>
      <c r="D914" s="19"/>
    </row>
    <row r="915" ht="13.2" spans="3:4">
      <c r="C915" s="4"/>
      <c r="D915" s="19"/>
    </row>
    <row r="916" ht="13.2" spans="3:4">
      <c r="C916" s="4"/>
      <c r="D916" s="19"/>
    </row>
    <row r="917" ht="13.2" spans="3:4">
      <c r="C917" s="4"/>
      <c r="D917" s="19"/>
    </row>
    <row r="918" ht="13.2" spans="3:4">
      <c r="C918" s="4"/>
      <c r="D918" s="19"/>
    </row>
    <row r="919" ht="13.2" spans="3:4">
      <c r="C919" s="4"/>
      <c r="D919" s="19"/>
    </row>
    <row r="920" ht="13.2" spans="3:4">
      <c r="C920" s="4"/>
      <c r="D920" s="19"/>
    </row>
    <row r="921" ht="13.2" spans="3:4">
      <c r="C921" s="4"/>
      <c r="D921" s="19"/>
    </row>
    <row r="922" ht="13.2" spans="3:4">
      <c r="C922" s="4"/>
      <c r="D922" s="19"/>
    </row>
    <row r="923" ht="13.2" spans="3:4">
      <c r="C923" s="4"/>
      <c r="D923" s="19"/>
    </row>
    <row r="924" ht="13.2" spans="3:4">
      <c r="C924" s="4"/>
      <c r="D924" s="19"/>
    </row>
    <row r="925" ht="13.2" spans="3:4">
      <c r="C925" s="4"/>
      <c r="D925" s="19"/>
    </row>
    <row r="926" ht="13.2" spans="3:4">
      <c r="C926" s="4"/>
      <c r="D926" s="19"/>
    </row>
    <row r="927" ht="13.2" spans="3:4">
      <c r="C927" s="4"/>
      <c r="D927" s="19"/>
    </row>
    <row r="928" ht="13.2" spans="3:4">
      <c r="C928" s="4"/>
      <c r="D928" s="19"/>
    </row>
    <row r="929" ht="13.2" spans="3:4">
      <c r="C929" s="4"/>
      <c r="D929" s="19"/>
    </row>
    <row r="930" ht="13.2" spans="3:4">
      <c r="C930" s="4"/>
      <c r="D930" s="19"/>
    </row>
    <row r="931" ht="13.2" spans="3:4">
      <c r="C931" s="4"/>
      <c r="D931" s="19"/>
    </row>
    <row r="932" ht="13.2" spans="3:4">
      <c r="C932" s="4"/>
      <c r="D932" s="19"/>
    </row>
    <row r="933" ht="13.2" spans="3:4">
      <c r="C933" s="4"/>
      <c r="D933" s="19"/>
    </row>
    <row r="934" ht="13.2" spans="3:4">
      <c r="C934" s="4"/>
      <c r="D934" s="19"/>
    </row>
    <row r="935" ht="13.2" spans="3:4">
      <c r="C935" s="4"/>
      <c r="D935" s="19"/>
    </row>
    <row r="936" ht="13.2" spans="3:4">
      <c r="C936" s="4"/>
      <c r="D936" s="19"/>
    </row>
    <row r="937" ht="13.2" spans="3:4">
      <c r="C937" s="4"/>
      <c r="D937" s="19"/>
    </row>
    <row r="938" ht="13.2" spans="3:4">
      <c r="C938" s="4"/>
      <c r="D938" s="19"/>
    </row>
    <row r="939" ht="13.2" spans="3:4">
      <c r="C939" s="4"/>
      <c r="D939" s="19"/>
    </row>
    <row r="940" ht="13.2" spans="3:4">
      <c r="C940" s="4"/>
      <c r="D940" s="19"/>
    </row>
    <row r="941" ht="13.2" spans="3:4">
      <c r="C941" s="4"/>
      <c r="D941" s="19"/>
    </row>
    <row r="942" ht="13.2" spans="3:4">
      <c r="C942" s="4"/>
      <c r="D942" s="19"/>
    </row>
    <row r="943" ht="13.2" spans="3:4">
      <c r="C943" s="4"/>
      <c r="D943" s="19"/>
    </row>
    <row r="944" ht="13.2" spans="3:4">
      <c r="C944" s="4"/>
      <c r="D944" s="19"/>
    </row>
    <row r="945" ht="13.2" spans="3:4">
      <c r="C945" s="4"/>
      <c r="D945" s="19"/>
    </row>
    <row r="946" ht="13.2" spans="3:4">
      <c r="C946" s="4"/>
      <c r="D946" s="19"/>
    </row>
    <row r="947" ht="13.2" spans="3:4">
      <c r="C947" s="4"/>
      <c r="D947" s="19"/>
    </row>
    <row r="948" ht="13.2" spans="3:4">
      <c r="C948" s="4"/>
      <c r="D948" s="19"/>
    </row>
    <row r="949" ht="13.2" spans="3:4">
      <c r="C949" s="4"/>
      <c r="D949" s="19"/>
    </row>
    <row r="950" ht="13.2" spans="3:4">
      <c r="C950" s="4"/>
      <c r="D950" s="19"/>
    </row>
    <row r="951" ht="13.2" spans="3:4">
      <c r="C951" s="4"/>
      <c r="D951" s="19"/>
    </row>
    <row r="952" ht="13.2" spans="3:4">
      <c r="C952" s="4"/>
      <c r="D952" s="19"/>
    </row>
    <row r="953" ht="13.2" spans="3:4">
      <c r="C953" s="4"/>
      <c r="D953" s="19"/>
    </row>
    <row r="954" ht="13.2" spans="3:4">
      <c r="C954" s="4"/>
      <c r="D954" s="19"/>
    </row>
    <row r="955" ht="13.2" spans="3:4">
      <c r="C955" s="4"/>
      <c r="D955" s="19"/>
    </row>
    <row r="956" ht="13.2" spans="3:4">
      <c r="C956" s="4"/>
      <c r="D956" s="19"/>
    </row>
    <row r="957" ht="13.2" spans="3:4">
      <c r="C957" s="4"/>
      <c r="D957" s="19"/>
    </row>
    <row r="958" ht="13.2" spans="3:4">
      <c r="C958" s="4"/>
      <c r="D958" s="19"/>
    </row>
    <row r="959" ht="13.2" spans="3:4">
      <c r="C959" s="4"/>
      <c r="D959" s="19"/>
    </row>
    <row r="960" ht="13.2" spans="3:4">
      <c r="C960" s="4"/>
      <c r="D960" s="19"/>
    </row>
    <row r="961" ht="13.2" spans="3:4">
      <c r="C961" s="4"/>
      <c r="D961" s="19"/>
    </row>
    <row r="962" ht="13.2" spans="3:4">
      <c r="C962" s="4"/>
      <c r="D962" s="19"/>
    </row>
    <row r="963" ht="13.2" spans="3:4">
      <c r="C963" s="4"/>
      <c r="D963" s="19"/>
    </row>
    <row r="964" ht="13.2" spans="3:4">
      <c r="C964" s="4"/>
      <c r="D964" s="19"/>
    </row>
    <row r="965" ht="13.2" spans="3:4">
      <c r="C965" s="4"/>
      <c r="D965" s="19"/>
    </row>
    <row r="966" ht="13.2" spans="3:4">
      <c r="C966" s="4"/>
      <c r="D966" s="19"/>
    </row>
    <row r="967" ht="13.2" spans="3:4">
      <c r="C967" s="4"/>
      <c r="D967" s="19"/>
    </row>
    <row r="968" ht="13.2" spans="3:4">
      <c r="C968" s="4"/>
      <c r="D968" s="19"/>
    </row>
    <row r="969" ht="13.2" spans="3:4">
      <c r="C969" s="4"/>
      <c r="D969" s="19"/>
    </row>
    <row r="970" ht="13.2" spans="3:4">
      <c r="C970" s="4"/>
      <c r="D970" s="19"/>
    </row>
    <row r="971" ht="13.2" spans="3:4">
      <c r="C971" s="4"/>
      <c r="D971" s="19"/>
    </row>
    <row r="972" ht="13.2" spans="3:4">
      <c r="C972" s="4"/>
      <c r="D972" s="19"/>
    </row>
    <row r="973" ht="13.2" spans="3:4">
      <c r="C973" s="4"/>
      <c r="D973" s="19"/>
    </row>
    <row r="974" ht="13.2" spans="3:4">
      <c r="C974" s="4"/>
      <c r="D974" s="19"/>
    </row>
    <row r="975" ht="13.2" spans="3:4">
      <c r="C975" s="4"/>
      <c r="D975" s="19"/>
    </row>
    <row r="976" ht="13.2" spans="3:4">
      <c r="C976" s="4"/>
      <c r="D976" s="19"/>
    </row>
    <row r="977" ht="13.2" spans="3:4">
      <c r="C977" s="4"/>
      <c r="D977" s="19"/>
    </row>
    <row r="978" ht="13.2" spans="3:4">
      <c r="C978" s="4"/>
      <c r="D978" s="19"/>
    </row>
    <row r="979" ht="13.2" spans="3:4">
      <c r="C979" s="4"/>
      <c r="D979" s="19"/>
    </row>
    <row r="980" ht="13.2" spans="3:4">
      <c r="C980" s="4"/>
      <c r="D980" s="19"/>
    </row>
    <row r="981" ht="13.2" spans="3:4">
      <c r="C981" s="4"/>
      <c r="D981" s="19"/>
    </row>
    <row r="982" ht="13.2" spans="3:4">
      <c r="C982" s="4"/>
      <c r="D982" s="19"/>
    </row>
    <row r="983" ht="13.2" spans="3:4">
      <c r="C983" s="4"/>
      <c r="D983" s="19"/>
    </row>
    <row r="984" ht="13.2" spans="3:4">
      <c r="C984" s="4"/>
      <c r="D984" s="19"/>
    </row>
    <row r="985" ht="13.2" spans="3:4">
      <c r="C985" s="4"/>
      <c r="D985" s="19"/>
    </row>
    <row r="986" ht="13.2" spans="3:4">
      <c r="C986" s="4"/>
      <c r="D986" s="19"/>
    </row>
    <row r="987" ht="13.2" spans="3:4">
      <c r="C987" s="4"/>
      <c r="D987" s="19"/>
    </row>
    <row r="988" ht="13.2" spans="3:4">
      <c r="C988" s="4"/>
      <c r="D988" s="19"/>
    </row>
    <row r="989" ht="13.2" spans="3:4">
      <c r="C989" s="4"/>
      <c r="D989" s="19"/>
    </row>
    <row r="990" ht="13.2" spans="3:4">
      <c r="C990" s="4"/>
      <c r="D990" s="19"/>
    </row>
    <row r="991" ht="13.2" spans="3:4">
      <c r="C991" s="4"/>
      <c r="D991" s="19"/>
    </row>
    <row r="992" ht="13.2" spans="3:4">
      <c r="C992" s="4"/>
      <c r="D992" s="19"/>
    </row>
    <row r="993" ht="13.2" spans="3:4">
      <c r="C993" s="4"/>
      <c r="D993" s="19"/>
    </row>
    <row r="994" ht="13.2" spans="3:4">
      <c r="C994" s="4"/>
      <c r="D994" s="19"/>
    </row>
    <row r="995" ht="13.2" spans="3:4">
      <c r="C995" s="4"/>
      <c r="D995" s="19"/>
    </row>
    <row r="996" ht="13.2" spans="3:4">
      <c r="C996" s="4"/>
      <c r="D996" s="19"/>
    </row>
  </sheetData>
  <mergeCells count="1">
    <mergeCell ref="D1:I1"/>
  </mergeCells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999"/>
  <sheetViews>
    <sheetView workbookViewId="0">
      <selection activeCell="A1" sqref="A1"/>
    </sheetView>
  </sheetViews>
  <sheetFormatPr defaultColWidth="14.4259259259259" defaultRowHeight="15.75" customHeight="1"/>
  <cols>
    <col min="1" max="1" width="4.28703703703704" customWidth="1"/>
    <col min="2" max="2" width="37.1388888888889" customWidth="1"/>
    <col min="3" max="3" width="8.13888888888889" customWidth="1"/>
    <col min="4" max="10" width="7.28703703703704" customWidth="1"/>
    <col min="11" max="11" width="29" customWidth="1"/>
  </cols>
  <sheetData>
    <row r="1" ht="13.2" spans="1:11">
      <c r="A1" s="7" t="s">
        <v>0</v>
      </c>
      <c r="B1" s="8" t="s">
        <v>1</v>
      </c>
      <c r="C1" s="9" t="s">
        <v>2</v>
      </c>
      <c r="D1" s="10" t="s">
        <v>3</v>
      </c>
      <c r="E1" s="11"/>
      <c r="F1" s="11"/>
      <c r="G1" s="11"/>
      <c r="H1" s="11"/>
      <c r="I1" s="11"/>
      <c r="J1" s="20"/>
      <c r="K1" s="12" t="s">
        <v>4</v>
      </c>
    </row>
    <row r="2" ht="13.2" spans="1:11">
      <c r="A2" s="12">
        <v>2</v>
      </c>
      <c r="B2" s="13" t="str">
        <f>HYPERLINK("https://zxi.mytechroad.com/blog/simulation/leetcode-2-add-two-numbers-2/","Add Two Numbers")</f>
        <v>Add Two Numbers</v>
      </c>
      <c r="C2" s="9" t="s">
        <v>10</v>
      </c>
      <c r="D2" s="27" t="str">
        <f>HYPERLINK("https://zxi.mytechroad.com/blog/list/leetcode-445-add-two-numbers-ii/","445")</f>
        <v>445</v>
      </c>
      <c r="E2" s="7"/>
      <c r="F2" s="7"/>
      <c r="G2" s="7"/>
      <c r="H2" s="7"/>
      <c r="I2" s="7"/>
      <c r="J2" s="7"/>
      <c r="K2" s="12" t="s">
        <v>50</v>
      </c>
    </row>
    <row r="3" ht="13.2" spans="1:11">
      <c r="A3" s="12">
        <v>24</v>
      </c>
      <c r="B3" s="13" t="str">
        <f>HYPERLINK("https://zxi.mytechroad.com/blog/list/leetcode-24-swap-nodes-in-pairs/","Swap Nodes in Pairs")</f>
        <v>Swap Nodes in Pairs</v>
      </c>
      <c r="C3" s="9" t="s">
        <v>10</v>
      </c>
      <c r="D3" s="16"/>
      <c r="E3" s="7"/>
      <c r="F3" s="7"/>
      <c r="G3" s="16"/>
      <c r="H3" s="7"/>
      <c r="I3" s="7"/>
      <c r="J3" s="17"/>
      <c r="K3" s="12" t="s">
        <v>68</v>
      </c>
    </row>
    <row r="4" ht="13.2" spans="1:11">
      <c r="A4" s="12">
        <v>206</v>
      </c>
      <c r="B4" s="13" t="str">
        <f>HYPERLINK("https://zxi.mytechroad.com/blog/list/leetcode-206-reverse-linked-list/","Reverse Linked List")</f>
        <v>Reverse Linked List</v>
      </c>
      <c r="C4" s="9" t="s">
        <v>10</v>
      </c>
      <c r="D4" s="16"/>
      <c r="E4" s="7"/>
      <c r="F4" s="7"/>
      <c r="G4" s="7"/>
      <c r="H4" s="7"/>
      <c r="I4" s="7"/>
      <c r="J4" s="7"/>
      <c r="K4" s="12" t="s">
        <v>68</v>
      </c>
    </row>
    <row r="5" ht="13.2" spans="1:11">
      <c r="A5" s="12">
        <v>141</v>
      </c>
      <c r="B5" s="13" t="str">
        <f>HYPERLINK("https://zxi.mytechroad.com/blog/list/leetcode-141-linked-list-cycle/","Linked List Cycle")</f>
        <v>Linked List Cycle</v>
      </c>
      <c r="C5" s="9" t="s">
        <v>10</v>
      </c>
      <c r="D5" s="27" t="str">
        <f>HYPERLINK("https://leetcode.com/problems/linked-list-cycle-ii","142")</f>
        <v>142</v>
      </c>
      <c r="E5" s="7"/>
      <c r="F5" s="17"/>
      <c r="G5" s="7"/>
      <c r="H5" s="7"/>
      <c r="I5" s="7"/>
      <c r="J5" s="7"/>
      <c r="K5" s="12" t="s">
        <v>69</v>
      </c>
    </row>
    <row r="6" ht="13.2" spans="1:11">
      <c r="A6" s="12">
        <v>23</v>
      </c>
      <c r="B6" s="13" t="str">
        <f>HYPERLINK("https://zxi.mytechroad.com/blog/list/leetcode-23-merge-k-sorted-lists-2/","Merge k Sorted Lists")</f>
        <v>Merge k Sorted Lists</v>
      </c>
      <c r="C6" s="9" t="s">
        <v>5</v>
      </c>
      <c r="D6" s="28" t="str">
        <f>HYPERLINK("https://zxi.mytechroad.com/blog/leetcode/leetcode-21-merge-two-sorted-lists/","21")</f>
        <v>21</v>
      </c>
      <c r="E6" s="7"/>
      <c r="F6" s="7"/>
      <c r="G6" s="7"/>
      <c r="H6" s="7"/>
      <c r="I6" s="7"/>
      <c r="J6" s="7"/>
      <c r="K6" s="12" t="s">
        <v>70</v>
      </c>
    </row>
    <row r="7" ht="13.2" spans="1:11">
      <c r="A7" s="12">
        <v>147</v>
      </c>
      <c r="B7" s="13" t="str">
        <f>HYPERLINK("https://leetcode.com/problems/insertion-sort-list/","Insertion Sort List")</f>
        <v>Insertion Sort List</v>
      </c>
      <c r="C7" s="9" t="s">
        <v>5</v>
      </c>
      <c r="D7" s="16"/>
      <c r="E7" s="7"/>
      <c r="F7" s="7"/>
      <c r="G7" s="7"/>
      <c r="H7" s="7"/>
      <c r="I7" s="7"/>
      <c r="J7" s="7"/>
      <c r="K7" s="12" t="s">
        <v>71</v>
      </c>
    </row>
    <row r="8" ht="13.2" spans="1:11">
      <c r="A8" s="12">
        <v>148</v>
      </c>
      <c r="B8" s="13" t="str">
        <f>HYPERLINK("https://zxi.mytechroad.com/blog/divide-and-conquer/leetcode-148-sort-list/","Sort List")</f>
        <v>Sort List</v>
      </c>
      <c r="C8" s="9" t="s">
        <v>14</v>
      </c>
      <c r="D8" s="16"/>
      <c r="E8" s="7"/>
      <c r="F8" s="7"/>
      <c r="G8" s="7"/>
      <c r="H8" s="7"/>
      <c r="I8" s="7"/>
      <c r="J8" s="7"/>
      <c r="K8" s="12" t="s">
        <v>72</v>
      </c>
    </row>
    <row r="9" ht="13.2" spans="1:11">
      <c r="A9" s="12">
        <v>707</v>
      </c>
      <c r="B9" s="13" t="str">
        <f>HYPERLINK("https://zxi.mytechroad.com/blog/list/leetcode-707-design-linked-list/","Design Linked List")</f>
        <v>Design Linked List</v>
      </c>
      <c r="C9" s="9" t="s">
        <v>14</v>
      </c>
      <c r="D9" s="16"/>
      <c r="E9" s="7"/>
      <c r="F9" s="7"/>
      <c r="G9" s="7"/>
      <c r="H9" s="7"/>
      <c r="I9" s="7"/>
      <c r="J9" s="7"/>
      <c r="K9" s="17"/>
    </row>
    <row r="10" ht="13.2" spans="2:10">
      <c r="B10" s="3"/>
      <c r="C10" s="4"/>
      <c r="D10" s="18"/>
      <c r="E10" s="2"/>
      <c r="F10" s="2"/>
      <c r="G10" s="2"/>
      <c r="H10" s="2"/>
      <c r="I10" s="2"/>
      <c r="J10" s="2"/>
    </row>
    <row r="11" ht="13.2" spans="2:10">
      <c r="B11" s="3"/>
      <c r="C11" s="4"/>
      <c r="D11" s="18"/>
      <c r="E11" s="2"/>
      <c r="F11" s="2"/>
      <c r="G11" s="2"/>
      <c r="H11" s="2"/>
      <c r="I11" s="2"/>
      <c r="J11" s="2"/>
    </row>
    <row r="12" ht="13.2" spans="2:10">
      <c r="B12" s="3"/>
      <c r="C12" s="4"/>
      <c r="D12" s="18"/>
      <c r="E12" s="2"/>
      <c r="F12" s="2"/>
      <c r="G12" s="2"/>
      <c r="H12" s="2"/>
      <c r="I12" s="2"/>
      <c r="J12" s="2"/>
    </row>
    <row r="13" ht="13.2" spans="3:4">
      <c r="C13" s="4"/>
      <c r="D13" s="19"/>
    </row>
    <row r="14" ht="13.2" spans="3:4">
      <c r="C14" s="4"/>
      <c r="D14" s="19"/>
    </row>
    <row r="15" ht="13.2" spans="3:4">
      <c r="C15" s="4"/>
      <c r="D15" s="19"/>
    </row>
    <row r="16" ht="13.2" spans="3:4">
      <c r="C16" s="4"/>
      <c r="D16" s="19"/>
    </row>
    <row r="17" ht="13.2" spans="3:4">
      <c r="C17" s="4"/>
      <c r="D17" s="19"/>
    </row>
    <row r="18" ht="13.2" spans="3:4">
      <c r="C18" s="4"/>
      <c r="D18" s="19"/>
    </row>
    <row r="19" ht="13.2" spans="3:4">
      <c r="C19" s="4"/>
      <c r="D19" s="19"/>
    </row>
    <row r="20" ht="13.2" spans="3:4">
      <c r="C20" s="4"/>
      <c r="D20" s="19"/>
    </row>
    <row r="21" ht="13.2" spans="3:4">
      <c r="C21" s="4"/>
      <c r="D21" s="19"/>
    </row>
    <row r="22" ht="13.2" spans="3:4">
      <c r="C22" s="4"/>
      <c r="D22" s="19"/>
    </row>
    <row r="23" ht="13.2" spans="3:4">
      <c r="C23" s="4"/>
      <c r="D23" s="19"/>
    </row>
    <row r="24" ht="13.2" spans="3:4">
      <c r="C24" s="4"/>
      <c r="D24" s="19"/>
    </row>
    <row r="25" ht="13.2" spans="3:4">
      <c r="C25" s="4"/>
      <c r="D25" s="19"/>
    </row>
    <row r="26" ht="13.2" spans="3:4">
      <c r="C26" s="4"/>
      <c r="D26" s="19"/>
    </row>
    <row r="27" ht="13.2" spans="3:4">
      <c r="C27" s="4"/>
      <c r="D27" s="19"/>
    </row>
    <row r="28" ht="13.2" spans="3:4">
      <c r="C28" s="4"/>
      <c r="D28" s="19"/>
    </row>
    <row r="29" ht="13.2" spans="3:4">
      <c r="C29" s="4"/>
      <c r="D29" s="19"/>
    </row>
    <row r="30" ht="13.2" spans="3:4">
      <c r="C30" s="4"/>
      <c r="D30" s="19"/>
    </row>
    <row r="31" ht="13.2" spans="3:4">
      <c r="C31" s="4"/>
      <c r="D31" s="19"/>
    </row>
    <row r="32" ht="13.2" spans="3:4">
      <c r="C32" s="4"/>
      <c r="D32" s="19"/>
    </row>
    <row r="33" ht="13.2" spans="3:4">
      <c r="C33" s="4"/>
      <c r="D33" s="19"/>
    </row>
    <row r="34" ht="13.2" spans="3:4">
      <c r="C34" s="4"/>
      <c r="D34" s="19"/>
    </row>
    <row r="35" ht="13.2" spans="3:4">
      <c r="C35" s="4"/>
      <c r="D35" s="19"/>
    </row>
    <row r="36" ht="13.2" spans="3:4">
      <c r="C36" s="4"/>
      <c r="D36" s="19"/>
    </row>
    <row r="37" ht="13.2" spans="3:4">
      <c r="C37" s="4"/>
      <c r="D37" s="19"/>
    </row>
    <row r="38" ht="13.2" spans="3:4">
      <c r="C38" s="4"/>
      <c r="D38" s="19"/>
    </row>
    <row r="39" ht="13.2" spans="3:4">
      <c r="C39" s="4"/>
      <c r="D39" s="19"/>
    </row>
    <row r="40" ht="13.2" spans="3:4">
      <c r="C40" s="4"/>
      <c r="D40" s="19"/>
    </row>
    <row r="41" ht="13.2" spans="3:4">
      <c r="C41" s="4"/>
      <c r="D41" s="19"/>
    </row>
    <row r="42" ht="13.2" spans="3:4">
      <c r="C42" s="4"/>
      <c r="D42" s="19"/>
    </row>
    <row r="43" ht="13.2" spans="3:4">
      <c r="C43" s="4"/>
      <c r="D43" s="19"/>
    </row>
    <row r="44" ht="13.2" spans="3:4">
      <c r="C44" s="4"/>
      <c r="D44" s="19"/>
    </row>
    <row r="45" ht="13.2" spans="3:4">
      <c r="C45" s="4"/>
      <c r="D45" s="19"/>
    </row>
    <row r="46" ht="13.2" spans="3:4">
      <c r="C46" s="4"/>
      <c r="D46" s="19"/>
    </row>
    <row r="47" ht="13.2" spans="3:4">
      <c r="C47" s="4"/>
      <c r="D47" s="19"/>
    </row>
    <row r="48" ht="13.2" spans="3:4">
      <c r="C48" s="4"/>
      <c r="D48" s="19"/>
    </row>
    <row r="49" ht="13.2" spans="3:4">
      <c r="C49" s="4"/>
      <c r="D49" s="19"/>
    </row>
    <row r="50" ht="13.2" spans="3:4">
      <c r="C50" s="4"/>
      <c r="D50" s="19"/>
    </row>
    <row r="51" ht="13.2" spans="3:4">
      <c r="C51" s="4"/>
      <c r="D51" s="19"/>
    </row>
    <row r="52" ht="13.2" spans="3:4">
      <c r="C52" s="4"/>
      <c r="D52" s="19"/>
    </row>
    <row r="53" ht="13.2" spans="3:4">
      <c r="C53" s="4"/>
      <c r="D53" s="19"/>
    </row>
    <row r="54" ht="13.2" spans="3:4">
      <c r="C54" s="4"/>
      <c r="D54" s="19"/>
    </row>
    <row r="55" ht="13.2" spans="3:4">
      <c r="C55" s="4"/>
      <c r="D55" s="19"/>
    </row>
    <row r="56" ht="13.2" spans="3:4">
      <c r="C56" s="4"/>
      <c r="D56" s="19"/>
    </row>
    <row r="57" ht="13.2" spans="3:4">
      <c r="C57" s="4"/>
      <c r="D57" s="19"/>
    </row>
    <row r="58" ht="13.2" spans="3:4">
      <c r="C58" s="4"/>
      <c r="D58" s="19"/>
    </row>
    <row r="59" ht="13.2" spans="3:4">
      <c r="C59" s="4"/>
      <c r="D59" s="19"/>
    </row>
    <row r="60" ht="13.2" spans="3:4">
      <c r="C60" s="4"/>
      <c r="D60" s="19"/>
    </row>
    <row r="61" ht="13.2" spans="3:4">
      <c r="C61" s="4"/>
      <c r="D61" s="19"/>
    </row>
    <row r="62" ht="13.2" spans="3:4">
      <c r="C62" s="4"/>
      <c r="D62" s="19"/>
    </row>
    <row r="63" ht="13.2" spans="3:4">
      <c r="C63" s="4"/>
      <c r="D63" s="19"/>
    </row>
    <row r="64" ht="13.2" spans="3:4">
      <c r="C64" s="4"/>
      <c r="D64" s="19"/>
    </row>
    <row r="65" ht="13.2" spans="3:4">
      <c r="C65" s="4"/>
      <c r="D65" s="19"/>
    </row>
    <row r="66" ht="13.2" spans="3:4">
      <c r="C66" s="4"/>
      <c r="D66" s="19"/>
    </row>
    <row r="67" ht="13.2" spans="3:4">
      <c r="C67" s="4"/>
      <c r="D67" s="19"/>
    </row>
    <row r="68" ht="13.2" spans="3:4">
      <c r="C68" s="4"/>
      <c r="D68" s="19"/>
    </row>
    <row r="69" ht="13.2" spans="3:4">
      <c r="C69" s="4"/>
      <c r="D69" s="19"/>
    </row>
    <row r="70" ht="13.2" spans="3:4">
      <c r="C70" s="4"/>
      <c r="D70" s="19"/>
    </row>
    <row r="71" ht="13.2" spans="3:4">
      <c r="C71" s="4"/>
      <c r="D71" s="19"/>
    </row>
    <row r="72" ht="13.2" spans="3:4">
      <c r="C72" s="4"/>
      <c r="D72" s="19"/>
    </row>
    <row r="73" ht="13.2" spans="3:4">
      <c r="C73" s="4"/>
      <c r="D73" s="19"/>
    </row>
    <row r="74" ht="13.2" spans="3:4">
      <c r="C74" s="4"/>
      <c r="D74" s="19"/>
    </row>
    <row r="75" ht="13.2" spans="3:4">
      <c r="C75" s="4"/>
      <c r="D75" s="19"/>
    </row>
    <row r="76" ht="13.2" spans="3:4">
      <c r="C76" s="4"/>
      <c r="D76" s="19"/>
    </row>
    <row r="77" ht="13.2" spans="3:4">
      <c r="C77" s="4"/>
      <c r="D77" s="19"/>
    </row>
    <row r="78" ht="13.2" spans="3:4">
      <c r="C78" s="4"/>
      <c r="D78" s="19"/>
    </row>
    <row r="79" ht="13.2" spans="3:4">
      <c r="C79" s="4"/>
      <c r="D79" s="19"/>
    </row>
    <row r="80" ht="13.2" spans="3:4">
      <c r="C80" s="4"/>
      <c r="D80" s="19"/>
    </row>
    <row r="81" ht="13.2" spans="3:4">
      <c r="C81" s="4"/>
      <c r="D81" s="19"/>
    </row>
    <row r="82" ht="13.2" spans="3:4">
      <c r="C82" s="4"/>
      <c r="D82" s="19"/>
    </row>
    <row r="83" ht="13.2" spans="3:4">
      <c r="C83" s="4"/>
      <c r="D83" s="19"/>
    </row>
    <row r="84" ht="13.2" spans="3:4">
      <c r="C84" s="4"/>
      <c r="D84" s="19"/>
    </row>
    <row r="85" ht="13.2" spans="3:4">
      <c r="C85" s="4"/>
      <c r="D85" s="19"/>
    </row>
    <row r="86" ht="13.2" spans="3:4">
      <c r="C86" s="4"/>
      <c r="D86" s="19"/>
    </row>
    <row r="87" ht="13.2" spans="3:4">
      <c r="C87" s="4"/>
      <c r="D87" s="19"/>
    </row>
    <row r="88" ht="13.2" spans="3:4">
      <c r="C88" s="4"/>
      <c r="D88" s="19"/>
    </row>
    <row r="89" ht="13.2" spans="3:4">
      <c r="C89" s="4"/>
      <c r="D89" s="19"/>
    </row>
    <row r="90" ht="13.2" spans="3:4">
      <c r="C90" s="4"/>
      <c r="D90" s="19"/>
    </row>
    <row r="91" ht="13.2" spans="3:4">
      <c r="C91" s="4"/>
      <c r="D91" s="19"/>
    </row>
    <row r="92" ht="13.2" spans="3:4">
      <c r="C92" s="4"/>
      <c r="D92" s="19"/>
    </row>
    <row r="93" ht="13.2" spans="3:4">
      <c r="C93" s="4"/>
      <c r="D93" s="19"/>
    </row>
    <row r="94" ht="13.2" spans="3:4">
      <c r="C94" s="4"/>
      <c r="D94" s="19"/>
    </row>
    <row r="95" ht="13.2" spans="3:4">
      <c r="C95" s="4"/>
      <c r="D95" s="19"/>
    </row>
    <row r="96" ht="13.2" spans="3:4">
      <c r="C96" s="4"/>
      <c r="D96" s="19"/>
    </row>
    <row r="97" ht="13.2" spans="3:4">
      <c r="C97" s="4"/>
      <c r="D97" s="19"/>
    </row>
    <row r="98" ht="13.2" spans="3:4">
      <c r="C98" s="4"/>
      <c r="D98" s="19"/>
    </row>
    <row r="99" ht="13.2" spans="3:4">
      <c r="C99" s="4"/>
      <c r="D99" s="19"/>
    </row>
    <row r="100" ht="13.2" spans="3:4">
      <c r="C100" s="4"/>
      <c r="D100" s="19"/>
    </row>
    <row r="101" ht="13.2" spans="3:4">
      <c r="C101" s="4"/>
      <c r="D101" s="19"/>
    </row>
    <row r="102" ht="13.2" spans="3:4">
      <c r="C102" s="4"/>
      <c r="D102" s="19"/>
    </row>
    <row r="103" ht="13.2" spans="3:4">
      <c r="C103" s="4"/>
      <c r="D103" s="19"/>
    </row>
    <row r="104" ht="13.2" spans="3:4">
      <c r="C104" s="4"/>
      <c r="D104" s="19"/>
    </row>
    <row r="105" ht="13.2" spans="3:4">
      <c r="C105" s="4"/>
      <c r="D105" s="19"/>
    </row>
    <row r="106" ht="13.2" spans="3:4">
      <c r="C106" s="4"/>
      <c r="D106" s="19"/>
    </row>
    <row r="107" ht="13.2" spans="3:4">
      <c r="C107" s="4"/>
      <c r="D107" s="19"/>
    </row>
    <row r="108" ht="13.2" spans="3:4">
      <c r="C108" s="4"/>
      <c r="D108" s="19"/>
    </row>
    <row r="109" ht="13.2" spans="3:4">
      <c r="C109" s="4"/>
      <c r="D109" s="19"/>
    </row>
    <row r="110" ht="13.2" spans="3:4">
      <c r="C110" s="4"/>
      <c r="D110" s="19"/>
    </row>
    <row r="111" ht="13.2" spans="3:4">
      <c r="C111" s="4"/>
      <c r="D111" s="19"/>
    </row>
    <row r="112" ht="13.2" spans="3:4">
      <c r="C112" s="4"/>
      <c r="D112" s="19"/>
    </row>
    <row r="113" ht="13.2" spans="3:4">
      <c r="C113" s="4"/>
      <c r="D113" s="19"/>
    </row>
    <row r="114" ht="13.2" spans="3:4">
      <c r="C114" s="4"/>
      <c r="D114" s="19"/>
    </row>
    <row r="115" ht="13.2" spans="3:4">
      <c r="C115" s="4"/>
      <c r="D115" s="19"/>
    </row>
    <row r="116" ht="13.2" spans="3:4">
      <c r="C116" s="4"/>
      <c r="D116" s="19"/>
    </row>
    <row r="117" ht="13.2" spans="3:4">
      <c r="C117" s="4"/>
      <c r="D117" s="19"/>
    </row>
    <row r="118" ht="13.2" spans="3:4">
      <c r="C118" s="4"/>
      <c r="D118" s="19"/>
    </row>
    <row r="119" ht="13.2" spans="3:4">
      <c r="C119" s="4"/>
      <c r="D119" s="19"/>
    </row>
    <row r="120" ht="13.2" spans="3:4">
      <c r="C120" s="4"/>
      <c r="D120" s="19"/>
    </row>
    <row r="121" ht="13.2" spans="3:4">
      <c r="C121" s="4"/>
      <c r="D121" s="19"/>
    </row>
    <row r="122" ht="13.2" spans="3:4">
      <c r="C122" s="4"/>
      <c r="D122" s="19"/>
    </row>
    <row r="123" ht="13.2" spans="3:4">
      <c r="C123" s="4"/>
      <c r="D123" s="19"/>
    </row>
    <row r="124" ht="13.2" spans="3:4">
      <c r="C124" s="4"/>
      <c r="D124" s="19"/>
    </row>
    <row r="125" ht="13.2" spans="3:4">
      <c r="C125" s="4"/>
      <c r="D125" s="19"/>
    </row>
    <row r="126" ht="13.2" spans="3:4">
      <c r="C126" s="4"/>
      <c r="D126" s="19"/>
    </row>
    <row r="127" ht="13.2" spans="3:4">
      <c r="C127" s="4"/>
      <c r="D127" s="19"/>
    </row>
    <row r="128" ht="13.2" spans="3:4">
      <c r="C128" s="4"/>
      <c r="D128" s="19"/>
    </row>
    <row r="129" ht="13.2" spans="3:4">
      <c r="C129" s="4"/>
      <c r="D129" s="19"/>
    </row>
    <row r="130" ht="13.2" spans="3:4">
      <c r="C130" s="4"/>
      <c r="D130" s="19"/>
    </row>
    <row r="131" ht="13.2" spans="3:4">
      <c r="C131" s="4"/>
      <c r="D131" s="19"/>
    </row>
    <row r="132" ht="13.2" spans="3:4">
      <c r="C132" s="4"/>
      <c r="D132" s="19"/>
    </row>
    <row r="133" ht="13.2" spans="3:4">
      <c r="C133" s="4"/>
      <c r="D133" s="19"/>
    </row>
    <row r="134" ht="13.2" spans="3:4">
      <c r="C134" s="4"/>
      <c r="D134" s="19"/>
    </row>
    <row r="135" ht="13.2" spans="3:4">
      <c r="C135" s="4"/>
      <c r="D135" s="19"/>
    </row>
    <row r="136" ht="13.2" spans="3:4">
      <c r="C136" s="4"/>
      <c r="D136" s="19"/>
    </row>
    <row r="137" ht="13.2" spans="3:4">
      <c r="C137" s="4"/>
      <c r="D137" s="19"/>
    </row>
    <row r="138" ht="13.2" spans="3:4">
      <c r="C138" s="4"/>
      <c r="D138" s="19"/>
    </row>
    <row r="139" ht="13.2" spans="3:4">
      <c r="C139" s="4"/>
      <c r="D139" s="19"/>
    </row>
    <row r="140" ht="13.2" spans="3:4">
      <c r="C140" s="4"/>
      <c r="D140" s="19"/>
    </row>
    <row r="141" ht="13.2" spans="3:4">
      <c r="C141" s="4"/>
      <c r="D141" s="19"/>
    </row>
    <row r="142" ht="13.2" spans="3:4">
      <c r="C142" s="4"/>
      <c r="D142" s="19"/>
    </row>
    <row r="143" ht="13.2" spans="3:4">
      <c r="C143" s="4"/>
      <c r="D143" s="19"/>
    </row>
    <row r="144" ht="13.2" spans="3:4">
      <c r="C144" s="4"/>
      <c r="D144" s="19"/>
    </row>
    <row r="145" ht="13.2" spans="3:4">
      <c r="C145" s="4"/>
      <c r="D145" s="19"/>
    </row>
    <row r="146" ht="13.2" spans="3:4">
      <c r="C146" s="4"/>
      <c r="D146" s="19"/>
    </row>
    <row r="147" ht="13.2" spans="3:4">
      <c r="C147" s="4"/>
      <c r="D147" s="19"/>
    </row>
    <row r="148" ht="13.2" spans="3:4">
      <c r="C148" s="4"/>
      <c r="D148" s="19"/>
    </row>
    <row r="149" ht="13.2" spans="3:4">
      <c r="C149" s="4"/>
      <c r="D149" s="19"/>
    </row>
    <row r="150" ht="13.2" spans="3:4">
      <c r="C150" s="4"/>
      <c r="D150" s="19"/>
    </row>
    <row r="151" ht="13.2" spans="3:4">
      <c r="C151" s="4"/>
      <c r="D151" s="19"/>
    </row>
    <row r="152" ht="13.2" spans="3:4">
      <c r="C152" s="4"/>
      <c r="D152" s="19"/>
    </row>
    <row r="153" ht="13.2" spans="3:4">
      <c r="C153" s="4"/>
      <c r="D153" s="19"/>
    </row>
    <row r="154" ht="13.2" spans="3:4">
      <c r="C154" s="4"/>
      <c r="D154" s="19"/>
    </row>
    <row r="155" ht="13.2" spans="3:4">
      <c r="C155" s="4"/>
      <c r="D155" s="19"/>
    </row>
    <row r="156" ht="13.2" spans="3:4">
      <c r="C156" s="4"/>
      <c r="D156" s="19"/>
    </row>
    <row r="157" ht="13.2" spans="3:4">
      <c r="C157" s="4"/>
      <c r="D157" s="19"/>
    </row>
    <row r="158" ht="13.2" spans="3:4">
      <c r="C158" s="4"/>
      <c r="D158" s="19"/>
    </row>
    <row r="159" ht="13.2" spans="3:4">
      <c r="C159" s="4"/>
      <c r="D159" s="19"/>
    </row>
    <row r="160" ht="13.2" spans="3:4">
      <c r="C160" s="4"/>
      <c r="D160" s="19"/>
    </row>
    <row r="161" ht="13.2" spans="3:4">
      <c r="C161" s="4"/>
      <c r="D161" s="19"/>
    </row>
    <row r="162" ht="13.2" spans="3:4">
      <c r="C162" s="4"/>
      <c r="D162" s="19"/>
    </row>
    <row r="163" ht="13.2" spans="3:4">
      <c r="C163" s="4"/>
      <c r="D163" s="19"/>
    </row>
    <row r="164" ht="13.2" spans="3:4">
      <c r="C164" s="4"/>
      <c r="D164" s="19"/>
    </row>
    <row r="165" ht="13.2" spans="3:4">
      <c r="C165" s="4"/>
      <c r="D165" s="19"/>
    </row>
    <row r="166" ht="13.2" spans="3:4">
      <c r="C166" s="4"/>
      <c r="D166" s="19"/>
    </row>
    <row r="167" ht="13.2" spans="3:4">
      <c r="C167" s="4"/>
      <c r="D167" s="19"/>
    </row>
    <row r="168" ht="13.2" spans="3:4">
      <c r="C168" s="4"/>
      <c r="D168" s="19"/>
    </row>
    <row r="169" ht="13.2" spans="3:4">
      <c r="C169" s="4"/>
      <c r="D169" s="19"/>
    </row>
    <row r="170" ht="13.2" spans="3:4">
      <c r="C170" s="4"/>
      <c r="D170" s="19"/>
    </row>
    <row r="171" ht="13.2" spans="3:4">
      <c r="C171" s="4"/>
      <c r="D171" s="19"/>
    </row>
    <row r="172" ht="13.2" spans="3:4">
      <c r="C172" s="4"/>
      <c r="D172" s="19"/>
    </row>
    <row r="173" ht="13.2" spans="3:4">
      <c r="C173" s="4"/>
      <c r="D173" s="19"/>
    </row>
    <row r="174" ht="13.2" spans="3:4">
      <c r="C174" s="4"/>
      <c r="D174" s="19"/>
    </row>
    <row r="175" ht="13.2" spans="3:4">
      <c r="C175" s="4"/>
      <c r="D175" s="19"/>
    </row>
    <row r="176" ht="13.2" spans="3:4">
      <c r="C176" s="4"/>
      <c r="D176" s="19"/>
    </row>
    <row r="177" ht="13.2" spans="3:4">
      <c r="C177" s="4"/>
      <c r="D177" s="19"/>
    </row>
    <row r="178" ht="13.2" spans="3:4">
      <c r="C178" s="4"/>
      <c r="D178" s="19"/>
    </row>
    <row r="179" ht="13.2" spans="3:4">
      <c r="C179" s="4"/>
      <c r="D179" s="19"/>
    </row>
    <row r="180" ht="13.2" spans="3:4">
      <c r="C180" s="4"/>
      <c r="D180" s="19"/>
    </row>
    <row r="181" ht="13.2" spans="3:4">
      <c r="C181" s="4"/>
      <c r="D181" s="19"/>
    </row>
    <row r="182" ht="13.2" spans="3:4">
      <c r="C182" s="4"/>
      <c r="D182" s="19"/>
    </row>
    <row r="183" ht="13.2" spans="3:4">
      <c r="C183" s="4"/>
      <c r="D183" s="19"/>
    </row>
    <row r="184" ht="13.2" spans="3:4">
      <c r="C184" s="4"/>
      <c r="D184" s="19"/>
    </row>
    <row r="185" ht="13.2" spans="3:4">
      <c r="C185" s="4"/>
      <c r="D185" s="19"/>
    </row>
    <row r="186" ht="13.2" spans="3:4">
      <c r="C186" s="4"/>
      <c r="D186" s="19"/>
    </row>
    <row r="187" ht="13.2" spans="3:4">
      <c r="C187" s="4"/>
      <c r="D187" s="19"/>
    </row>
    <row r="188" ht="13.2" spans="3:4">
      <c r="C188" s="4"/>
      <c r="D188" s="19"/>
    </row>
    <row r="189" ht="13.2" spans="3:4">
      <c r="C189" s="4"/>
      <c r="D189" s="19"/>
    </row>
    <row r="190" ht="13.2" spans="3:4">
      <c r="C190" s="4"/>
      <c r="D190" s="19"/>
    </row>
    <row r="191" ht="13.2" spans="3:4">
      <c r="C191" s="4"/>
      <c r="D191" s="19"/>
    </row>
    <row r="192" ht="13.2" spans="3:4">
      <c r="C192" s="4"/>
      <c r="D192" s="19"/>
    </row>
    <row r="193" ht="13.2" spans="3:4">
      <c r="C193" s="4"/>
      <c r="D193" s="19"/>
    </row>
    <row r="194" ht="13.2" spans="3:4">
      <c r="C194" s="4"/>
      <c r="D194" s="19"/>
    </row>
    <row r="195" ht="13.2" spans="3:4">
      <c r="C195" s="4"/>
      <c r="D195" s="19"/>
    </row>
    <row r="196" ht="13.2" spans="3:4">
      <c r="C196" s="4"/>
      <c r="D196" s="19"/>
    </row>
    <row r="197" ht="13.2" spans="3:4">
      <c r="C197" s="4"/>
      <c r="D197" s="19"/>
    </row>
    <row r="198" ht="13.2" spans="3:4">
      <c r="C198" s="4"/>
      <c r="D198" s="19"/>
    </row>
    <row r="199" ht="13.2" spans="3:4">
      <c r="C199" s="4"/>
      <c r="D199" s="19"/>
    </row>
    <row r="200" ht="13.2" spans="3:4">
      <c r="C200" s="4"/>
      <c r="D200" s="19"/>
    </row>
    <row r="201" ht="13.2" spans="3:4">
      <c r="C201" s="4"/>
      <c r="D201" s="19"/>
    </row>
    <row r="202" ht="13.2" spans="3:4">
      <c r="C202" s="4"/>
      <c r="D202" s="19"/>
    </row>
    <row r="203" ht="13.2" spans="3:4">
      <c r="C203" s="4"/>
      <c r="D203" s="19"/>
    </row>
    <row r="204" ht="13.2" spans="3:4">
      <c r="C204" s="4"/>
      <c r="D204" s="19"/>
    </row>
    <row r="205" ht="13.2" spans="3:4">
      <c r="C205" s="4"/>
      <c r="D205" s="19"/>
    </row>
    <row r="206" ht="13.2" spans="3:4">
      <c r="C206" s="4"/>
      <c r="D206" s="19"/>
    </row>
    <row r="207" ht="13.2" spans="3:4">
      <c r="C207" s="4"/>
      <c r="D207" s="19"/>
    </row>
    <row r="208" ht="13.2" spans="3:4">
      <c r="C208" s="4"/>
      <c r="D208" s="19"/>
    </row>
    <row r="209" ht="13.2" spans="3:4">
      <c r="C209" s="4"/>
      <c r="D209" s="19"/>
    </row>
    <row r="210" ht="13.2" spans="3:4">
      <c r="C210" s="4"/>
      <c r="D210" s="19"/>
    </row>
    <row r="211" ht="13.2" spans="3:4">
      <c r="C211" s="4"/>
      <c r="D211" s="19"/>
    </row>
    <row r="212" ht="13.2" spans="3:4">
      <c r="C212" s="4"/>
      <c r="D212" s="19"/>
    </row>
    <row r="213" ht="13.2" spans="3:4">
      <c r="C213" s="4"/>
      <c r="D213" s="19"/>
    </row>
    <row r="214" ht="13.2" spans="3:4">
      <c r="C214" s="4"/>
      <c r="D214" s="19"/>
    </row>
    <row r="215" ht="13.2" spans="3:4">
      <c r="C215" s="4"/>
      <c r="D215" s="19"/>
    </row>
    <row r="216" ht="13.2" spans="3:4">
      <c r="C216" s="4"/>
      <c r="D216" s="19"/>
    </row>
    <row r="217" ht="13.2" spans="3:4">
      <c r="C217" s="4"/>
      <c r="D217" s="19"/>
    </row>
    <row r="218" ht="13.2" spans="3:4">
      <c r="C218" s="4"/>
      <c r="D218" s="19"/>
    </row>
    <row r="219" ht="13.2" spans="3:4">
      <c r="C219" s="4"/>
      <c r="D219" s="19"/>
    </row>
    <row r="220" ht="13.2" spans="3:4">
      <c r="C220" s="4"/>
      <c r="D220" s="19"/>
    </row>
    <row r="221" ht="13.2" spans="3:4">
      <c r="C221" s="4"/>
      <c r="D221" s="19"/>
    </row>
    <row r="222" ht="13.2" spans="3:4">
      <c r="C222" s="4"/>
      <c r="D222" s="19"/>
    </row>
    <row r="223" ht="13.2" spans="3:4">
      <c r="C223" s="4"/>
      <c r="D223" s="19"/>
    </row>
    <row r="224" ht="13.2" spans="3:4">
      <c r="C224" s="4"/>
      <c r="D224" s="19"/>
    </row>
    <row r="225" ht="13.2" spans="3:4">
      <c r="C225" s="4"/>
      <c r="D225" s="19"/>
    </row>
    <row r="226" ht="13.2" spans="3:4">
      <c r="C226" s="4"/>
      <c r="D226" s="19"/>
    </row>
    <row r="227" ht="13.2" spans="3:4">
      <c r="C227" s="4"/>
      <c r="D227" s="19"/>
    </row>
    <row r="228" ht="13.2" spans="3:4">
      <c r="C228" s="4"/>
      <c r="D228" s="19"/>
    </row>
    <row r="229" ht="13.2" spans="3:4">
      <c r="C229" s="4"/>
      <c r="D229" s="19"/>
    </row>
    <row r="230" ht="13.2" spans="3:4">
      <c r="C230" s="4"/>
      <c r="D230" s="19"/>
    </row>
    <row r="231" ht="13.2" spans="3:4">
      <c r="C231" s="4"/>
      <c r="D231" s="19"/>
    </row>
    <row r="232" ht="13.2" spans="3:4">
      <c r="C232" s="4"/>
      <c r="D232" s="19"/>
    </row>
    <row r="233" ht="13.2" spans="3:4">
      <c r="C233" s="4"/>
      <c r="D233" s="19"/>
    </row>
    <row r="234" ht="13.2" spans="3:4">
      <c r="C234" s="4"/>
      <c r="D234" s="19"/>
    </row>
    <row r="235" ht="13.2" spans="3:4">
      <c r="C235" s="4"/>
      <c r="D235" s="19"/>
    </row>
    <row r="236" ht="13.2" spans="3:4">
      <c r="C236" s="4"/>
      <c r="D236" s="19"/>
    </row>
    <row r="237" ht="13.2" spans="3:4">
      <c r="C237" s="4"/>
      <c r="D237" s="19"/>
    </row>
    <row r="238" ht="13.2" spans="3:4">
      <c r="C238" s="4"/>
      <c r="D238" s="19"/>
    </row>
    <row r="239" ht="13.2" spans="3:4">
      <c r="C239" s="4"/>
      <c r="D239" s="19"/>
    </row>
    <row r="240" ht="13.2" spans="3:4">
      <c r="C240" s="4"/>
      <c r="D240" s="19"/>
    </row>
    <row r="241" ht="13.2" spans="3:4">
      <c r="C241" s="4"/>
      <c r="D241" s="19"/>
    </row>
    <row r="242" ht="13.2" spans="3:4">
      <c r="C242" s="4"/>
      <c r="D242" s="19"/>
    </row>
    <row r="243" ht="13.2" spans="3:4">
      <c r="C243" s="4"/>
      <c r="D243" s="19"/>
    </row>
    <row r="244" ht="13.2" spans="3:4">
      <c r="C244" s="4"/>
      <c r="D244" s="19"/>
    </row>
    <row r="245" ht="13.2" spans="3:4">
      <c r="C245" s="4"/>
      <c r="D245" s="19"/>
    </row>
    <row r="246" ht="13.2" spans="3:4">
      <c r="C246" s="4"/>
      <c r="D246" s="19"/>
    </row>
    <row r="247" ht="13.2" spans="3:4">
      <c r="C247" s="4"/>
      <c r="D247" s="19"/>
    </row>
    <row r="248" ht="13.2" spans="3:4">
      <c r="C248" s="4"/>
      <c r="D248" s="19"/>
    </row>
    <row r="249" ht="13.2" spans="3:4">
      <c r="C249" s="4"/>
      <c r="D249" s="19"/>
    </row>
    <row r="250" ht="13.2" spans="3:4">
      <c r="C250" s="4"/>
      <c r="D250" s="19"/>
    </row>
    <row r="251" ht="13.2" spans="3:4">
      <c r="C251" s="4"/>
      <c r="D251" s="19"/>
    </row>
    <row r="252" ht="13.2" spans="3:4">
      <c r="C252" s="4"/>
      <c r="D252" s="19"/>
    </row>
    <row r="253" ht="13.2" spans="3:4">
      <c r="C253" s="4"/>
      <c r="D253" s="19"/>
    </row>
    <row r="254" ht="13.2" spans="3:4">
      <c r="C254" s="4"/>
      <c r="D254" s="19"/>
    </row>
    <row r="255" ht="13.2" spans="3:4">
      <c r="C255" s="4"/>
      <c r="D255" s="19"/>
    </row>
    <row r="256" ht="13.2" spans="3:4">
      <c r="C256" s="4"/>
      <c r="D256" s="19"/>
    </row>
    <row r="257" ht="13.2" spans="3:4">
      <c r="C257" s="4"/>
      <c r="D257" s="19"/>
    </row>
    <row r="258" ht="13.2" spans="3:4">
      <c r="C258" s="4"/>
      <c r="D258" s="19"/>
    </row>
    <row r="259" ht="13.2" spans="3:4">
      <c r="C259" s="4"/>
      <c r="D259" s="19"/>
    </row>
    <row r="260" ht="13.2" spans="3:4">
      <c r="C260" s="4"/>
      <c r="D260" s="19"/>
    </row>
    <row r="261" ht="13.2" spans="3:4">
      <c r="C261" s="4"/>
      <c r="D261" s="19"/>
    </row>
    <row r="262" ht="13.2" spans="3:4">
      <c r="C262" s="4"/>
      <c r="D262" s="19"/>
    </row>
    <row r="263" ht="13.2" spans="3:4">
      <c r="C263" s="4"/>
      <c r="D263" s="19"/>
    </row>
    <row r="264" ht="13.2" spans="3:4">
      <c r="C264" s="4"/>
      <c r="D264" s="19"/>
    </row>
    <row r="265" ht="13.2" spans="3:4">
      <c r="C265" s="4"/>
      <c r="D265" s="19"/>
    </row>
    <row r="266" ht="13.2" spans="3:4">
      <c r="C266" s="4"/>
      <c r="D266" s="19"/>
    </row>
    <row r="267" ht="13.2" spans="3:4">
      <c r="C267" s="4"/>
      <c r="D267" s="19"/>
    </row>
    <row r="268" ht="13.2" spans="3:4">
      <c r="C268" s="4"/>
      <c r="D268" s="19"/>
    </row>
    <row r="269" ht="13.2" spans="3:4">
      <c r="C269" s="4"/>
      <c r="D269" s="19"/>
    </row>
    <row r="270" ht="13.2" spans="3:4">
      <c r="C270" s="4"/>
      <c r="D270" s="19"/>
    </row>
    <row r="271" ht="13.2" spans="3:4">
      <c r="C271" s="4"/>
      <c r="D271" s="19"/>
    </row>
    <row r="272" ht="13.2" spans="3:4">
      <c r="C272" s="4"/>
      <c r="D272" s="19"/>
    </row>
    <row r="273" ht="13.2" spans="3:4">
      <c r="C273" s="4"/>
      <c r="D273" s="19"/>
    </row>
    <row r="274" ht="13.2" spans="3:4">
      <c r="C274" s="4"/>
      <c r="D274" s="19"/>
    </row>
    <row r="275" ht="13.2" spans="3:4">
      <c r="C275" s="4"/>
      <c r="D275" s="19"/>
    </row>
    <row r="276" ht="13.2" spans="3:4">
      <c r="C276" s="4"/>
      <c r="D276" s="19"/>
    </row>
    <row r="277" ht="13.2" spans="3:4">
      <c r="C277" s="4"/>
      <c r="D277" s="19"/>
    </row>
    <row r="278" ht="13.2" spans="3:4">
      <c r="C278" s="4"/>
      <c r="D278" s="19"/>
    </row>
    <row r="279" ht="13.2" spans="3:4">
      <c r="C279" s="4"/>
      <c r="D279" s="19"/>
    </row>
    <row r="280" ht="13.2" spans="3:4">
      <c r="C280" s="4"/>
      <c r="D280" s="19"/>
    </row>
    <row r="281" ht="13.2" spans="3:4">
      <c r="C281" s="4"/>
      <c r="D281" s="19"/>
    </row>
    <row r="282" ht="13.2" spans="3:4">
      <c r="C282" s="4"/>
      <c r="D282" s="19"/>
    </row>
    <row r="283" ht="13.2" spans="3:4">
      <c r="C283" s="4"/>
      <c r="D283" s="19"/>
    </row>
    <row r="284" ht="13.2" spans="3:4">
      <c r="C284" s="4"/>
      <c r="D284" s="19"/>
    </row>
    <row r="285" ht="13.2" spans="3:4">
      <c r="C285" s="4"/>
      <c r="D285" s="19"/>
    </row>
    <row r="286" ht="13.2" spans="3:4">
      <c r="C286" s="4"/>
      <c r="D286" s="19"/>
    </row>
    <row r="287" ht="13.2" spans="3:4">
      <c r="C287" s="4"/>
      <c r="D287" s="19"/>
    </row>
    <row r="288" ht="13.2" spans="3:4">
      <c r="C288" s="4"/>
      <c r="D288" s="19"/>
    </row>
    <row r="289" ht="13.2" spans="3:4">
      <c r="C289" s="4"/>
      <c r="D289" s="19"/>
    </row>
    <row r="290" ht="13.2" spans="3:4">
      <c r="C290" s="4"/>
      <c r="D290" s="19"/>
    </row>
    <row r="291" ht="13.2" spans="3:4">
      <c r="C291" s="4"/>
      <c r="D291" s="19"/>
    </row>
    <row r="292" ht="13.2" spans="3:4">
      <c r="C292" s="4"/>
      <c r="D292" s="19"/>
    </row>
    <row r="293" ht="13.2" spans="3:4">
      <c r="C293" s="4"/>
      <c r="D293" s="19"/>
    </row>
    <row r="294" ht="13.2" spans="3:4">
      <c r="C294" s="4"/>
      <c r="D294" s="19"/>
    </row>
    <row r="295" ht="13.2" spans="3:4">
      <c r="C295" s="4"/>
      <c r="D295" s="19"/>
    </row>
    <row r="296" ht="13.2" spans="3:4">
      <c r="C296" s="4"/>
      <c r="D296" s="19"/>
    </row>
    <row r="297" ht="13.2" spans="3:4">
      <c r="C297" s="4"/>
      <c r="D297" s="19"/>
    </row>
    <row r="298" ht="13.2" spans="3:4">
      <c r="C298" s="4"/>
      <c r="D298" s="19"/>
    </row>
    <row r="299" ht="13.2" spans="3:4">
      <c r="C299" s="4"/>
      <c r="D299" s="19"/>
    </row>
    <row r="300" ht="13.2" spans="3:4">
      <c r="C300" s="4"/>
      <c r="D300" s="19"/>
    </row>
    <row r="301" ht="13.2" spans="3:4">
      <c r="C301" s="4"/>
      <c r="D301" s="19"/>
    </row>
    <row r="302" ht="13.2" spans="3:4">
      <c r="C302" s="4"/>
      <c r="D302" s="19"/>
    </row>
    <row r="303" ht="13.2" spans="3:4">
      <c r="C303" s="4"/>
      <c r="D303" s="19"/>
    </row>
    <row r="304" ht="13.2" spans="3:4">
      <c r="C304" s="4"/>
      <c r="D304" s="19"/>
    </row>
    <row r="305" ht="13.2" spans="3:4">
      <c r="C305" s="4"/>
      <c r="D305" s="19"/>
    </row>
    <row r="306" ht="13.2" spans="3:4">
      <c r="C306" s="4"/>
      <c r="D306" s="19"/>
    </row>
    <row r="307" ht="13.2" spans="3:4">
      <c r="C307" s="4"/>
      <c r="D307" s="19"/>
    </row>
    <row r="308" ht="13.2" spans="3:4">
      <c r="C308" s="4"/>
      <c r="D308" s="19"/>
    </row>
    <row r="309" ht="13.2" spans="3:4">
      <c r="C309" s="4"/>
      <c r="D309" s="19"/>
    </row>
    <row r="310" ht="13.2" spans="3:4">
      <c r="C310" s="4"/>
      <c r="D310" s="19"/>
    </row>
    <row r="311" ht="13.2" spans="3:4">
      <c r="C311" s="4"/>
      <c r="D311" s="19"/>
    </row>
    <row r="312" ht="13.2" spans="3:4">
      <c r="C312" s="4"/>
      <c r="D312" s="19"/>
    </row>
    <row r="313" ht="13.2" spans="3:4">
      <c r="C313" s="4"/>
      <c r="D313" s="19"/>
    </row>
    <row r="314" ht="13.2" spans="3:4">
      <c r="C314" s="4"/>
      <c r="D314" s="19"/>
    </row>
    <row r="315" ht="13.2" spans="3:4">
      <c r="C315" s="4"/>
      <c r="D315" s="19"/>
    </row>
    <row r="316" ht="13.2" spans="3:4">
      <c r="C316" s="4"/>
      <c r="D316" s="19"/>
    </row>
    <row r="317" ht="13.2" spans="3:4">
      <c r="C317" s="4"/>
      <c r="D317" s="19"/>
    </row>
    <row r="318" ht="13.2" spans="3:4">
      <c r="C318" s="4"/>
      <c r="D318" s="19"/>
    </row>
    <row r="319" ht="13.2" spans="3:4">
      <c r="C319" s="4"/>
      <c r="D319" s="19"/>
    </row>
    <row r="320" ht="13.2" spans="3:4">
      <c r="C320" s="4"/>
      <c r="D320" s="19"/>
    </row>
    <row r="321" ht="13.2" spans="3:4">
      <c r="C321" s="4"/>
      <c r="D321" s="19"/>
    </row>
    <row r="322" ht="13.2" spans="3:4">
      <c r="C322" s="4"/>
      <c r="D322" s="19"/>
    </row>
    <row r="323" ht="13.2" spans="3:4">
      <c r="C323" s="4"/>
      <c r="D323" s="19"/>
    </row>
    <row r="324" ht="13.2" spans="3:4">
      <c r="C324" s="4"/>
      <c r="D324" s="19"/>
    </row>
    <row r="325" ht="13.2" spans="3:4">
      <c r="C325" s="4"/>
      <c r="D325" s="19"/>
    </row>
    <row r="326" ht="13.2" spans="3:4">
      <c r="C326" s="4"/>
      <c r="D326" s="19"/>
    </row>
    <row r="327" ht="13.2" spans="3:4">
      <c r="C327" s="4"/>
      <c r="D327" s="19"/>
    </row>
    <row r="328" ht="13.2" spans="3:4">
      <c r="C328" s="4"/>
      <c r="D328" s="19"/>
    </row>
    <row r="329" ht="13.2" spans="3:4">
      <c r="C329" s="4"/>
      <c r="D329" s="19"/>
    </row>
    <row r="330" ht="13.2" spans="3:4">
      <c r="C330" s="4"/>
      <c r="D330" s="19"/>
    </row>
    <row r="331" ht="13.2" spans="3:4">
      <c r="C331" s="4"/>
      <c r="D331" s="19"/>
    </row>
    <row r="332" ht="13.2" spans="3:4">
      <c r="C332" s="4"/>
      <c r="D332" s="19"/>
    </row>
    <row r="333" ht="13.2" spans="3:4">
      <c r="C333" s="4"/>
      <c r="D333" s="19"/>
    </row>
    <row r="334" ht="13.2" spans="3:4">
      <c r="C334" s="4"/>
      <c r="D334" s="19"/>
    </row>
    <row r="335" ht="13.2" spans="3:4">
      <c r="C335" s="4"/>
      <c r="D335" s="19"/>
    </row>
    <row r="336" ht="13.2" spans="3:4">
      <c r="C336" s="4"/>
      <c r="D336" s="19"/>
    </row>
    <row r="337" ht="13.2" spans="3:4">
      <c r="C337" s="4"/>
      <c r="D337" s="19"/>
    </row>
    <row r="338" ht="13.2" spans="3:4">
      <c r="C338" s="4"/>
      <c r="D338" s="19"/>
    </row>
    <row r="339" ht="13.2" spans="3:4">
      <c r="C339" s="4"/>
      <c r="D339" s="19"/>
    </row>
    <row r="340" ht="13.2" spans="3:4">
      <c r="C340" s="4"/>
      <c r="D340" s="19"/>
    </row>
    <row r="341" ht="13.2" spans="3:4">
      <c r="C341" s="4"/>
      <c r="D341" s="19"/>
    </row>
    <row r="342" ht="13.2" spans="3:4">
      <c r="C342" s="4"/>
      <c r="D342" s="19"/>
    </row>
    <row r="343" ht="13.2" spans="3:4">
      <c r="C343" s="4"/>
      <c r="D343" s="19"/>
    </row>
    <row r="344" ht="13.2" spans="3:4">
      <c r="C344" s="4"/>
      <c r="D344" s="19"/>
    </row>
    <row r="345" ht="13.2" spans="3:4">
      <c r="C345" s="4"/>
      <c r="D345" s="19"/>
    </row>
    <row r="346" ht="13.2" spans="3:4">
      <c r="C346" s="4"/>
      <c r="D346" s="19"/>
    </row>
    <row r="347" ht="13.2" spans="3:4">
      <c r="C347" s="4"/>
      <c r="D347" s="19"/>
    </row>
    <row r="348" ht="13.2" spans="3:4">
      <c r="C348" s="4"/>
      <c r="D348" s="19"/>
    </row>
    <row r="349" ht="13.2" spans="3:4">
      <c r="C349" s="4"/>
      <c r="D349" s="19"/>
    </row>
    <row r="350" ht="13.2" spans="3:4">
      <c r="C350" s="4"/>
      <c r="D350" s="19"/>
    </row>
    <row r="351" ht="13.2" spans="3:4">
      <c r="C351" s="4"/>
      <c r="D351" s="19"/>
    </row>
    <row r="352" ht="13.2" spans="3:4">
      <c r="C352" s="4"/>
      <c r="D352" s="19"/>
    </row>
    <row r="353" ht="13.2" spans="3:4">
      <c r="C353" s="4"/>
      <c r="D353" s="19"/>
    </row>
    <row r="354" ht="13.2" spans="3:4">
      <c r="C354" s="4"/>
      <c r="D354" s="19"/>
    </row>
    <row r="355" ht="13.2" spans="3:4">
      <c r="C355" s="4"/>
      <c r="D355" s="19"/>
    </row>
    <row r="356" ht="13.2" spans="3:4">
      <c r="C356" s="4"/>
      <c r="D356" s="19"/>
    </row>
    <row r="357" ht="13.2" spans="3:4">
      <c r="C357" s="4"/>
      <c r="D357" s="19"/>
    </row>
    <row r="358" ht="13.2" spans="3:4">
      <c r="C358" s="4"/>
      <c r="D358" s="19"/>
    </row>
    <row r="359" ht="13.2" spans="3:4">
      <c r="C359" s="4"/>
      <c r="D359" s="19"/>
    </row>
    <row r="360" ht="13.2" spans="3:4">
      <c r="C360" s="4"/>
      <c r="D360" s="19"/>
    </row>
    <row r="361" ht="13.2" spans="3:4">
      <c r="C361" s="4"/>
      <c r="D361" s="19"/>
    </row>
    <row r="362" ht="13.2" spans="3:4">
      <c r="C362" s="4"/>
      <c r="D362" s="19"/>
    </row>
    <row r="363" ht="13.2" spans="3:4">
      <c r="C363" s="4"/>
      <c r="D363" s="19"/>
    </row>
    <row r="364" ht="13.2" spans="3:4">
      <c r="C364" s="4"/>
      <c r="D364" s="19"/>
    </row>
    <row r="365" ht="13.2" spans="3:4">
      <c r="C365" s="4"/>
      <c r="D365" s="19"/>
    </row>
    <row r="366" ht="13.2" spans="3:4">
      <c r="C366" s="4"/>
      <c r="D366" s="19"/>
    </row>
    <row r="367" ht="13.2" spans="3:4">
      <c r="C367" s="4"/>
      <c r="D367" s="19"/>
    </row>
    <row r="368" ht="13.2" spans="3:4">
      <c r="C368" s="4"/>
      <c r="D368" s="19"/>
    </row>
    <row r="369" ht="13.2" spans="3:4">
      <c r="C369" s="4"/>
      <c r="D369" s="19"/>
    </row>
    <row r="370" ht="13.2" spans="3:4">
      <c r="C370" s="4"/>
      <c r="D370" s="19"/>
    </row>
    <row r="371" ht="13.2" spans="3:4">
      <c r="C371" s="4"/>
      <c r="D371" s="19"/>
    </row>
    <row r="372" ht="13.2" spans="3:4">
      <c r="C372" s="4"/>
      <c r="D372" s="19"/>
    </row>
    <row r="373" ht="13.2" spans="3:4">
      <c r="C373" s="4"/>
      <c r="D373" s="19"/>
    </row>
    <row r="374" ht="13.2" spans="3:4">
      <c r="C374" s="4"/>
      <c r="D374" s="19"/>
    </row>
    <row r="375" ht="13.2" spans="3:4">
      <c r="C375" s="4"/>
      <c r="D375" s="19"/>
    </row>
    <row r="376" ht="13.2" spans="3:4">
      <c r="C376" s="4"/>
      <c r="D376" s="19"/>
    </row>
    <row r="377" ht="13.2" spans="3:4">
      <c r="C377" s="4"/>
      <c r="D377" s="19"/>
    </row>
    <row r="378" ht="13.2" spans="3:4">
      <c r="C378" s="4"/>
      <c r="D378" s="19"/>
    </row>
    <row r="379" ht="13.2" spans="3:4">
      <c r="C379" s="4"/>
      <c r="D379" s="19"/>
    </row>
    <row r="380" ht="13.2" spans="3:4">
      <c r="C380" s="4"/>
      <c r="D380" s="19"/>
    </row>
    <row r="381" ht="13.2" spans="3:4">
      <c r="C381" s="4"/>
      <c r="D381" s="19"/>
    </row>
    <row r="382" ht="13.2" spans="3:4">
      <c r="C382" s="4"/>
      <c r="D382" s="19"/>
    </row>
    <row r="383" ht="13.2" spans="3:4">
      <c r="C383" s="4"/>
      <c r="D383" s="19"/>
    </row>
    <row r="384" ht="13.2" spans="3:4">
      <c r="C384" s="4"/>
      <c r="D384" s="19"/>
    </row>
    <row r="385" ht="13.2" spans="3:4">
      <c r="C385" s="4"/>
      <c r="D385" s="19"/>
    </row>
    <row r="386" ht="13.2" spans="3:4">
      <c r="C386" s="4"/>
      <c r="D386" s="19"/>
    </row>
    <row r="387" ht="13.2" spans="3:4">
      <c r="C387" s="4"/>
      <c r="D387" s="19"/>
    </row>
    <row r="388" ht="13.2" spans="3:4">
      <c r="C388" s="4"/>
      <c r="D388" s="19"/>
    </row>
    <row r="389" ht="13.2" spans="3:4">
      <c r="C389" s="4"/>
      <c r="D389" s="19"/>
    </row>
    <row r="390" ht="13.2" spans="3:4">
      <c r="C390" s="4"/>
      <c r="D390" s="19"/>
    </row>
    <row r="391" ht="13.2" spans="3:4">
      <c r="C391" s="4"/>
      <c r="D391" s="19"/>
    </row>
    <row r="392" ht="13.2" spans="3:4">
      <c r="C392" s="4"/>
      <c r="D392" s="19"/>
    </row>
    <row r="393" ht="13.2" spans="3:4">
      <c r="C393" s="4"/>
      <c r="D393" s="19"/>
    </row>
    <row r="394" ht="13.2" spans="3:4">
      <c r="C394" s="4"/>
      <c r="D394" s="19"/>
    </row>
    <row r="395" ht="13.2" spans="3:4">
      <c r="C395" s="4"/>
      <c r="D395" s="19"/>
    </row>
    <row r="396" ht="13.2" spans="3:4">
      <c r="C396" s="4"/>
      <c r="D396" s="19"/>
    </row>
    <row r="397" ht="13.2" spans="3:4">
      <c r="C397" s="4"/>
      <c r="D397" s="19"/>
    </row>
    <row r="398" ht="13.2" spans="3:4">
      <c r="C398" s="4"/>
      <c r="D398" s="19"/>
    </row>
    <row r="399" ht="13.2" spans="3:4">
      <c r="C399" s="4"/>
      <c r="D399" s="19"/>
    </row>
    <row r="400" ht="13.2" spans="3:4">
      <c r="C400" s="4"/>
      <c r="D400" s="19"/>
    </row>
    <row r="401" ht="13.2" spans="3:4">
      <c r="C401" s="4"/>
      <c r="D401" s="19"/>
    </row>
    <row r="402" ht="13.2" spans="3:4">
      <c r="C402" s="4"/>
      <c r="D402" s="19"/>
    </row>
    <row r="403" ht="13.2" spans="3:4">
      <c r="C403" s="4"/>
      <c r="D403" s="19"/>
    </row>
    <row r="404" ht="13.2" spans="3:4">
      <c r="C404" s="4"/>
      <c r="D404" s="19"/>
    </row>
    <row r="405" ht="13.2" spans="3:4">
      <c r="C405" s="4"/>
      <c r="D405" s="19"/>
    </row>
    <row r="406" ht="13.2" spans="3:4">
      <c r="C406" s="4"/>
      <c r="D406" s="19"/>
    </row>
    <row r="407" ht="13.2" spans="3:4">
      <c r="C407" s="4"/>
      <c r="D407" s="19"/>
    </row>
    <row r="408" ht="13.2" spans="3:4">
      <c r="C408" s="4"/>
      <c r="D408" s="19"/>
    </row>
    <row r="409" ht="13.2" spans="3:4">
      <c r="C409" s="4"/>
      <c r="D409" s="19"/>
    </row>
    <row r="410" ht="13.2" spans="3:4">
      <c r="C410" s="4"/>
      <c r="D410" s="19"/>
    </row>
    <row r="411" ht="13.2" spans="3:4">
      <c r="C411" s="4"/>
      <c r="D411" s="19"/>
    </row>
    <row r="412" ht="13.2" spans="3:4">
      <c r="C412" s="4"/>
      <c r="D412" s="19"/>
    </row>
    <row r="413" ht="13.2" spans="3:4">
      <c r="C413" s="4"/>
      <c r="D413" s="19"/>
    </row>
    <row r="414" ht="13.2" spans="3:4">
      <c r="C414" s="4"/>
      <c r="D414" s="19"/>
    </row>
    <row r="415" ht="13.2" spans="3:4">
      <c r="C415" s="4"/>
      <c r="D415" s="19"/>
    </row>
    <row r="416" ht="13.2" spans="3:4">
      <c r="C416" s="4"/>
      <c r="D416" s="19"/>
    </row>
    <row r="417" ht="13.2" spans="3:4">
      <c r="C417" s="4"/>
      <c r="D417" s="19"/>
    </row>
    <row r="418" ht="13.2" spans="3:4">
      <c r="C418" s="4"/>
      <c r="D418" s="19"/>
    </row>
    <row r="419" ht="13.2" spans="3:4">
      <c r="C419" s="4"/>
      <c r="D419" s="19"/>
    </row>
    <row r="420" ht="13.2" spans="3:4">
      <c r="C420" s="4"/>
      <c r="D420" s="19"/>
    </row>
    <row r="421" ht="13.2" spans="3:4">
      <c r="C421" s="4"/>
      <c r="D421" s="19"/>
    </row>
    <row r="422" ht="13.2" spans="3:4">
      <c r="C422" s="4"/>
      <c r="D422" s="19"/>
    </row>
    <row r="423" ht="13.2" spans="3:4">
      <c r="C423" s="4"/>
      <c r="D423" s="19"/>
    </row>
    <row r="424" ht="13.2" spans="3:4">
      <c r="C424" s="4"/>
      <c r="D424" s="19"/>
    </row>
    <row r="425" ht="13.2" spans="3:4">
      <c r="C425" s="4"/>
      <c r="D425" s="19"/>
    </row>
    <row r="426" ht="13.2" spans="3:4">
      <c r="C426" s="4"/>
      <c r="D426" s="19"/>
    </row>
    <row r="427" ht="13.2" spans="3:4">
      <c r="C427" s="4"/>
      <c r="D427" s="19"/>
    </row>
    <row r="428" ht="13.2" spans="3:4">
      <c r="C428" s="4"/>
      <c r="D428" s="19"/>
    </row>
    <row r="429" ht="13.2" spans="3:4">
      <c r="C429" s="4"/>
      <c r="D429" s="19"/>
    </row>
    <row r="430" ht="13.2" spans="3:4">
      <c r="C430" s="4"/>
      <c r="D430" s="19"/>
    </row>
    <row r="431" ht="13.2" spans="3:4">
      <c r="C431" s="4"/>
      <c r="D431" s="19"/>
    </row>
    <row r="432" ht="13.2" spans="3:4">
      <c r="C432" s="4"/>
      <c r="D432" s="19"/>
    </row>
    <row r="433" ht="13.2" spans="3:4">
      <c r="C433" s="4"/>
      <c r="D433" s="19"/>
    </row>
    <row r="434" ht="13.2" spans="3:4">
      <c r="C434" s="4"/>
      <c r="D434" s="19"/>
    </row>
    <row r="435" ht="13.2" spans="3:4">
      <c r="C435" s="4"/>
      <c r="D435" s="19"/>
    </row>
    <row r="436" ht="13.2" spans="3:4">
      <c r="C436" s="4"/>
      <c r="D436" s="19"/>
    </row>
    <row r="437" ht="13.2" spans="3:4">
      <c r="C437" s="4"/>
      <c r="D437" s="19"/>
    </row>
    <row r="438" ht="13.2" spans="3:4">
      <c r="C438" s="4"/>
      <c r="D438" s="19"/>
    </row>
    <row r="439" ht="13.2" spans="3:4">
      <c r="C439" s="4"/>
      <c r="D439" s="19"/>
    </row>
    <row r="440" ht="13.2" spans="3:4">
      <c r="C440" s="4"/>
      <c r="D440" s="19"/>
    </row>
    <row r="441" ht="13.2" spans="3:4">
      <c r="C441" s="4"/>
      <c r="D441" s="19"/>
    </row>
    <row r="442" ht="13.2" spans="3:4">
      <c r="C442" s="4"/>
      <c r="D442" s="19"/>
    </row>
    <row r="443" ht="13.2" spans="3:4">
      <c r="C443" s="4"/>
      <c r="D443" s="19"/>
    </row>
    <row r="444" ht="13.2" spans="3:4">
      <c r="C444" s="4"/>
      <c r="D444" s="19"/>
    </row>
    <row r="445" ht="13.2" spans="3:4">
      <c r="C445" s="4"/>
      <c r="D445" s="19"/>
    </row>
    <row r="446" ht="13.2" spans="3:4">
      <c r="C446" s="4"/>
      <c r="D446" s="19"/>
    </row>
    <row r="447" ht="13.2" spans="3:4">
      <c r="C447" s="4"/>
      <c r="D447" s="19"/>
    </row>
    <row r="448" ht="13.2" spans="3:4">
      <c r="C448" s="4"/>
      <c r="D448" s="19"/>
    </row>
    <row r="449" ht="13.2" spans="3:4">
      <c r="C449" s="4"/>
      <c r="D449" s="19"/>
    </row>
    <row r="450" ht="13.2" spans="3:4">
      <c r="C450" s="4"/>
      <c r="D450" s="19"/>
    </row>
    <row r="451" ht="13.2" spans="3:4">
      <c r="C451" s="4"/>
      <c r="D451" s="19"/>
    </row>
    <row r="452" ht="13.2" spans="3:4">
      <c r="C452" s="4"/>
      <c r="D452" s="19"/>
    </row>
    <row r="453" ht="13.2" spans="3:4">
      <c r="C453" s="4"/>
      <c r="D453" s="19"/>
    </row>
    <row r="454" ht="13.2" spans="3:4">
      <c r="C454" s="4"/>
      <c r="D454" s="19"/>
    </row>
    <row r="455" ht="13.2" spans="3:4">
      <c r="C455" s="4"/>
      <c r="D455" s="19"/>
    </row>
    <row r="456" ht="13.2" spans="3:4">
      <c r="C456" s="4"/>
      <c r="D456" s="19"/>
    </row>
    <row r="457" ht="13.2" spans="3:4">
      <c r="C457" s="4"/>
      <c r="D457" s="19"/>
    </row>
    <row r="458" ht="13.2" spans="3:4">
      <c r="C458" s="4"/>
      <c r="D458" s="19"/>
    </row>
    <row r="459" ht="13.2" spans="3:4">
      <c r="C459" s="4"/>
      <c r="D459" s="19"/>
    </row>
    <row r="460" ht="13.2" spans="3:4">
      <c r="C460" s="4"/>
      <c r="D460" s="19"/>
    </row>
    <row r="461" ht="13.2" spans="3:4">
      <c r="C461" s="4"/>
      <c r="D461" s="19"/>
    </row>
    <row r="462" ht="13.2" spans="3:4">
      <c r="C462" s="4"/>
      <c r="D462" s="19"/>
    </row>
    <row r="463" ht="13.2" spans="3:4">
      <c r="C463" s="4"/>
      <c r="D463" s="19"/>
    </row>
    <row r="464" ht="13.2" spans="3:4">
      <c r="C464" s="4"/>
      <c r="D464" s="19"/>
    </row>
    <row r="465" ht="13.2" spans="3:4">
      <c r="C465" s="4"/>
      <c r="D465" s="19"/>
    </row>
    <row r="466" ht="13.2" spans="3:4">
      <c r="C466" s="4"/>
      <c r="D466" s="19"/>
    </row>
    <row r="467" ht="13.2" spans="3:4">
      <c r="C467" s="4"/>
      <c r="D467" s="19"/>
    </row>
    <row r="468" ht="13.2" spans="3:4">
      <c r="C468" s="4"/>
      <c r="D468" s="19"/>
    </row>
    <row r="469" ht="13.2" spans="3:4">
      <c r="C469" s="4"/>
      <c r="D469" s="19"/>
    </row>
    <row r="470" ht="13.2" spans="3:4">
      <c r="C470" s="4"/>
      <c r="D470" s="19"/>
    </row>
    <row r="471" ht="13.2" spans="3:4">
      <c r="C471" s="4"/>
      <c r="D471" s="19"/>
    </row>
    <row r="472" ht="13.2" spans="3:4">
      <c r="C472" s="4"/>
      <c r="D472" s="19"/>
    </row>
    <row r="473" ht="13.2" spans="3:4">
      <c r="C473" s="4"/>
      <c r="D473" s="19"/>
    </row>
    <row r="474" ht="13.2" spans="3:4">
      <c r="C474" s="4"/>
      <c r="D474" s="19"/>
    </row>
    <row r="475" ht="13.2" spans="3:4">
      <c r="C475" s="4"/>
      <c r="D475" s="19"/>
    </row>
    <row r="476" ht="13.2" spans="3:4">
      <c r="C476" s="4"/>
      <c r="D476" s="19"/>
    </row>
    <row r="477" ht="13.2" spans="3:4">
      <c r="C477" s="4"/>
      <c r="D477" s="19"/>
    </row>
    <row r="478" ht="13.2" spans="3:4">
      <c r="C478" s="4"/>
      <c r="D478" s="19"/>
    </row>
    <row r="479" ht="13.2" spans="3:4">
      <c r="C479" s="4"/>
      <c r="D479" s="19"/>
    </row>
    <row r="480" ht="13.2" spans="3:4">
      <c r="C480" s="4"/>
      <c r="D480" s="19"/>
    </row>
    <row r="481" ht="13.2" spans="3:4">
      <c r="C481" s="4"/>
      <c r="D481" s="19"/>
    </row>
    <row r="482" ht="13.2" spans="3:4">
      <c r="C482" s="4"/>
      <c r="D482" s="19"/>
    </row>
    <row r="483" ht="13.2" spans="3:4">
      <c r="C483" s="4"/>
      <c r="D483" s="19"/>
    </row>
    <row r="484" ht="13.2" spans="3:4">
      <c r="C484" s="4"/>
      <c r="D484" s="19"/>
    </row>
    <row r="485" ht="13.2" spans="3:4">
      <c r="C485" s="4"/>
      <c r="D485" s="19"/>
    </row>
    <row r="486" ht="13.2" spans="3:4">
      <c r="C486" s="4"/>
      <c r="D486" s="19"/>
    </row>
    <row r="487" ht="13.2" spans="3:4">
      <c r="C487" s="4"/>
      <c r="D487" s="19"/>
    </row>
    <row r="488" ht="13.2" spans="3:4">
      <c r="C488" s="4"/>
      <c r="D488" s="19"/>
    </row>
    <row r="489" ht="13.2" spans="3:4">
      <c r="C489" s="4"/>
      <c r="D489" s="19"/>
    </row>
    <row r="490" ht="13.2" spans="3:4">
      <c r="C490" s="4"/>
      <c r="D490" s="19"/>
    </row>
    <row r="491" ht="13.2" spans="3:4">
      <c r="C491" s="4"/>
      <c r="D491" s="19"/>
    </row>
    <row r="492" ht="13.2" spans="3:4">
      <c r="C492" s="4"/>
      <c r="D492" s="19"/>
    </row>
    <row r="493" ht="13.2" spans="3:4">
      <c r="C493" s="4"/>
      <c r="D493" s="19"/>
    </row>
    <row r="494" ht="13.2" spans="3:4">
      <c r="C494" s="4"/>
      <c r="D494" s="19"/>
    </row>
    <row r="495" ht="13.2" spans="3:4">
      <c r="C495" s="4"/>
      <c r="D495" s="19"/>
    </row>
    <row r="496" ht="13.2" spans="3:4">
      <c r="C496" s="4"/>
      <c r="D496" s="19"/>
    </row>
    <row r="497" ht="13.2" spans="3:4">
      <c r="C497" s="4"/>
      <c r="D497" s="19"/>
    </row>
    <row r="498" ht="13.2" spans="3:4">
      <c r="C498" s="4"/>
      <c r="D498" s="19"/>
    </row>
    <row r="499" ht="13.2" spans="3:4">
      <c r="C499" s="4"/>
      <c r="D499" s="19"/>
    </row>
    <row r="500" ht="13.2" spans="3:4">
      <c r="C500" s="4"/>
      <c r="D500" s="19"/>
    </row>
    <row r="501" ht="13.2" spans="3:4">
      <c r="C501" s="4"/>
      <c r="D501" s="19"/>
    </row>
    <row r="502" ht="13.2" spans="3:4">
      <c r="C502" s="4"/>
      <c r="D502" s="19"/>
    </row>
    <row r="503" ht="13.2" spans="3:4">
      <c r="C503" s="4"/>
      <c r="D503" s="19"/>
    </row>
    <row r="504" ht="13.2" spans="3:4">
      <c r="C504" s="4"/>
      <c r="D504" s="19"/>
    </row>
    <row r="505" ht="13.2" spans="3:4">
      <c r="C505" s="4"/>
      <c r="D505" s="19"/>
    </row>
    <row r="506" ht="13.2" spans="3:4">
      <c r="C506" s="4"/>
      <c r="D506" s="19"/>
    </row>
    <row r="507" ht="13.2" spans="3:4">
      <c r="C507" s="4"/>
      <c r="D507" s="19"/>
    </row>
    <row r="508" ht="13.2" spans="3:4">
      <c r="C508" s="4"/>
      <c r="D508" s="19"/>
    </row>
    <row r="509" ht="13.2" spans="3:4">
      <c r="C509" s="4"/>
      <c r="D509" s="19"/>
    </row>
    <row r="510" ht="13.2" spans="3:4">
      <c r="C510" s="4"/>
      <c r="D510" s="19"/>
    </row>
    <row r="511" ht="13.2" spans="3:4">
      <c r="C511" s="4"/>
      <c r="D511" s="19"/>
    </row>
    <row r="512" ht="13.2" spans="3:4">
      <c r="C512" s="4"/>
      <c r="D512" s="19"/>
    </row>
    <row r="513" ht="13.2" spans="3:4">
      <c r="C513" s="4"/>
      <c r="D513" s="19"/>
    </row>
    <row r="514" ht="13.2" spans="3:4">
      <c r="C514" s="4"/>
      <c r="D514" s="19"/>
    </row>
    <row r="515" ht="13.2" spans="3:4">
      <c r="C515" s="4"/>
      <c r="D515" s="19"/>
    </row>
    <row r="516" ht="13.2" spans="3:4">
      <c r="C516" s="4"/>
      <c r="D516" s="19"/>
    </row>
    <row r="517" ht="13.2" spans="3:4">
      <c r="C517" s="4"/>
      <c r="D517" s="19"/>
    </row>
    <row r="518" ht="13.2" spans="3:4">
      <c r="C518" s="4"/>
      <c r="D518" s="19"/>
    </row>
    <row r="519" ht="13.2" spans="3:4">
      <c r="C519" s="4"/>
      <c r="D519" s="19"/>
    </row>
    <row r="520" ht="13.2" spans="3:4">
      <c r="C520" s="4"/>
      <c r="D520" s="19"/>
    </row>
    <row r="521" ht="13.2" spans="3:4">
      <c r="C521" s="4"/>
      <c r="D521" s="19"/>
    </row>
    <row r="522" ht="13.2" spans="3:4">
      <c r="C522" s="4"/>
      <c r="D522" s="19"/>
    </row>
    <row r="523" ht="13.2" spans="3:4">
      <c r="C523" s="4"/>
      <c r="D523" s="19"/>
    </row>
    <row r="524" ht="13.2" spans="3:4">
      <c r="C524" s="4"/>
      <c r="D524" s="19"/>
    </row>
    <row r="525" ht="13.2" spans="3:4">
      <c r="C525" s="4"/>
      <c r="D525" s="19"/>
    </row>
    <row r="526" ht="13.2" spans="3:4">
      <c r="C526" s="4"/>
      <c r="D526" s="19"/>
    </row>
    <row r="527" ht="13.2" spans="3:4">
      <c r="C527" s="4"/>
      <c r="D527" s="19"/>
    </row>
    <row r="528" ht="13.2" spans="3:4">
      <c r="C528" s="4"/>
      <c r="D528" s="19"/>
    </row>
    <row r="529" ht="13.2" spans="3:4">
      <c r="C529" s="4"/>
      <c r="D529" s="19"/>
    </row>
    <row r="530" ht="13.2" spans="3:4">
      <c r="C530" s="4"/>
      <c r="D530" s="19"/>
    </row>
    <row r="531" ht="13.2" spans="3:4">
      <c r="C531" s="4"/>
      <c r="D531" s="19"/>
    </row>
    <row r="532" ht="13.2" spans="3:4">
      <c r="C532" s="4"/>
      <c r="D532" s="19"/>
    </row>
    <row r="533" ht="13.2" spans="3:4">
      <c r="C533" s="4"/>
      <c r="D533" s="19"/>
    </row>
    <row r="534" ht="13.2" spans="3:4">
      <c r="C534" s="4"/>
      <c r="D534" s="19"/>
    </row>
    <row r="535" ht="13.2" spans="3:4">
      <c r="C535" s="4"/>
      <c r="D535" s="19"/>
    </row>
    <row r="536" ht="13.2" spans="3:4">
      <c r="C536" s="4"/>
      <c r="D536" s="19"/>
    </row>
    <row r="537" ht="13.2" spans="3:4">
      <c r="C537" s="4"/>
      <c r="D537" s="19"/>
    </row>
    <row r="538" ht="13.2" spans="3:4">
      <c r="C538" s="4"/>
      <c r="D538" s="19"/>
    </row>
    <row r="539" ht="13.2" spans="3:4">
      <c r="C539" s="4"/>
      <c r="D539" s="19"/>
    </row>
    <row r="540" ht="13.2" spans="3:4">
      <c r="C540" s="4"/>
      <c r="D540" s="19"/>
    </row>
    <row r="541" ht="13.2" spans="3:4">
      <c r="C541" s="4"/>
      <c r="D541" s="19"/>
    </row>
    <row r="542" ht="13.2" spans="3:4">
      <c r="C542" s="4"/>
      <c r="D542" s="19"/>
    </row>
    <row r="543" ht="13.2" spans="3:4">
      <c r="C543" s="4"/>
      <c r="D543" s="19"/>
    </row>
    <row r="544" ht="13.2" spans="3:4">
      <c r="C544" s="4"/>
      <c r="D544" s="19"/>
    </row>
    <row r="545" ht="13.2" spans="3:4">
      <c r="C545" s="4"/>
      <c r="D545" s="19"/>
    </row>
    <row r="546" ht="13.2" spans="3:4">
      <c r="C546" s="4"/>
      <c r="D546" s="19"/>
    </row>
    <row r="547" ht="13.2" spans="3:4">
      <c r="C547" s="4"/>
      <c r="D547" s="19"/>
    </row>
    <row r="548" ht="13.2" spans="3:4">
      <c r="C548" s="4"/>
      <c r="D548" s="19"/>
    </row>
    <row r="549" ht="13.2" spans="3:4">
      <c r="C549" s="4"/>
      <c r="D549" s="19"/>
    </row>
    <row r="550" ht="13.2" spans="3:4">
      <c r="C550" s="4"/>
      <c r="D550" s="19"/>
    </row>
    <row r="551" ht="13.2" spans="3:4">
      <c r="C551" s="4"/>
      <c r="D551" s="19"/>
    </row>
    <row r="552" ht="13.2" spans="3:4">
      <c r="C552" s="4"/>
      <c r="D552" s="19"/>
    </row>
    <row r="553" ht="13.2" spans="3:4">
      <c r="C553" s="4"/>
      <c r="D553" s="19"/>
    </row>
    <row r="554" ht="13.2" spans="3:4">
      <c r="C554" s="4"/>
      <c r="D554" s="19"/>
    </row>
    <row r="555" ht="13.2" spans="3:4">
      <c r="C555" s="4"/>
      <c r="D555" s="19"/>
    </row>
    <row r="556" ht="13.2" spans="3:4">
      <c r="C556" s="4"/>
      <c r="D556" s="19"/>
    </row>
    <row r="557" ht="13.2" spans="3:4">
      <c r="C557" s="4"/>
      <c r="D557" s="19"/>
    </row>
    <row r="558" ht="13.2" spans="3:4">
      <c r="C558" s="4"/>
      <c r="D558" s="19"/>
    </row>
    <row r="559" ht="13.2" spans="3:4">
      <c r="C559" s="4"/>
      <c r="D559" s="19"/>
    </row>
    <row r="560" ht="13.2" spans="3:4">
      <c r="C560" s="4"/>
      <c r="D560" s="19"/>
    </row>
    <row r="561" ht="13.2" spans="3:4">
      <c r="C561" s="4"/>
      <c r="D561" s="19"/>
    </row>
    <row r="562" ht="13.2" spans="3:4">
      <c r="C562" s="4"/>
      <c r="D562" s="19"/>
    </row>
    <row r="563" ht="13.2" spans="3:4">
      <c r="C563" s="4"/>
      <c r="D563" s="19"/>
    </row>
    <row r="564" ht="13.2" spans="3:4">
      <c r="C564" s="4"/>
      <c r="D564" s="19"/>
    </row>
    <row r="565" ht="13.2" spans="3:4">
      <c r="C565" s="4"/>
      <c r="D565" s="19"/>
    </row>
    <row r="566" ht="13.2" spans="3:4">
      <c r="C566" s="4"/>
      <c r="D566" s="19"/>
    </row>
    <row r="567" ht="13.2" spans="3:4">
      <c r="C567" s="4"/>
      <c r="D567" s="19"/>
    </row>
    <row r="568" ht="13.2" spans="3:4">
      <c r="C568" s="4"/>
      <c r="D568" s="19"/>
    </row>
    <row r="569" ht="13.2" spans="3:4">
      <c r="C569" s="4"/>
      <c r="D569" s="19"/>
    </row>
    <row r="570" ht="13.2" spans="3:4">
      <c r="C570" s="4"/>
      <c r="D570" s="19"/>
    </row>
    <row r="571" ht="13.2" spans="3:4">
      <c r="C571" s="4"/>
      <c r="D571" s="19"/>
    </row>
    <row r="572" ht="13.2" spans="3:4">
      <c r="C572" s="4"/>
      <c r="D572" s="19"/>
    </row>
    <row r="573" ht="13.2" spans="3:4">
      <c r="C573" s="4"/>
      <c r="D573" s="19"/>
    </row>
    <row r="574" ht="13.2" spans="3:4">
      <c r="C574" s="4"/>
      <c r="D574" s="19"/>
    </row>
    <row r="575" ht="13.2" spans="3:4">
      <c r="C575" s="4"/>
      <c r="D575" s="19"/>
    </row>
    <row r="576" ht="13.2" spans="3:4">
      <c r="C576" s="4"/>
      <c r="D576" s="19"/>
    </row>
    <row r="577" ht="13.2" spans="3:4">
      <c r="C577" s="4"/>
      <c r="D577" s="19"/>
    </row>
    <row r="578" ht="13.2" spans="3:4">
      <c r="C578" s="4"/>
      <c r="D578" s="19"/>
    </row>
    <row r="579" ht="13.2" spans="3:4">
      <c r="C579" s="4"/>
      <c r="D579" s="19"/>
    </row>
    <row r="580" ht="13.2" spans="3:4">
      <c r="C580" s="4"/>
      <c r="D580" s="19"/>
    </row>
    <row r="581" ht="13.2" spans="3:4">
      <c r="C581" s="4"/>
      <c r="D581" s="19"/>
    </row>
    <row r="582" ht="13.2" spans="3:4">
      <c r="C582" s="4"/>
      <c r="D582" s="19"/>
    </row>
    <row r="583" ht="13.2" spans="3:4">
      <c r="C583" s="4"/>
      <c r="D583" s="19"/>
    </row>
    <row r="584" ht="13.2" spans="3:4">
      <c r="C584" s="4"/>
      <c r="D584" s="19"/>
    </row>
    <row r="585" ht="13.2" spans="3:4">
      <c r="C585" s="4"/>
      <c r="D585" s="19"/>
    </row>
    <row r="586" ht="13.2" spans="3:4">
      <c r="C586" s="4"/>
      <c r="D586" s="19"/>
    </row>
    <row r="587" ht="13.2" spans="3:4">
      <c r="C587" s="4"/>
      <c r="D587" s="19"/>
    </row>
    <row r="588" ht="13.2" spans="3:4">
      <c r="C588" s="4"/>
      <c r="D588" s="19"/>
    </row>
    <row r="589" ht="13.2" spans="3:4">
      <c r="C589" s="4"/>
      <c r="D589" s="19"/>
    </row>
    <row r="590" ht="13.2" spans="3:4">
      <c r="C590" s="4"/>
      <c r="D590" s="19"/>
    </row>
    <row r="591" ht="13.2" spans="3:4">
      <c r="C591" s="4"/>
      <c r="D591" s="19"/>
    </row>
    <row r="592" ht="13.2" spans="3:4">
      <c r="C592" s="4"/>
      <c r="D592" s="19"/>
    </row>
    <row r="593" ht="13.2" spans="3:4">
      <c r="C593" s="4"/>
      <c r="D593" s="19"/>
    </row>
    <row r="594" ht="13.2" spans="3:4">
      <c r="C594" s="4"/>
      <c r="D594" s="19"/>
    </row>
    <row r="595" ht="13.2" spans="3:4">
      <c r="C595" s="4"/>
      <c r="D595" s="19"/>
    </row>
    <row r="596" ht="13.2" spans="3:4">
      <c r="C596" s="4"/>
      <c r="D596" s="19"/>
    </row>
    <row r="597" ht="13.2" spans="3:4">
      <c r="C597" s="4"/>
      <c r="D597" s="19"/>
    </row>
    <row r="598" ht="13.2" spans="3:4">
      <c r="C598" s="4"/>
      <c r="D598" s="19"/>
    </row>
    <row r="599" ht="13.2" spans="3:4">
      <c r="C599" s="4"/>
      <c r="D599" s="19"/>
    </row>
    <row r="600" ht="13.2" spans="3:4">
      <c r="C600" s="4"/>
      <c r="D600" s="19"/>
    </row>
    <row r="601" ht="13.2" spans="3:4">
      <c r="C601" s="4"/>
      <c r="D601" s="19"/>
    </row>
    <row r="602" ht="13.2" spans="3:4">
      <c r="C602" s="4"/>
      <c r="D602" s="19"/>
    </row>
    <row r="603" ht="13.2" spans="3:4">
      <c r="C603" s="4"/>
      <c r="D603" s="19"/>
    </row>
    <row r="604" ht="13.2" spans="3:4">
      <c r="C604" s="4"/>
      <c r="D604" s="19"/>
    </row>
    <row r="605" ht="13.2" spans="3:4">
      <c r="C605" s="4"/>
      <c r="D605" s="19"/>
    </row>
    <row r="606" ht="13.2" spans="3:4">
      <c r="C606" s="4"/>
      <c r="D606" s="19"/>
    </row>
    <row r="607" ht="13.2" spans="3:4">
      <c r="C607" s="4"/>
      <c r="D607" s="19"/>
    </row>
    <row r="608" ht="13.2" spans="3:4">
      <c r="C608" s="4"/>
      <c r="D608" s="19"/>
    </row>
    <row r="609" ht="13.2" spans="3:4">
      <c r="C609" s="4"/>
      <c r="D609" s="19"/>
    </row>
    <row r="610" ht="13.2" spans="3:4">
      <c r="C610" s="4"/>
      <c r="D610" s="19"/>
    </row>
    <row r="611" ht="13.2" spans="3:4">
      <c r="C611" s="4"/>
      <c r="D611" s="19"/>
    </row>
    <row r="612" ht="13.2" spans="3:4">
      <c r="C612" s="4"/>
      <c r="D612" s="19"/>
    </row>
    <row r="613" ht="13.2" spans="3:4">
      <c r="C613" s="4"/>
      <c r="D613" s="19"/>
    </row>
    <row r="614" ht="13.2" spans="3:4">
      <c r="C614" s="4"/>
      <c r="D614" s="19"/>
    </row>
    <row r="615" ht="13.2" spans="3:4">
      <c r="C615" s="4"/>
      <c r="D615" s="19"/>
    </row>
    <row r="616" ht="13.2" spans="3:4">
      <c r="C616" s="4"/>
      <c r="D616" s="19"/>
    </row>
    <row r="617" ht="13.2" spans="3:4">
      <c r="C617" s="4"/>
      <c r="D617" s="19"/>
    </row>
    <row r="618" ht="13.2" spans="3:4">
      <c r="C618" s="4"/>
      <c r="D618" s="19"/>
    </row>
    <row r="619" ht="13.2" spans="3:4">
      <c r="C619" s="4"/>
      <c r="D619" s="19"/>
    </row>
    <row r="620" ht="13.2" spans="3:4">
      <c r="C620" s="4"/>
      <c r="D620" s="19"/>
    </row>
    <row r="621" ht="13.2" spans="3:4">
      <c r="C621" s="4"/>
      <c r="D621" s="19"/>
    </row>
    <row r="622" ht="13.2" spans="3:4">
      <c r="C622" s="4"/>
      <c r="D622" s="19"/>
    </row>
    <row r="623" ht="13.2" spans="3:4">
      <c r="C623" s="4"/>
      <c r="D623" s="19"/>
    </row>
    <row r="624" ht="13.2" spans="3:4">
      <c r="C624" s="4"/>
      <c r="D624" s="19"/>
    </row>
    <row r="625" ht="13.2" spans="3:4">
      <c r="C625" s="4"/>
      <c r="D625" s="19"/>
    </row>
    <row r="626" ht="13.2" spans="3:4">
      <c r="C626" s="4"/>
      <c r="D626" s="19"/>
    </row>
    <row r="627" ht="13.2" spans="3:4">
      <c r="C627" s="4"/>
      <c r="D627" s="19"/>
    </row>
    <row r="628" ht="13.2" spans="3:4">
      <c r="C628" s="4"/>
      <c r="D628" s="19"/>
    </row>
    <row r="629" ht="13.2" spans="3:4">
      <c r="C629" s="4"/>
      <c r="D629" s="19"/>
    </row>
    <row r="630" ht="13.2" spans="3:4">
      <c r="C630" s="4"/>
      <c r="D630" s="19"/>
    </row>
    <row r="631" ht="13.2" spans="3:4">
      <c r="C631" s="4"/>
      <c r="D631" s="19"/>
    </row>
    <row r="632" ht="13.2" spans="3:4">
      <c r="C632" s="4"/>
      <c r="D632" s="19"/>
    </row>
    <row r="633" ht="13.2" spans="3:4">
      <c r="C633" s="4"/>
      <c r="D633" s="19"/>
    </row>
    <row r="634" ht="13.2" spans="3:4">
      <c r="C634" s="4"/>
      <c r="D634" s="19"/>
    </row>
    <row r="635" ht="13.2" spans="3:4">
      <c r="C635" s="4"/>
      <c r="D635" s="19"/>
    </row>
    <row r="636" ht="13.2" spans="3:4">
      <c r="C636" s="4"/>
      <c r="D636" s="19"/>
    </row>
    <row r="637" ht="13.2" spans="3:4">
      <c r="C637" s="4"/>
      <c r="D637" s="19"/>
    </row>
    <row r="638" ht="13.2" spans="3:4">
      <c r="C638" s="4"/>
      <c r="D638" s="19"/>
    </row>
    <row r="639" ht="13.2" spans="3:4">
      <c r="C639" s="4"/>
      <c r="D639" s="19"/>
    </row>
    <row r="640" ht="13.2" spans="3:4">
      <c r="C640" s="4"/>
      <c r="D640" s="19"/>
    </row>
    <row r="641" ht="13.2" spans="3:4">
      <c r="C641" s="4"/>
      <c r="D641" s="19"/>
    </row>
    <row r="642" ht="13.2" spans="3:4">
      <c r="C642" s="4"/>
      <c r="D642" s="19"/>
    </row>
    <row r="643" ht="13.2" spans="3:4">
      <c r="C643" s="4"/>
      <c r="D643" s="19"/>
    </row>
    <row r="644" ht="13.2" spans="3:4">
      <c r="C644" s="4"/>
      <c r="D644" s="19"/>
    </row>
    <row r="645" ht="13.2" spans="3:4">
      <c r="C645" s="4"/>
      <c r="D645" s="19"/>
    </row>
    <row r="646" ht="13.2" spans="3:4">
      <c r="C646" s="4"/>
      <c r="D646" s="19"/>
    </row>
    <row r="647" ht="13.2" spans="3:4">
      <c r="C647" s="4"/>
      <c r="D647" s="19"/>
    </row>
    <row r="648" ht="13.2" spans="3:4">
      <c r="C648" s="4"/>
      <c r="D648" s="19"/>
    </row>
    <row r="649" ht="13.2" spans="3:4">
      <c r="C649" s="4"/>
      <c r="D649" s="19"/>
    </row>
    <row r="650" ht="13.2" spans="3:4">
      <c r="C650" s="4"/>
      <c r="D650" s="19"/>
    </row>
    <row r="651" ht="13.2" spans="3:4">
      <c r="C651" s="4"/>
      <c r="D651" s="19"/>
    </row>
    <row r="652" ht="13.2" spans="3:4">
      <c r="C652" s="4"/>
      <c r="D652" s="19"/>
    </row>
    <row r="653" ht="13.2" spans="3:4">
      <c r="C653" s="4"/>
      <c r="D653" s="19"/>
    </row>
    <row r="654" ht="13.2" spans="3:4">
      <c r="C654" s="4"/>
      <c r="D654" s="19"/>
    </row>
    <row r="655" ht="13.2" spans="3:4">
      <c r="C655" s="4"/>
      <c r="D655" s="19"/>
    </row>
    <row r="656" ht="13.2" spans="3:4">
      <c r="C656" s="4"/>
      <c r="D656" s="19"/>
    </row>
    <row r="657" ht="13.2" spans="3:4">
      <c r="C657" s="4"/>
      <c r="D657" s="19"/>
    </row>
    <row r="658" ht="13.2" spans="3:4">
      <c r="C658" s="4"/>
      <c r="D658" s="19"/>
    </row>
    <row r="659" ht="13.2" spans="3:4">
      <c r="C659" s="4"/>
      <c r="D659" s="19"/>
    </row>
    <row r="660" ht="13.2" spans="3:4">
      <c r="C660" s="4"/>
      <c r="D660" s="19"/>
    </row>
    <row r="661" ht="13.2" spans="3:4">
      <c r="C661" s="4"/>
      <c r="D661" s="19"/>
    </row>
    <row r="662" ht="13.2" spans="3:4">
      <c r="C662" s="4"/>
      <c r="D662" s="19"/>
    </row>
    <row r="663" ht="13.2" spans="3:4">
      <c r="C663" s="4"/>
      <c r="D663" s="19"/>
    </row>
    <row r="664" ht="13.2" spans="3:4">
      <c r="C664" s="4"/>
      <c r="D664" s="19"/>
    </row>
    <row r="665" ht="13.2" spans="3:4">
      <c r="C665" s="4"/>
      <c r="D665" s="19"/>
    </row>
    <row r="666" ht="13.2" spans="3:4">
      <c r="C666" s="4"/>
      <c r="D666" s="19"/>
    </row>
    <row r="667" ht="13.2" spans="3:4">
      <c r="C667" s="4"/>
      <c r="D667" s="19"/>
    </row>
    <row r="668" ht="13.2" spans="3:4">
      <c r="C668" s="4"/>
      <c r="D668" s="19"/>
    </row>
    <row r="669" ht="13.2" spans="3:4">
      <c r="C669" s="4"/>
      <c r="D669" s="19"/>
    </row>
    <row r="670" ht="13.2" spans="3:4">
      <c r="C670" s="4"/>
      <c r="D670" s="19"/>
    </row>
    <row r="671" ht="13.2" spans="3:4">
      <c r="C671" s="4"/>
      <c r="D671" s="19"/>
    </row>
    <row r="672" ht="13.2" spans="3:4">
      <c r="C672" s="4"/>
      <c r="D672" s="19"/>
    </row>
    <row r="673" ht="13.2" spans="3:4">
      <c r="C673" s="4"/>
      <c r="D673" s="19"/>
    </row>
    <row r="674" ht="13.2" spans="3:4">
      <c r="C674" s="4"/>
      <c r="D674" s="19"/>
    </row>
    <row r="675" ht="13.2" spans="3:4">
      <c r="C675" s="4"/>
      <c r="D675" s="19"/>
    </row>
    <row r="676" ht="13.2" spans="3:4">
      <c r="C676" s="4"/>
      <c r="D676" s="19"/>
    </row>
    <row r="677" ht="13.2" spans="3:4">
      <c r="C677" s="4"/>
      <c r="D677" s="19"/>
    </row>
    <row r="678" ht="13.2" spans="3:4">
      <c r="C678" s="4"/>
      <c r="D678" s="19"/>
    </row>
    <row r="679" ht="13.2" spans="3:4">
      <c r="C679" s="4"/>
      <c r="D679" s="19"/>
    </row>
    <row r="680" ht="13.2" spans="3:4">
      <c r="C680" s="4"/>
      <c r="D680" s="19"/>
    </row>
    <row r="681" ht="13.2" spans="3:4">
      <c r="C681" s="4"/>
      <c r="D681" s="19"/>
    </row>
    <row r="682" ht="13.2" spans="3:4">
      <c r="C682" s="4"/>
      <c r="D682" s="19"/>
    </row>
    <row r="683" ht="13.2" spans="3:4">
      <c r="C683" s="4"/>
      <c r="D683" s="19"/>
    </row>
    <row r="684" ht="13.2" spans="3:4">
      <c r="C684" s="4"/>
      <c r="D684" s="19"/>
    </row>
    <row r="685" ht="13.2" spans="3:4">
      <c r="C685" s="4"/>
      <c r="D685" s="19"/>
    </row>
    <row r="686" ht="13.2" spans="3:4">
      <c r="C686" s="4"/>
      <c r="D686" s="19"/>
    </row>
    <row r="687" ht="13.2" spans="3:4">
      <c r="C687" s="4"/>
      <c r="D687" s="19"/>
    </row>
    <row r="688" ht="13.2" spans="3:4">
      <c r="C688" s="4"/>
      <c r="D688" s="19"/>
    </row>
    <row r="689" ht="13.2" spans="3:4">
      <c r="C689" s="4"/>
      <c r="D689" s="19"/>
    </row>
    <row r="690" ht="13.2" spans="3:4">
      <c r="C690" s="4"/>
      <c r="D690" s="19"/>
    </row>
    <row r="691" ht="13.2" spans="3:4">
      <c r="C691" s="4"/>
      <c r="D691" s="19"/>
    </row>
    <row r="692" ht="13.2" spans="3:4">
      <c r="C692" s="4"/>
      <c r="D692" s="19"/>
    </row>
    <row r="693" ht="13.2" spans="3:4">
      <c r="C693" s="4"/>
      <c r="D693" s="19"/>
    </row>
    <row r="694" ht="13.2" spans="3:4">
      <c r="C694" s="4"/>
      <c r="D694" s="19"/>
    </row>
    <row r="695" ht="13.2" spans="3:4">
      <c r="C695" s="4"/>
      <c r="D695" s="19"/>
    </row>
    <row r="696" ht="13.2" spans="3:4">
      <c r="C696" s="4"/>
      <c r="D696" s="19"/>
    </row>
    <row r="697" ht="13.2" spans="3:4">
      <c r="C697" s="4"/>
      <c r="D697" s="19"/>
    </row>
    <row r="698" ht="13.2" spans="3:4">
      <c r="C698" s="4"/>
      <c r="D698" s="19"/>
    </row>
    <row r="699" ht="13.2" spans="3:4">
      <c r="C699" s="4"/>
      <c r="D699" s="19"/>
    </row>
    <row r="700" ht="13.2" spans="3:4">
      <c r="C700" s="4"/>
      <c r="D700" s="19"/>
    </row>
    <row r="701" ht="13.2" spans="3:4">
      <c r="C701" s="4"/>
      <c r="D701" s="19"/>
    </row>
    <row r="702" ht="13.2" spans="3:4">
      <c r="C702" s="4"/>
      <c r="D702" s="19"/>
    </row>
    <row r="703" ht="13.2" spans="3:4">
      <c r="C703" s="4"/>
      <c r="D703" s="19"/>
    </row>
    <row r="704" ht="13.2" spans="3:4">
      <c r="C704" s="4"/>
      <c r="D704" s="19"/>
    </row>
    <row r="705" ht="13.2" spans="3:4">
      <c r="C705" s="4"/>
      <c r="D705" s="19"/>
    </row>
    <row r="706" ht="13.2" spans="3:4">
      <c r="C706" s="4"/>
      <c r="D706" s="19"/>
    </row>
    <row r="707" ht="13.2" spans="3:4">
      <c r="C707" s="4"/>
      <c r="D707" s="19"/>
    </row>
    <row r="708" ht="13.2" spans="3:4">
      <c r="C708" s="4"/>
      <c r="D708" s="19"/>
    </row>
    <row r="709" ht="13.2" spans="3:4">
      <c r="C709" s="4"/>
      <c r="D709" s="19"/>
    </row>
    <row r="710" ht="13.2" spans="3:4">
      <c r="C710" s="4"/>
      <c r="D710" s="19"/>
    </row>
    <row r="711" ht="13.2" spans="3:4">
      <c r="C711" s="4"/>
      <c r="D711" s="19"/>
    </row>
    <row r="712" ht="13.2" spans="3:4">
      <c r="C712" s="4"/>
      <c r="D712" s="19"/>
    </row>
    <row r="713" ht="13.2" spans="3:4">
      <c r="C713" s="4"/>
      <c r="D713" s="19"/>
    </row>
    <row r="714" ht="13.2" spans="3:4">
      <c r="C714" s="4"/>
      <c r="D714" s="19"/>
    </row>
    <row r="715" ht="13.2" spans="3:4">
      <c r="C715" s="4"/>
      <c r="D715" s="19"/>
    </row>
    <row r="716" ht="13.2" spans="3:4">
      <c r="C716" s="4"/>
      <c r="D716" s="19"/>
    </row>
    <row r="717" ht="13.2" spans="3:4">
      <c r="C717" s="4"/>
      <c r="D717" s="19"/>
    </row>
    <row r="718" ht="13.2" spans="3:4">
      <c r="C718" s="4"/>
      <c r="D718" s="19"/>
    </row>
    <row r="719" ht="13.2" spans="3:4">
      <c r="C719" s="4"/>
      <c r="D719" s="19"/>
    </row>
    <row r="720" ht="13.2" spans="3:4">
      <c r="C720" s="4"/>
      <c r="D720" s="19"/>
    </row>
    <row r="721" ht="13.2" spans="3:4">
      <c r="C721" s="4"/>
      <c r="D721" s="19"/>
    </row>
    <row r="722" ht="13.2" spans="3:4">
      <c r="C722" s="4"/>
      <c r="D722" s="19"/>
    </row>
    <row r="723" ht="13.2" spans="3:4">
      <c r="C723" s="4"/>
      <c r="D723" s="19"/>
    </row>
    <row r="724" ht="13.2" spans="3:4">
      <c r="C724" s="4"/>
      <c r="D724" s="19"/>
    </row>
    <row r="725" ht="13.2" spans="3:4">
      <c r="C725" s="4"/>
      <c r="D725" s="19"/>
    </row>
    <row r="726" ht="13.2" spans="3:4">
      <c r="C726" s="4"/>
      <c r="D726" s="19"/>
    </row>
    <row r="727" ht="13.2" spans="3:4">
      <c r="C727" s="4"/>
      <c r="D727" s="19"/>
    </row>
    <row r="728" ht="13.2" spans="3:4">
      <c r="C728" s="4"/>
      <c r="D728" s="19"/>
    </row>
    <row r="729" ht="13.2" spans="3:4">
      <c r="C729" s="4"/>
      <c r="D729" s="19"/>
    </row>
    <row r="730" ht="13.2" spans="3:4">
      <c r="C730" s="4"/>
      <c r="D730" s="19"/>
    </row>
    <row r="731" ht="13.2" spans="3:4">
      <c r="C731" s="4"/>
      <c r="D731" s="19"/>
    </row>
    <row r="732" ht="13.2" spans="3:4">
      <c r="C732" s="4"/>
      <c r="D732" s="19"/>
    </row>
    <row r="733" ht="13.2" spans="3:4">
      <c r="C733" s="4"/>
      <c r="D733" s="19"/>
    </row>
    <row r="734" ht="13.2" spans="3:4">
      <c r="C734" s="4"/>
      <c r="D734" s="19"/>
    </row>
    <row r="735" ht="13.2" spans="3:4">
      <c r="C735" s="4"/>
      <c r="D735" s="19"/>
    </row>
    <row r="736" ht="13.2" spans="3:4">
      <c r="C736" s="4"/>
      <c r="D736" s="19"/>
    </row>
    <row r="737" ht="13.2" spans="3:4">
      <c r="C737" s="4"/>
      <c r="D737" s="19"/>
    </row>
    <row r="738" ht="13.2" spans="3:4">
      <c r="C738" s="4"/>
      <c r="D738" s="19"/>
    </row>
    <row r="739" ht="13.2" spans="3:4">
      <c r="C739" s="4"/>
      <c r="D739" s="19"/>
    </row>
    <row r="740" ht="13.2" spans="3:4">
      <c r="C740" s="4"/>
      <c r="D740" s="19"/>
    </row>
    <row r="741" ht="13.2" spans="3:4">
      <c r="C741" s="4"/>
      <c r="D741" s="19"/>
    </row>
    <row r="742" ht="13.2" spans="3:4">
      <c r="C742" s="4"/>
      <c r="D742" s="19"/>
    </row>
    <row r="743" ht="13.2" spans="3:4">
      <c r="C743" s="4"/>
      <c r="D743" s="19"/>
    </row>
    <row r="744" ht="13.2" spans="3:4">
      <c r="C744" s="4"/>
      <c r="D744" s="19"/>
    </row>
    <row r="745" ht="13.2" spans="3:4">
      <c r="C745" s="4"/>
      <c r="D745" s="19"/>
    </row>
    <row r="746" ht="13.2" spans="3:4">
      <c r="C746" s="4"/>
      <c r="D746" s="19"/>
    </row>
    <row r="747" ht="13.2" spans="3:4">
      <c r="C747" s="4"/>
      <c r="D747" s="19"/>
    </row>
    <row r="748" ht="13.2" spans="3:4">
      <c r="C748" s="4"/>
      <c r="D748" s="19"/>
    </row>
    <row r="749" ht="13.2" spans="3:4">
      <c r="C749" s="4"/>
      <c r="D749" s="19"/>
    </row>
    <row r="750" ht="13.2" spans="3:4">
      <c r="C750" s="4"/>
      <c r="D750" s="19"/>
    </row>
    <row r="751" ht="13.2" spans="3:4">
      <c r="C751" s="4"/>
      <c r="D751" s="19"/>
    </row>
    <row r="752" ht="13.2" spans="3:4">
      <c r="C752" s="4"/>
      <c r="D752" s="19"/>
    </row>
    <row r="753" ht="13.2" spans="3:4">
      <c r="C753" s="4"/>
      <c r="D753" s="19"/>
    </row>
    <row r="754" ht="13.2" spans="3:4">
      <c r="C754" s="4"/>
      <c r="D754" s="19"/>
    </row>
    <row r="755" ht="13.2" spans="3:4">
      <c r="C755" s="4"/>
      <c r="D755" s="19"/>
    </row>
    <row r="756" ht="13.2" spans="3:4">
      <c r="C756" s="4"/>
      <c r="D756" s="19"/>
    </row>
    <row r="757" ht="13.2" spans="3:4">
      <c r="C757" s="4"/>
      <c r="D757" s="19"/>
    </row>
    <row r="758" ht="13.2" spans="3:4">
      <c r="C758" s="4"/>
      <c r="D758" s="19"/>
    </row>
    <row r="759" ht="13.2" spans="3:4">
      <c r="C759" s="4"/>
      <c r="D759" s="19"/>
    </row>
    <row r="760" ht="13.2" spans="3:4">
      <c r="C760" s="4"/>
      <c r="D760" s="19"/>
    </row>
    <row r="761" ht="13.2" spans="3:4">
      <c r="C761" s="4"/>
      <c r="D761" s="19"/>
    </row>
    <row r="762" ht="13.2" spans="3:4">
      <c r="C762" s="4"/>
      <c r="D762" s="19"/>
    </row>
    <row r="763" ht="13.2" spans="3:4">
      <c r="C763" s="4"/>
      <c r="D763" s="19"/>
    </row>
    <row r="764" ht="13.2" spans="3:4">
      <c r="C764" s="4"/>
      <c r="D764" s="19"/>
    </row>
    <row r="765" ht="13.2" spans="3:4">
      <c r="C765" s="4"/>
      <c r="D765" s="19"/>
    </row>
    <row r="766" ht="13.2" spans="3:4">
      <c r="C766" s="4"/>
      <c r="D766" s="19"/>
    </row>
    <row r="767" ht="13.2" spans="3:4">
      <c r="C767" s="4"/>
      <c r="D767" s="19"/>
    </row>
    <row r="768" ht="13.2" spans="3:4">
      <c r="C768" s="4"/>
      <c r="D768" s="19"/>
    </row>
    <row r="769" ht="13.2" spans="3:4">
      <c r="C769" s="4"/>
      <c r="D769" s="19"/>
    </row>
    <row r="770" ht="13.2" spans="3:4">
      <c r="C770" s="4"/>
      <c r="D770" s="19"/>
    </row>
    <row r="771" ht="13.2" spans="3:4">
      <c r="C771" s="4"/>
      <c r="D771" s="19"/>
    </row>
    <row r="772" ht="13.2" spans="3:4">
      <c r="C772" s="4"/>
      <c r="D772" s="19"/>
    </row>
    <row r="773" ht="13.2" spans="3:4">
      <c r="C773" s="4"/>
      <c r="D773" s="19"/>
    </row>
    <row r="774" ht="13.2" spans="3:4">
      <c r="C774" s="4"/>
      <c r="D774" s="19"/>
    </row>
    <row r="775" ht="13.2" spans="3:4">
      <c r="C775" s="4"/>
      <c r="D775" s="19"/>
    </row>
    <row r="776" ht="13.2" spans="3:4">
      <c r="C776" s="4"/>
      <c r="D776" s="19"/>
    </row>
    <row r="777" ht="13.2" spans="3:4">
      <c r="C777" s="4"/>
      <c r="D777" s="19"/>
    </row>
    <row r="778" ht="13.2" spans="3:4">
      <c r="C778" s="4"/>
      <c r="D778" s="19"/>
    </row>
    <row r="779" ht="13.2" spans="3:4">
      <c r="C779" s="4"/>
      <c r="D779" s="19"/>
    </row>
    <row r="780" ht="13.2" spans="3:4">
      <c r="C780" s="4"/>
      <c r="D780" s="19"/>
    </row>
    <row r="781" ht="13.2" spans="3:4">
      <c r="C781" s="4"/>
      <c r="D781" s="19"/>
    </row>
    <row r="782" ht="13.2" spans="3:4">
      <c r="C782" s="4"/>
      <c r="D782" s="19"/>
    </row>
    <row r="783" ht="13.2" spans="3:4">
      <c r="C783" s="4"/>
      <c r="D783" s="19"/>
    </row>
    <row r="784" ht="13.2" spans="3:4">
      <c r="C784" s="4"/>
      <c r="D784" s="19"/>
    </row>
    <row r="785" ht="13.2" spans="3:4">
      <c r="C785" s="4"/>
      <c r="D785" s="19"/>
    </row>
    <row r="786" ht="13.2" spans="3:4">
      <c r="C786" s="4"/>
      <c r="D786" s="19"/>
    </row>
    <row r="787" ht="13.2" spans="3:4">
      <c r="C787" s="4"/>
      <c r="D787" s="19"/>
    </row>
    <row r="788" ht="13.2" spans="3:4">
      <c r="C788" s="4"/>
      <c r="D788" s="19"/>
    </row>
    <row r="789" ht="13.2" spans="3:4">
      <c r="C789" s="4"/>
      <c r="D789" s="19"/>
    </row>
    <row r="790" ht="13.2" spans="3:4">
      <c r="C790" s="4"/>
      <c r="D790" s="19"/>
    </row>
    <row r="791" ht="13.2" spans="3:4">
      <c r="C791" s="4"/>
      <c r="D791" s="19"/>
    </row>
    <row r="792" ht="13.2" spans="3:4">
      <c r="C792" s="4"/>
      <c r="D792" s="19"/>
    </row>
    <row r="793" ht="13.2" spans="3:4">
      <c r="C793" s="4"/>
      <c r="D793" s="19"/>
    </row>
    <row r="794" ht="13.2" spans="3:4">
      <c r="C794" s="4"/>
      <c r="D794" s="19"/>
    </row>
    <row r="795" ht="13.2" spans="3:4">
      <c r="C795" s="4"/>
      <c r="D795" s="19"/>
    </row>
    <row r="796" ht="13.2" spans="3:4">
      <c r="C796" s="4"/>
      <c r="D796" s="19"/>
    </row>
    <row r="797" ht="13.2" spans="3:4">
      <c r="C797" s="4"/>
      <c r="D797" s="19"/>
    </row>
    <row r="798" ht="13.2" spans="3:4">
      <c r="C798" s="4"/>
      <c r="D798" s="19"/>
    </row>
    <row r="799" ht="13.2" spans="3:4">
      <c r="C799" s="4"/>
      <c r="D799" s="19"/>
    </row>
    <row r="800" ht="13.2" spans="3:4">
      <c r="C800" s="4"/>
      <c r="D800" s="19"/>
    </row>
    <row r="801" ht="13.2" spans="3:4">
      <c r="C801" s="4"/>
      <c r="D801" s="19"/>
    </row>
    <row r="802" ht="13.2" spans="3:4">
      <c r="C802" s="4"/>
      <c r="D802" s="19"/>
    </row>
    <row r="803" ht="13.2" spans="3:4">
      <c r="C803" s="4"/>
      <c r="D803" s="19"/>
    </row>
    <row r="804" ht="13.2" spans="3:4">
      <c r="C804" s="4"/>
      <c r="D804" s="19"/>
    </row>
    <row r="805" ht="13.2" spans="3:4">
      <c r="C805" s="4"/>
      <c r="D805" s="19"/>
    </row>
    <row r="806" ht="13.2" spans="3:4">
      <c r="C806" s="4"/>
      <c r="D806" s="19"/>
    </row>
    <row r="807" ht="13.2" spans="3:4">
      <c r="C807" s="4"/>
      <c r="D807" s="19"/>
    </row>
    <row r="808" ht="13.2" spans="3:4">
      <c r="C808" s="4"/>
      <c r="D808" s="19"/>
    </row>
    <row r="809" ht="13.2" spans="3:4">
      <c r="C809" s="4"/>
      <c r="D809" s="19"/>
    </row>
    <row r="810" ht="13.2" spans="3:4">
      <c r="C810" s="4"/>
      <c r="D810" s="19"/>
    </row>
    <row r="811" ht="13.2" spans="3:4">
      <c r="C811" s="4"/>
      <c r="D811" s="19"/>
    </row>
    <row r="812" ht="13.2" spans="3:4">
      <c r="C812" s="4"/>
      <c r="D812" s="19"/>
    </row>
    <row r="813" ht="13.2" spans="3:4">
      <c r="C813" s="4"/>
      <c r="D813" s="19"/>
    </row>
    <row r="814" ht="13.2" spans="3:4">
      <c r="C814" s="4"/>
      <c r="D814" s="19"/>
    </row>
    <row r="815" ht="13.2" spans="3:4">
      <c r="C815" s="4"/>
      <c r="D815" s="19"/>
    </row>
    <row r="816" ht="13.2" spans="3:4">
      <c r="C816" s="4"/>
      <c r="D816" s="19"/>
    </row>
    <row r="817" ht="13.2" spans="3:4">
      <c r="C817" s="4"/>
      <c r="D817" s="19"/>
    </row>
    <row r="818" ht="13.2" spans="3:4">
      <c r="C818" s="4"/>
      <c r="D818" s="19"/>
    </row>
    <row r="819" ht="13.2" spans="3:4">
      <c r="C819" s="4"/>
      <c r="D819" s="19"/>
    </row>
    <row r="820" ht="13.2" spans="3:4">
      <c r="C820" s="4"/>
      <c r="D820" s="19"/>
    </row>
    <row r="821" ht="13.2" spans="3:4">
      <c r="C821" s="4"/>
      <c r="D821" s="19"/>
    </row>
    <row r="822" ht="13.2" spans="3:4">
      <c r="C822" s="4"/>
      <c r="D822" s="19"/>
    </row>
    <row r="823" ht="13.2" spans="3:4">
      <c r="C823" s="4"/>
      <c r="D823" s="19"/>
    </row>
    <row r="824" ht="13.2" spans="3:4">
      <c r="C824" s="4"/>
      <c r="D824" s="19"/>
    </row>
    <row r="825" ht="13.2" spans="3:4">
      <c r="C825" s="4"/>
      <c r="D825" s="19"/>
    </row>
    <row r="826" ht="13.2" spans="3:4">
      <c r="C826" s="4"/>
      <c r="D826" s="19"/>
    </row>
    <row r="827" ht="13.2" spans="3:4">
      <c r="C827" s="4"/>
      <c r="D827" s="19"/>
    </row>
    <row r="828" ht="13.2" spans="3:4">
      <c r="C828" s="4"/>
      <c r="D828" s="19"/>
    </row>
    <row r="829" ht="13.2" spans="3:4">
      <c r="C829" s="4"/>
      <c r="D829" s="19"/>
    </row>
    <row r="830" ht="13.2" spans="3:4">
      <c r="C830" s="4"/>
      <c r="D830" s="19"/>
    </row>
    <row r="831" ht="13.2" spans="3:4">
      <c r="C831" s="4"/>
      <c r="D831" s="19"/>
    </row>
    <row r="832" ht="13.2" spans="3:4">
      <c r="C832" s="4"/>
      <c r="D832" s="19"/>
    </row>
    <row r="833" ht="13.2" spans="3:4">
      <c r="C833" s="4"/>
      <c r="D833" s="19"/>
    </row>
    <row r="834" ht="13.2" spans="3:4">
      <c r="C834" s="4"/>
      <c r="D834" s="19"/>
    </row>
    <row r="835" ht="13.2" spans="3:4">
      <c r="C835" s="4"/>
      <c r="D835" s="19"/>
    </row>
    <row r="836" ht="13.2" spans="3:4">
      <c r="C836" s="4"/>
      <c r="D836" s="19"/>
    </row>
    <row r="837" ht="13.2" spans="3:4">
      <c r="C837" s="4"/>
      <c r="D837" s="19"/>
    </row>
    <row r="838" ht="13.2" spans="3:4">
      <c r="C838" s="4"/>
      <c r="D838" s="19"/>
    </row>
    <row r="839" ht="13.2" spans="3:4">
      <c r="C839" s="4"/>
      <c r="D839" s="19"/>
    </row>
    <row r="840" ht="13.2" spans="3:4">
      <c r="C840" s="4"/>
      <c r="D840" s="19"/>
    </row>
    <row r="841" ht="13.2" spans="3:4">
      <c r="C841" s="4"/>
      <c r="D841" s="19"/>
    </row>
    <row r="842" ht="13.2" spans="3:4">
      <c r="C842" s="4"/>
      <c r="D842" s="19"/>
    </row>
    <row r="843" ht="13.2" spans="3:4">
      <c r="C843" s="4"/>
      <c r="D843" s="19"/>
    </row>
    <row r="844" ht="13.2" spans="3:4">
      <c r="C844" s="4"/>
      <c r="D844" s="19"/>
    </row>
    <row r="845" ht="13.2" spans="3:4">
      <c r="C845" s="4"/>
      <c r="D845" s="19"/>
    </row>
    <row r="846" ht="13.2" spans="3:4">
      <c r="C846" s="4"/>
      <c r="D846" s="19"/>
    </row>
    <row r="847" ht="13.2" spans="3:4">
      <c r="C847" s="4"/>
      <c r="D847" s="19"/>
    </row>
    <row r="848" ht="13.2" spans="3:4">
      <c r="C848" s="4"/>
      <c r="D848" s="19"/>
    </row>
    <row r="849" ht="13.2" spans="3:4">
      <c r="C849" s="4"/>
      <c r="D849" s="19"/>
    </row>
    <row r="850" ht="13.2" spans="3:4">
      <c r="C850" s="4"/>
      <c r="D850" s="19"/>
    </row>
    <row r="851" ht="13.2" spans="3:4">
      <c r="C851" s="4"/>
      <c r="D851" s="19"/>
    </row>
    <row r="852" ht="13.2" spans="3:4">
      <c r="C852" s="4"/>
      <c r="D852" s="19"/>
    </row>
    <row r="853" ht="13.2" spans="3:4">
      <c r="C853" s="4"/>
      <c r="D853" s="19"/>
    </row>
    <row r="854" ht="13.2" spans="3:4">
      <c r="C854" s="4"/>
      <c r="D854" s="19"/>
    </row>
    <row r="855" ht="13.2" spans="3:4">
      <c r="C855" s="4"/>
      <c r="D855" s="19"/>
    </row>
    <row r="856" ht="13.2" spans="3:4">
      <c r="C856" s="4"/>
      <c r="D856" s="19"/>
    </row>
    <row r="857" ht="13.2" spans="3:4">
      <c r="C857" s="4"/>
      <c r="D857" s="19"/>
    </row>
    <row r="858" ht="13.2" spans="3:4">
      <c r="C858" s="4"/>
      <c r="D858" s="19"/>
    </row>
    <row r="859" ht="13.2" spans="3:4">
      <c r="C859" s="4"/>
      <c r="D859" s="19"/>
    </row>
    <row r="860" ht="13.2" spans="3:4">
      <c r="C860" s="4"/>
      <c r="D860" s="19"/>
    </row>
    <row r="861" ht="13.2" spans="3:4">
      <c r="C861" s="4"/>
      <c r="D861" s="19"/>
    </row>
    <row r="862" ht="13.2" spans="3:4">
      <c r="C862" s="4"/>
      <c r="D862" s="19"/>
    </row>
    <row r="863" ht="13.2" spans="3:4">
      <c r="C863" s="4"/>
      <c r="D863" s="19"/>
    </row>
    <row r="864" ht="13.2" spans="3:4">
      <c r="C864" s="4"/>
      <c r="D864" s="19"/>
    </row>
    <row r="865" ht="13.2" spans="3:4">
      <c r="C865" s="4"/>
      <c r="D865" s="19"/>
    </row>
    <row r="866" ht="13.2" spans="3:4">
      <c r="C866" s="4"/>
      <c r="D866" s="19"/>
    </row>
    <row r="867" ht="13.2" spans="3:4">
      <c r="C867" s="4"/>
      <c r="D867" s="19"/>
    </row>
    <row r="868" ht="13.2" spans="3:4">
      <c r="C868" s="4"/>
      <c r="D868" s="19"/>
    </row>
    <row r="869" ht="13.2" spans="3:4">
      <c r="C869" s="4"/>
      <c r="D869" s="19"/>
    </row>
    <row r="870" ht="13.2" spans="3:4">
      <c r="C870" s="4"/>
      <c r="D870" s="19"/>
    </row>
    <row r="871" ht="13.2" spans="3:4">
      <c r="C871" s="4"/>
      <c r="D871" s="19"/>
    </row>
    <row r="872" ht="13.2" spans="3:4">
      <c r="C872" s="4"/>
      <c r="D872" s="19"/>
    </row>
    <row r="873" ht="13.2" spans="3:4">
      <c r="C873" s="4"/>
      <c r="D873" s="19"/>
    </row>
    <row r="874" ht="13.2" spans="3:4">
      <c r="C874" s="4"/>
      <c r="D874" s="19"/>
    </row>
    <row r="875" ht="13.2" spans="3:4">
      <c r="C875" s="4"/>
      <c r="D875" s="19"/>
    </row>
    <row r="876" ht="13.2" spans="3:4">
      <c r="C876" s="4"/>
      <c r="D876" s="19"/>
    </row>
    <row r="877" ht="13.2" spans="3:4">
      <c r="C877" s="4"/>
      <c r="D877" s="19"/>
    </row>
    <row r="878" ht="13.2" spans="3:4">
      <c r="C878" s="4"/>
      <c r="D878" s="19"/>
    </row>
    <row r="879" ht="13.2" spans="3:4">
      <c r="C879" s="4"/>
      <c r="D879" s="19"/>
    </row>
    <row r="880" ht="13.2" spans="3:4">
      <c r="C880" s="4"/>
      <c r="D880" s="19"/>
    </row>
    <row r="881" ht="13.2" spans="3:4">
      <c r="C881" s="4"/>
      <c r="D881" s="19"/>
    </row>
    <row r="882" ht="13.2" spans="3:4">
      <c r="C882" s="4"/>
      <c r="D882" s="19"/>
    </row>
    <row r="883" ht="13.2" spans="3:4">
      <c r="C883" s="4"/>
      <c r="D883" s="19"/>
    </row>
    <row r="884" ht="13.2" spans="3:4">
      <c r="C884" s="4"/>
      <c r="D884" s="19"/>
    </row>
    <row r="885" ht="13.2" spans="3:4">
      <c r="C885" s="4"/>
      <c r="D885" s="19"/>
    </row>
    <row r="886" ht="13.2" spans="3:4">
      <c r="C886" s="4"/>
      <c r="D886" s="19"/>
    </row>
    <row r="887" ht="13.2" spans="3:4">
      <c r="C887" s="4"/>
      <c r="D887" s="19"/>
    </row>
    <row r="888" ht="13.2" spans="3:4">
      <c r="C888" s="4"/>
      <c r="D888" s="19"/>
    </row>
    <row r="889" ht="13.2" spans="3:4">
      <c r="C889" s="4"/>
      <c r="D889" s="19"/>
    </row>
    <row r="890" ht="13.2" spans="3:4">
      <c r="C890" s="4"/>
      <c r="D890" s="19"/>
    </row>
    <row r="891" ht="13.2" spans="3:4">
      <c r="C891" s="4"/>
      <c r="D891" s="19"/>
    </row>
    <row r="892" ht="13.2" spans="3:4">
      <c r="C892" s="4"/>
      <c r="D892" s="19"/>
    </row>
    <row r="893" ht="13.2" spans="3:4">
      <c r="C893" s="4"/>
      <c r="D893" s="19"/>
    </row>
    <row r="894" ht="13.2" spans="3:4">
      <c r="C894" s="4"/>
      <c r="D894" s="19"/>
    </row>
    <row r="895" ht="13.2" spans="3:4">
      <c r="C895" s="4"/>
      <c r="D895" s="19"/>
    </row>
    <row r="896" ht="13.2" spans="3:4">
      <c r="C896" s="4"/>
      <c r="D896" s="19"/>
    </row>
    <row r="897" ht="13.2" spans="3:4">
      <c r="C897" s="4"/>
      <c r="D897" s="19"/>
    </row>
    <row r="898" ht="13.2" spans="3:4">
      <c r="C898" s="4"/>
      <c r="D898" s="19"/>
    </row>
    <row r="899" ht="13.2" spans="3:4">
      <c r="C899" s="4"/>
      <c r="D899" s="19"/>
    </row>
    <row r="900" ht="13.2" spans="3:4">
      <c r="C900" s="4"/>
      <c r="D900" s="19"/>
    </row>
    <row r="901" ht="13.2" spans="3:4">
      <c r="C901" s="4"/>
      <c r="D901" s="19"/>
    </row>
    <row r="902" ht="13.2" spans="3:4">
      <c r="C902" s="4"/>
      <c r="D902" s="19"/>
    </row>
    <row r="903" ht="13.2" spans="3:4">
      <c r="C903" s="4"/>
      <c r="D903" s="19"/>
    </row>
    <row r="904" ht="13.2" spans="3:4">
      <c r="C904" s="4"/>
      <c r="D904" s="19"/>
    </row>
    <row r="905" ht="13.2" spans="3:4">
      <c r="C905" s="4"/>
      <c r="D905" s="19"/>
    </row>
    <row r="906" ht="13.2" spans="3:4">
      <c r="C906" s="4"/>
      <c r="D906" s="19"/>
    </row>
    <row r="907" ht="13.2" spans="3:4">
      <c r="C907" s="4"/>
      <c r="D907" s="19"/>
    </row>
    <row r="908" ht="13.2" spans="3:4">
      <c r="C908" s="4"/>
      <c r="D908" s="19"/>
    </row>
    <row r="909" ht="13.2" spans="3:4">
      <c r="C909" s="4"/>
      <c r="D909" s="19"/>
    </row>
    <row r="910" ht="13.2" spans="3:4">
      <c r="C910" s="4"/>
      <c r="D910" s="19"/>
    </row>
    <row r="911" ht="13.2" spans="3:4">
      <c r="C911" s="4"/>
      <c r="D911" s="19"/>
    </row>
    <row r="912" ht="13.2" spans="3:4">
      <c r="C912" s="4"/>
      <c r="D912" s="19"/>
    </row>
    <row r="913" ht="13.2" spans="3:4">
      <c r="C913" s="4"/>
      <c r="D913" s="19"/>
    </row>
    <row r="914" ht="13.2" spans="3:4">
      <c r="C914" s="4"/>
      <c r="D914" s="19"/>
    </row>
    <row r="915" ht="13.2" spans="3:4">
      <c r="C915" s="4"/>
      <c r="D915" s="19"/>
    </row>
    <row r="916" ht="13.2" spans="3:4">
      <c r="C916" s="4"/>
      <c r="D916" s="19"/>
    </row>
    <row r="917" ht="13.2" spans="3:4">
      <c r="C917" s="4"/>
      <c r="D917" s="19"/>
    </row>
    <row r="918" ht="13.2" spans="3:4">
      <c r="C918" s="4"/>
      <c r="D918" s="19"/>
    </row>
    <row r="919" ht="13.2" spans="3:4">
      <c r="C919" s="4"/>
      <c r="D919" s="19"/>
    </row>
    <row r="920" ht="13.2" spans="3:4">
      <c r="C920" s="4"/>
      <c r="D920" s="19"/>
    </row>
    <row r="921" ht="13.2" spans="3:4">
      <c r="C921" s="4"/>
      <c r="D921" s="19"/>
    </row>
    <row r="922" ht="13.2" spans="3:4">
      <c r="C922" s="4"/>
      <c r="D922" s="19"/>
    </row>
    <row r="923" ht="13.2" spans="3:4">
      <c r="C923" s="4"/>
      <c r="D923" s="19"/>
    </row>
    <row r="924" ht="13.2" spans="3:4">
      <c r="C924" s="4"/>
      <c r="D924" s="19"/>
    </row>
    <row r="925" ht="13.2" spans="3:4">
      <c r="C925" s="4"/>
      <c r="D925" s="19"/>
    </row>
    <row r="926" ht="13.2" spans="3:4">
      <c r="C926" s="4"/>
      <c r="D926" s="19"/>
    </row>
    <row r="927" ht="13.2" spans="3:4">
      <c r="C927" s="4"/>
      <c r="D927" s="19"/>
    </row>
    <row r="928" ht="13.2" spans="3:4">
      <c r="C928" s="4"/>
      <c r="D928" s="19"/>
    </row>
    <row r="929" ht="13.2" spans="3:4">
      <c r="C929" s="4"/>
      <c r="D929" s="19"/>
    </row>
    <row r="930" ht="13.2" spans="3:4">
      <c r="C930" s="4"/>
      <c r="D930" s="19"/>
    </row>
    <row r="931" ht="13.2" spans="3:4">
      <c r="C931" s="4"/>
      <c r="D931" s="19"/>
    </row>
    <row r="932" ht="13.2" spans="3:4">
      <c r="C932" s="4"/>
      <c r="D932" s="19"/>
    </row>
    <row r="933" ht="13.2" spans="3:4">
      <c r="C933" s="4"/>
      <c r="D933" s="19"/>
    </row>
    <row r="934" ht="13.2" spans="3:4">
      <c r="C934" s="4"/>
      <c r="D934" s="19"/>
    </row>
    <row r="935" ht="13.2" spans="3:4">
      <c r="C935" s="4"/>
      <c r="D935" s="19"/>
    </row>
    <row r="936" ht="13.2" spans="3:4">
      <c r="C936" s="4"/>
      <c r="D936" s="19"/>
    </row>
    <row r="937" ht="13.2" spans="3:4">
      <c r="C937" s="4"/>
      <c r="D937" s="19"/>
    </row>
    <row r="938" ht="13.2" spans="3:4">
      <c r="C938" s="4"/>
      <c r="D938" s="19"/>
    </row>
    <row r="939" ht="13.2" spans="3:4">
      <c r="C939" s="4"/>
      <c r="D939" s="19"/>
    </row>
    <row r="940" ht="13.2" spans="3:4">
      <c r="C940" s="4"/>
      <c r="D940" s="19"/>
    </row>
    <row r="941" ht="13.2" spans="3:4">
      <c r="C941" s="4"/>
      <c r="D941" s="19"/>
    </row>
    <row r="942" ht="13.2" spans="3:4">
      <c r="C942" s="4"/>
      <c r="D942" s="19"/>
    </row>
    <row r="943" ht="13.2" spans="3:4">
      <c r="C943" s="4"/>
      <c r="D943" s="19"/>
    </row>
    <row r="944" ht="13.2" spans="3:4">
      <c r="C944" s="4"/>
      <c r="D944" s="19"/>
    </row>
    <row r="945" ht="13.2" spans="3:4">
      <c r="C945" s="4"/>
      <c r="D945" s="19"/>
    </row>
    <row r="946" ht="13.2" spans="3:4">
      <c r="C946" s="4"/>
      <c r="D946" s="19"/>
    </row>
    <row r="947" ht="13.2" spans="3:4">
      <c r="C947" s="4"/>
      <c r="D947" s="19"/>
    </row>
    <row r="948" ht="13.2" spans="3:4">
      <c r="C948" s="4"/>
      <c r="D948" s="19"/>
    </row>
    <row r="949" ht="13.2" spans="3:4">
      <c r="C949" s="4"/>
      <c r="D949" s="19"/>
    </row>
    <row r="950" ht="13.2" spans="3:4">
      <c r="C950" s="4"/>
      <c r="D950" s="19"/>
    </row>
    <row r="951" ht="13.2" spans="3:4">
      <c r="C951" s="4"/>
      <c r="D951" s="19"/>
    </row>
    <row r="952" ht="13.2" spans="3:4">
      <c r="C952" s="4"/>
      <c r="D952" s="19"/>
    </row>
    <row r="953" ht="13.2" spans="3:4">
      <c r="C953" s="4"/>
      <c r="D953" s="19"/>
    </row>
    <row r="954" ht="13.2" spans="3:4">
      <c r="C954" s="4"/>
      <c r="D954" s="19"/>
    </row>
    <row r="955" ht="13.2" spans="3:4">
      <c r="C955" s="4"/>
      <c r="D955" s="19"/>
    </row>
    <row r="956" ht="13.2" spans="3:4">
      <c r="C956" s="4"/>
      <c r="D956" s="19"/>
    </row>
    <row r="957" ht="13.2" spans="3:4">
      <c r="C957" s="4"/>
      <c r="D957" s="19"/>
    </row>
    <row r="958" ht="13.2" spans="3:4">
      <c r="C958" s="4"/>
      <c r="D958" s="19"/>
    </row>
    <row r="959" ht="13.2" spans="3:4">
      <c r="C959" s="4"/>
      <c r="D959" s="19"/>
    </row>
    <row r="960" ht="13.2" spans="3:4">
      <c r="C960" s="4"/>
      <c r="D960" s="19"/>
    </row>
    <row r="961" ht="13.2" spans="3:4">
      <c r="C961" s="4"/>
      <c r="D961" s="19"/>
    </row>
    <row r="962" ht="13.2" spans="3:4">
      <c r="C962" s="4"/>
      <c r="D962" s="19"/>
    </row>
    <row r="963" ht="13.2" spans="3:4">
      <c r="C963" s="4"/>
      <c r="D963" s="19"/>
    </row>
    <row r="964" ht="13.2" spans="3:4">
      <c r="C964" s="4"/>
      <c r="D964" s="19"/>
    </row>
    <row r="965" ht="13.2" spans="3:4">
      <c r="C965" s="4"/>
      <c r="D965" s="19"/>
    </row>
    <row r="966" ht="13.2" spans="3:4">
      <c r="C966" s="4"/>
      <c r="D966" s="19"/>
    </row>
    <row r="967" ht="13.2" spans="3:4">
      <c r="C967" s="4"/>
      <c r="D967" s="19"/>
    </row>
    <row r="968" ht="13.2" spans="3:4">
      <c r="C968" s="4"/>
      <c r="D968" s="19"/>
    </row>
    <row r="969" ht="13.2" spans="3:4">
      <c r="C969" s="4"/>
      <c r="D969" s="19"/>
    </row>
    <row r="970" ht="13.2" spans="3:4">
      <c r="C970" s="4"/>
      <c r="D970" s="19"/>
    </row>
    <row r="971" ht="13.2" spans="3:4">
      <c r="C971" s="4"/>
      <c r="D971" s="19"/>
    </row>
    <row r="972" ht="13.2" spans="3:4">
      <c r="C972" s="4"/>
      <c r="D972" s="19"/>
    </row>
    <row r="973" ht="13.2" spans="3:4">
      <c r="C973" s="4"/>
      <c r="D973" s="19"/>
    </row>
    <row r="974" ht="13.2" spans="3:4">
      <c r="C974" s="4"/>
      <c r="D974" s="19"/>
    </row>
    <row r="975" ht="13.2" spans="3:4">
      <c r="C975" s="4"/>
      <c r="D975" s="19"/>
    </row>
    <row r="976" ht="13.2" spans="3:4">
      <c r="C976" s="4"/>
      <c r="D976" s="19"/>
    </row>
    <row r="977" ht="13.2" spans="3:4">
      <c r="C977" s="4"/>
      <c r="D977" s="19"/>
    </row>
    <row r="978" ht="13.2" spans="3:4">
      <c r="C978" s="4"/>
      <c r="D978" s="19"/>
    </row>
    <row r="979" ht="13.2" spans="3:4">
      <c r="C979" s="4"/>
      <c r="D979" s="19"/>
    </row>
    <row r="980" ht="13.2" spans="3:4">
      <c r="C980" s="4"/>
      <c r="D980" s="19"/>
    </row>
    <row r="981" ht="13.2" spans="3:4">
      <c r="C981" s="4"/>
      <c r="D981" s="19"/>
    </row>
    <row r="982" ht="13.2" spans="3:4">
      <c r="C982" s="4"/>
      <c r="D982" s="19"/>
    </row>
    <row r="983" ht="13.2" spans="3:4">
      <c r="C983" s="4"/>
      <c r="D983" s="19"/>
    </row>
    <row r="984" ht="13.2" spans="3:4">
      <c r="C984" s="4"/>
      <c r="D984" s="19"/>
    </row>
    <row r="985" ht="13.2" spans="3:4">
      <c r="C985" s="4"/>
      <c r="D985" s="19"/>
    </row>
    <row r="986" ht="13.2" spans="3:4">
      <c r="C986" s="4"/>
      <c r="D986" s="19"/>
    </row>
    <row r="987" ht="13.2" spans="3:4">
      <c r="C987" s="4"/>
      <c r="D987" s="19"/>
    </row>
    <row r="988" ht="13.2" spans="3:4">
      <c r="C988" s="4"/>
      <c r="D988" s="19"/>
    </row>
    <row r="989" ht="13.2" spans="3:4">
      <c r="C989" s="4"/>
      <c r="D989" s="19"/>
    </row>
    <row r="990" ht="13.2" spans="3:4">
      <c r="C990" s="4"/>
      <c r="D990" s="19"/>
    </row>
    <row r="991" ht="13.2" spans="3:4">
      <c r="C991" s="4"/>
      <c r="D991" s="19"/>
    </row>
    <row r="992" ht="13.2" spans="3:4">
      <c r="C992" s="4"/>
      <c r="D992" s="19"/>
    </row>
    <row r="993" ht="13.2" spans="3:4">
      <c r="C993" s="4"/>
      <c r="D993" s="19"/>
    </row>
    <row r="994" ht="13.2" spans="3:4">
      <c r="C994" s="4"/>
      <c r="D994" s="19"/>
    </row>
    <row r="995" ht="13.2" spans="3:4">
      <c r="C995" s="4"/>
      <c r="D995" s="19"/>
    </row>
    <row r="996" ht="13.2" spans="3:4">
      <c r="C996" s="4"/>
      <c r="D996" s="19"/>
    </row>
    <row r="997" ht="13.2" spans="3:4">
      <c r="C997" s="4"/>
      <c r="D997" s="19"/>
    </row>
    <row r="998" ht="13.2" spans="3:4">
      <c r="C998" s="4"/>
      <c r="D998" s="19"/>
    </row>
    <row r="999" ht="13.2" spans="3:4">
      <c r="C999" s="4"/>
      <c r="D999" s="19"/>
    </row>
  </sheetData>
  <mergeCells count="1">
    <mergeCell ref="D1:J1"/>
  </mergeCells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998"/>
  <sheetViews>
    <sheetView workbookViewId="0">
      <selection activeCell="A1" sqref="A1"/>
    </sheetView>
  </sheetViews>
  <sheetFormatPr defaultColWidth="14.4259259259259" defaultRowHeight="15.75" customHeight="1"/>
  <cols>
    <col min="1" max="1" width="4.28703703703704" customWidth="1"/>
    <col min="2" max="2" width="29.8611111111111" customWidth="1"/>
    <col min="3" max="3" width="8.57407407407407" customWidth="1"/>
    <col min="4" max="10" width="7.28703703703704" customWidth="1"/>
    <col min="11" max="11" width="10.1388888888889" customWidth="1"/>
  </cols>
  <sheetData>
    <row r="1" ht="13.2" spans="1:11">
      <c r="A1" s="7" t="s">
        <v>0</v>
      </c>
      <c r="B1" s="8" t="s">
        <v>1</v>
      </c>
      <c r="C1" s="9" t="s">
        <v>2</v>
      </c>
      <c r="D1" s="10" t="s">
        <v>3</v>
      </c>
      <c r="E1" s="11"/>
      <c r="F1" s="11"/>
      <c r="G1" s="11"/>
      <c r="H1" s="11"/>
      <c r="I1" s="11"/>
      <c r="J1" s="20"/>
      <c r="K1" s="12" t="s">
        <v>4</v>
      </c>
    </row>
    <row r="2" ht="13.2" spans="1:11">
      <c r="A2" s="12">
        <v>11</v>
      </c>
      <c r="B2" s="13" t="str">
        <f>HYPERLINK("https://zxi.mytechroad.com/blog/two-pointers/leetcode-11-container-with-most-water/","Container With Most Water")</f>
        <v>Container With Most Water</v>
      </c>
      <c r="C2" s="9" t="s">
        <v>10</v>
      </c>
      <c r="D2" s="14" t="str">
        <f>HYPERLINK("https://zxi.mytechroad.com/blog/dynamic-programming/leetcode-42-trapping-rain-water/","42")</f>
        <v>42</v>
      </c>
      <c r="E2" s="7"/>
      <c r="F2" s="7"/>
      <c r="G2" s="7"/>
      <c r="H2" s="7"/>
      <c r="I2" s="7"/>
      <c r="J2" s="7"/>
      <c r="K2" s="17"/>
    </row>
    <row r="3" ht="13.2" spans="1:11">
      <c r="A3" s="12">
        <v>125</v>
      </c>
      <c r="B3" s="22" t="str">
        <f>HYPERLINK("https://zxi.mytechroad.com/blog/two-pointers/leetcode-209-minimum-size-subarray-sum/","Valid Palindrome")</f>
        <v>Valid Palindrome</v>
      </c>
      <c r="C3" s="9" t="s">
        <v>10</v>
      </c>
      <c r="D3" s="24" t="str">
        <f>HYPERLINK("https://zxi.mytechroad.com/blog/greedy/leetcode-455-assign-cookies/","455")</f>
        <v>455</v>
      </c>
      <c r="F3" s="7"/>
      <c r="G3" s="16"/>
      <c r="H3" s="7"/>
      <c r="I3" s="7"/>
      <c r="J3" s="17"/>
      <c r="K3" s="17"/>
    </row>
    <row r="4" ht="13.2" spans="1:11">
      <c r="A4" s="12">
        <v>917</v>
      </c>
      <c r="B4" s="13" t="str">
        <f>HYPERLINK("https://zxi.mytechroad.com/blog/string/leetcode-917-reverse-only-letters/","Reverse Only Letters")</f>
        <v>Reverse Only Letters</v>
      </c>
      <c r="C4" s="9" t="s">
        <v>10</v>
      </c>
      <c r="D4" s="25" t="str">
        <f>HYPERLINK("https://zxi.mytechroad.com/blog/two-pointers/leetcode-925-long-pressed-name/","925")</f>
        <v>925</v>
      </c>
      <c r="E4" s="26" t="str">
        <f>HYPERLINK("https://zxi.mytechroad.com/blog/geometry/leetcode-986-interval-list-intersections/","986")</f>
        <v>986</v>
      </c>
      <c r="F4" s="26" t="str">
        <f>HYPERLINK("https://zxi.mytechroad.com/blog/greedy/leetcode-885-boats-to-save-people/","855")</f>
        <v>855</v>
      </c>
      <c r="G4" s="16"/>
      <c r="H4" s="7"/>
      <c r="I4" s="7"/>
      <c r="J4" s="17"/>
      <c r="K4" s="17"/>
    </row>
    <row r="5" ht="13.2" spans="1:11">
      <c r="A5" s="12">
        <v>167</v>
      </c>
      <c r="B5" s="13" t="str">
        <f>HYPERLINK("https://zxi.mytechroad.com/blog/algorithms/binary-search/167-two-sum-ii-input-array-is-sorted/","Two Sum II - Input array is sorted")</f>
        <v>Two Sum II - Input array is sorted</v>
      </c>
      <c r="C5" s="9" t="s">
        <v>5</v>
      </c>
      <c r="D5" s="25" t="str">
        <f>HYPERLINK("https://zxi.mytechroad.com/blog/two-pointers/leetcode-15-3sum/","15")</f>
        <v>15</v>
      </c>
      <c r="E5" s="25" t="str">
        <f>HYPERLINK("https://zxi.mytechroad.com/blog/two-pointers/leetcode-16-3sum-closest/","16")</f>
        <v>16</v>
      </c>
      <c r="F5" s="7"/>
      <c r="G5" s="16"/>
      <c r="H5" s="7"/>
      <c r="I5" s="7"/>
      <c r="J5" s="17"/>
      <c r="K5" s="17"/>
    </row>
    <row r="6" ht="13.2" spans="1:11">
      <c r="A6" s="12">
        <v>977</v>
      </c>
      <c r="B6" s="13" t="str">
        <f>HYPERLINK("https://leetcode.com/problems/squares-of-a-sorted-array","Squares of a Sorted Array")</f>
        <v>Squares of a Sorted Array</v>
      </c>
      <c r="C6" s="9" t="s">
        <v>10</v>
      </c>
      <c r="E6" s="7"/>
      <c r="F6" s="7"/>
      <c r="G6" s="7"/>
      <c r="H6" s="7"/>
      <c r="I6" s="7"/>
      <c r="J6" s="7"/>
      <c r="K6" s="12" t="s">
        <v>73</v>
      </c>
    </row>
    <row r="7" ht="13.2" spans="1:11">
      <c r="A7" s="12">
        <v>992</v>
      </c>
      <c r="B7" s="13" t="str">
        <f>HYPERLINK("https://zxi.mytechroad.com/blog/two-pointers/leetcode-992-subarrays-with-k-different-integers/","Subarrays with K Different Integers")</f>
        <v>Subarrays with K Different Integers</v>
      </c>
      <c r="C7" s="9" t="s">
        <v>14</v>
      </c>
      <c r="D7" s="16"/>
      <c r="E7" s="7"/>
      <c r="F7" s="7"/>
      <c r="G7" s="7"/>
      <c r="H7" s="7"/>
      <c r="I7" s="7"/>
      <c r="J7" s="7"/>
      <c r="K7" s="12"/>
    </row>
    <row r="9" ht="13.2" spans="2:10">
      <c r="B9" s="3"/>
      <c r="C9" s="4"/>
      <c r="D9" s="18"/>
      <c r="E9" s="2"/>
      <c r="F9" s="2"/>
      <c r="G9" s="2"/>
      <c r="H9" s="2"/>
      <c r="I9" s="2"/>
      <c r="J9" s="2"/>
    </row>
    <row r="10" ht="13.2" spans="2:10">
      <c r="B10" s="3"/>
      <c r="C10" s="4"/>
      <c r="D10" s="18"/>
      <c r="E10" s="2"/>
      <c r="F10" s="2"/>
      <c r="G10" s="2"/>
      <c r="H10" s="2"/>
      <c r="I10" s="2"/>
      <c r="J10" s="2"/>
    </row>
    <row r="11" ht="13.2" spans="2:10">
      <c r="B11" s="3"/>
      <c r="C11" s="4"/>
      <c r="D11" s="18"/>
      <c r="E11" s="2"/>
      <c r="F11" s="2"/>
      <c r="G11" s="2"/>
      <c r="H11" s="2"/>
      <c r="I11" s="2"/>
      <c r="J11" s="2"/>
    </row>
    <row r="12" ht="13.2" spans="3:4">
      <c r="C12" s="4"/>
      <c r="D12" s="19"/>
    </row>
    <row r="13" ht="13.2" spans="3:4">
      <c r="C13" s="4"/>
      <c r="D13" s="19"/>
    </row>
    <row r="14" ht="13.2" spans="3:4">
      <c r="C14" s="4"/>
      <c r="D14" s="19"/>
    </row>
    <row r="15" ht="13.2" spans="3:4">
      <c r="C15" s="4"/>
      <c r="D15" s="19"/>
    </row>
    <row r="16" ht="13.2" spans="3:4">
      <c r="C16" s="4"/>
      <c r="D16" s="19"/>
    </row>
    <row r="17" ht="13.2" spans="3:4">
      <c r="C17" s="4"/>
      <c r="D17" s="19"/>
    </row>
    <row r="18" ht="13.2" spans="3:4">
      <c r="C18" s="4"/>
      <c r="D18" s="19"/>
    </row>
    <row r="19" ht="13.2" spans="3:4">
      <c r="C19" s="4"/>
      <c r="D19" s="19"/>
    </row>
    <row r="20" ht="13.2" spans="3:4">
      <c r="C20" s="4"/>
      <c r="D20" s="19"/>
    </row>
    <row r="21" ht="13.2" spans="3:4">
      <c r="C21" s="4"/>
      <c r="D21" s="19"/>
    </row>
    <row r="22" ht="13.2" spans="3:4">
      <c r="C22" s="4"/>
      <c r="D22" s="19"/>
    </row>
    <row r="23" ht="13.2" spans="3:4">
      <c r="C23" s="4"/>
      <c r="D23" s="19"/>
    </row>
    <row r="24" ht="13.2" spans="3:4">
      <c r="C24" s="4"/>
      <c r="D24" s="19"/>
    </row>
    <row r="25" ht="13.2" spans="3:4">
      <c r="C25" s="4"/>
      <c r="D25" s="19"/>
    </row>
    <row r="26" ht="13.2" spans="3:4">
      <c r="C26" s="4"/>
      <c r="D26" s="19"/>
    </row>
    <row r="27" ht="13.2" spans="3:4">
      <c r="C27" s="4"/>
      <c r="D27" s="19"/>
    </row>
    <row r="28" ht="13.2" spans="3:4">
      <c r="C28" s="4"/>
      <c r="D28" s="19"/>
    </row>
    <row r="29" ht="13.2" spans="3:4">
      <c r="C29" s="4"/>
      <c r="D29" s="19"/>
    </row>
    <row r="30" ht="13.2" spans="3:4">
      <c r="C30" s="4"/>
      <c r="D30" s="19"/>
    </row>
    <row r="31" ht="13.2" spans="3:4">
      <c r="C31" s="4"/>
      <c r="D31" s="19"/>
    </row>
    <row r="32" ht="13.2" spans="3:4">
      <c r="C32" s="4"/>
      <c r="D32" s="19"/>
    </row>
    <row r="33" ht="13.2" spans="3:4">
      <c r="C33" s="4"/>
      <c r="D33" s="19"/>
    </row>
    <row r="34" ht="13.2" spans="3:4">
      <c r="C34" s="4"/>
      <c r="D34" s="19"/>
    </row>
    <row r="35" ht="13.2" spans="3:4">
      <c r="C35" s="4"/>
      <c r="D35" s="19"/>
    </row>
    <row r="36" ht="13.2" spans="3:4">
      <c r="C36" s="4"/>
      <c r="D36" s="19"/>
    </row>
    <row r="37" ht="13.2" spans="3:4">
      <c r="C37" s="4"/>
      <c r="D37" s="19"/>
    </row>
    <row r="38" ht="13.2" spans="3:4">
      <c r="C38" s="4"/>
      <c r="D38" s="19"/>
    </row>
    <row r="39" ht="13.2" spans="3:4">
      <c r="C39" s="4"/>
      <c r="D39" s="19"/>
    </row>
    <row r="40" ht="13.2" spans="3:4">
      <c r="C40" s="4"/>
      <c r="D40" s="19"/>
    </row>
    <row r="41" ht="13.2" spans="3:4">
      <c r="C41" s="4"/>
      <c r="D41" s="19"/>
    </row>
    <row r="42" ht="13.2" spans="3:4">
      <c r="C42" s="4"/>
      <c r="D42" s="19"/>
    </row>
    <row r="43" ht="13.2" spans="3:4">
      <c r="C43" s="4"/>
      <c r="D43" s="19"/>
    </row>
    <row r="44" ht="13.2" spans="3:4">
      <c r="C44" s="4"/>
      <c r="D44" s="19"/>
    </row>
    <row r="45" ht="13.2" spans="3:4">
      <c r="C45" s="4"/>
      <c r="D45" s="19"/>
    </row>
    <row r="46" ht="13.2" spans="3:4">
      <c r="C46" s="4"/>
      <c r="D46" s="19"/>
    </row>
    <row r="47" ht="13.2" spans="3:4">
      <c r="C47" s="4"/>
      <c r="D47" s="19"/>
    </row>
    <row r="48" ht="13.2" spans="3:4">
      <c r="C48" s="4"/>
      <c r="D48" s="19"/>
    </row>
    <row r="49" ht="13.2" spans="3:4">
      <c r="C49" s="4"/>
      <c r="D49" s="19"/>
    </row>
    <row r="50" ht="13.2" spans="3:4">
      <c r="C50" s="4"/>
      <c r="D50" s="19"/>
    </row>
    <row r="51" ht="13.2" spans="3:4">
      <c r="C51" s="4"/>
      <c r="D51" s="19"/>
    </row>
    <row r="52" ht="13.2" spans="3:4">
      <c r="C52" s="4"/>
      <c r="D52" s="19"/>
    </row>
    <row r="53" ht="13.2" spans="3:4">
      <c r="C53" s="4"/>
      <c r="D53" s="19"/>
    </row>
    <row r="54" ht="13.2" spans="3:4">
      <c r="C54" s="4"/>
      <c r="D54" s="19"/>
    </row>
    <row r="55" ht="13.2" spans="3:4">
      <c r="C55" s="4"/>
      <c r="D55" s="19"/>
    </row>
    <row r="56" ht="13.2" spans="3:4">
      <c r="C56" s="4"/>
      <c r="D56" s="19"/>
    </row>
    <row r="57" ht="13.2" spans="3:4">
      <c r="C57" s="4"/>
      <c r="D57" s="19"/>
    </row>
    <row r="58" ht="13.2" spans="3:4">
      <c r="C58" s="4"/>
      <c r="D58" s="19"/>
    </row>
    <row r="59" ht="13.2" spans="3:4">
      <c r="C59" s="4"/>
      <c r="D59" s="19"/>
    </row>
    <row r="60" ht="13.2" spans="3:4">
      <c r="C60" s="4"/>
      <c r="D60" s="19"/>
    </row>
    <row r="61" ht="13.2" spans="3:4">
      <c r="C61" s="4"/>
      <c r="D61" s="19"/>
    </row>
    <row r="62" ht="13.2" spans="3:4">
      <c r="C62" s="4"/>
      <c r="D62" s="19"/>
    </row>
    <row r="63" ht="13.2" spans="3:4">
      <c r="C63" s="4"/>
      <c r="D63" s="19"/>
    </row>
    <row r="64" ht="13.2" spans="3:4">
      <c r="C64" s="4"/>
      <c r="D64" s="19"/>
    </row>
    <row r="65" ht="13.2" spans="3:4">
      <c r="C65" s="4"/>
      <c r="D65" s="19"/>
    </row>
    <row r="66" ht="13.2" spans="3:4">
      <c r="C66" s="4"/>
      <c r="D66" s="19"/>
    </row>
    <row r="67" ht="13.2" spans="3:4">
      <c r="C67" s="4"/>
      <c r="D67" s="19"/>
    </row>
    <row r="68" ht="13.2" spans="3:4">
      <c r="C68" s="4"/>
      <c r="D68" s="19"/>
    </row>
    <row r="69" ht="13.2" spans="3:4">
      <c r="C69" s="4"/>
      <c r="D69" s="19"/>
    </row>
    <row r="70" ht="13.2" spans="3:4">
      <c r="C70" s="4"/>
      <c r="D70" s="19"/>
    </row>
    <row r="71" ht="13.2" spans="3:4">
      <c r="C71" s="4"/>
      <c r="D71" s="19"/>
    </row>
    <row r="72" ht="13.2" spans="3:4">
      <c r="C72" s="4"/>
      <c r="D72" s="19"/>
    </row>
    <row r="73" ht="13.2" spans="3:4">
      <c r="C73" s="4"/>
      <c r="D73" s="19"/>
    </row>
    <row r="74" ht="13.2" spans="3:4">
      <c r="C74" s="4"/>
      <c r="D74" s="19"/>
    </row>
    <row r="75" ht="13.2" spans="3:4">
      <c r="C75" s="4"/>
      <c r="D75" s="19"/>
    </row>
    <row r="76" ht="13.2" spans="3:4">
      <c r="C76" s="4"/>
      <c r="D76" s="19"/>
    </row>
    <row r="77" ht="13.2" spans="3:4">
      <c r="C77" s="4"/>
      <c r="D77" s="19"/>
    </row>
    <row r="78" ht="13.2" spans="3:4">
      <c r="C78" s="4"/>
      <c r="D78" s="19"/>
    </row>
    <row r="79" ht="13.2" spans="3:4">
      <c r="C79" s="4"/>
      <c r="D79" s="19"/>
    </row>
    <row r="80" ht="13.2" spans="3:4">
      <c r="C80" s="4"/>
      <c r="D80" s="19"/>
    </row>
    <row r="81" ht="13.2" spans="3:4">
      <c r="C81" s="4"/>
      <c r="D81" s="19"/>
    </row>
    <row r="82" ht="13.2" spans="3:4">
      <c r="C82" s="4"/>
      <c r="D82" s="19"/>
    </row>
    <row r="83" ht="13.2" spans="3:4">
      <c r="C83" s="4"/>
      <c r="D83" s="19"/>
    </row>
    <row r="84" ht="13.2" spans="3:4">
      <c r="C84" s="4"/>
      <c r="D84" s="19"/>
    </row>
    <row r="85" ht="13.2" spans="3:4">
      <c r="C85" s="4"/>
      <c r="D85" s="19"/>
    </row>
    <row r="86" ht="13.2" spans="3:4">
      <c r="C86" s="4"/>
      <c r="D86" s="19"/>
    </row>
    <row r="87" ht="13.2" spans="3:4">
      <c r="C87" s="4"/>
      <c r="D87" s="19"/>
    </row>
    <row r="88" ht="13.2" spans="3:4">
      <c r="C88" s="4"/>
      <c r="D88" s="19"/>
    </row>
    <row r="89" ht="13.2" spans="3:4">
      <c r="C89" s="4"/>
      <c r="D89" s="19"/>
    </row>
    <row r="90" ht="13.2" spans="3:4">
      <c r="C90" s="4"/>
      <c r="D90" s="19"/>
    </row>
    <row r="91" ht="13.2" spans="3:4">
      <c r="C91" s="4"/>
      <c r="D91" s="19"/>
    </row>
    <row r="92" ht="13.2" spans="3:4">
      <c r="C92" s="4"/>
      <c r="D92" s="19"/>
    </row>
    <row r="93" ht="13.2" spans="3:4">
      <c r="C93" s="4"/>
      <c r="D93" s="19"/>
    </row>
    <row r="94" ht="13.2" spans="3:4">
      <c r="C94" s="4"/>
      <c r="D94" s="19"/>
    </row>
    <row r="95" ht="13.2" spans="3:4">
      <c r="C95" s="4"/>
      <c r="D95" s="19"/>
    </row>
    <row r="96" ht="13.2" spans="3:4">
      <c r="C96" s="4"/>
      <c r="D96" s="19"/>
    </row>
    <row r="97" ht="13.2" spans="3:4">
      <c r="C97" s="4"/>
      <c r="D97" s="19"/>
    </row>
    <row r="98" ht="13.2" spans="3:4">
      <c r="C98" s="4"/>
      <c r="D98" s="19"/>
    </row>
    <row r="99" ht="13.2" spans="3:4">
      <c r="C99" s="4"/>
      <c r="D99" s="19"/>
    </row>
    <row r="100" ht="13.2" spans="3:4">
      <c r="C100" s="4"/>
      <c r="D100" s="19"/>
    </row>
    <row r="101" ht="13.2" spans="3:4">
      <c r="C101" s="4"/>
      <c r="D101" s="19"/>
    </row>
    <row r="102" ht="13.2" spans="3:4">
      <c r="C102" s="4"/>
      <c r="D102" s="19"/>
    </row>
    <row r="103" ht="13.2" spans="3:4">
      <c r="C103" s="4"/>
      <c r="D103" s="19"/>
    </row>
    <row r="104" ht="13.2" spans="3:4">
      <c r="C104" s="4"/>
      <c r="D104" s="19"/>
    </row>
    <row r="105" ht="13.2" spans="3:4">
      <c r="C105" s="4"/>
      <c r="D105" s="19"/>
    </row>
    <row r="106" ht="13.2" spans="3:4">
      <c r="C106" s="4"/>
      <c r="D106" s="19"/>
    </row>
    <row r="107" ht="13.2" spans="3:4">
      <c r="C107" s="4"/>
      <c r="D107" s="19"/>
    </row>
    <row r="108" ht="13.2" spans="3:4">
      <c r="C108" s="4"/>
      <c r="D108" s="19"/>
    </row>
    <row r="109" ht="13.2" spans="3:4">
      <c r="C109" s="4"/>
      <c r="D109" s="19"/>
    </row>
    <row r="110" ht="13.2" spans="3:4">
      <c r="C110" s="4"/>
      <c r="D110" s="19"/>
    </row>
    <row r="111" ht="13.2" spans="3:4">
      <c r="C111" s="4"/>
      <c r="D111" s="19"/>
    </row>
    <row r="112" ht="13.2" spans="3:4">
      <c r="C112" s="4"/>
      <c r="D112" s="19"/>
    </row>
    <row r="113" ht="13.2" spans="3:4">
      <c r="C113" s="4"/>
      <c r="D113" s="19"/>
    </row>
    <row r="114" ht="13.2" spans="3:4">
      <c r="C114" s="4"/>
      <c r="D114" s="19"/>
    </row>
    <row r="115" ht="13.2" spans="3:4">
      <c r="C115" s="4"/>
      <c r="D115" s="19"/>
    </row>
    <row r="116" ht="13.2" spans="3:4">
      <c r="C116" s="4"/>
      <c r="D116" s="19"/>
    </row>
    <row r="117" ht="13.2" spans="3:4">
      <c r="C117" s="4"/>
      <c r="D117" s="19"/>
    </row>
    <row r="118" ht="13.2" spans="3:4">
      <c r="C118" s="4"/>
      <c r="D118" s="19"/>
    </row>
    <row r="119" ht="13.2" spans="3:4">
      <c r="C119" s="4"/>
      <c r="D119" s="19"/>
    </row>
    <row r="120" ht="13.2" spans="3:4">
      <c r="C120" s="4"/>
      <c r="D120" s="19"/>
    </row>
    <row r="121" ht="13.2" spans="3:4">
      <c r="C121" s="4"/>
      <c r="D121" s="19"/>
    </row>
    <row r="122" ht="13.2" spans="3:4">
      <c r="C122" s="4"/>
      <c r="D122" s="19"/>
    </row>
    <row r="123" ht="13.2" spans="3:4">
      <c r="C123" s="4"/>
      <c r="D123" s="19"/>
    </row>
    <row r="124" ht="13.2" spans="3:4">
      <c r="C124" s="4"/>
      <c r="D124" s="19"/>
    </row>
    <row r="125" ht="13.2" spans="3:4">
      <c r="C125" s="4"/>
      <c r="D125" s="19"/>
    </row>
    <row r="126" ht="13.2" spans="3:4">
      <c r="C126" s="4"/>
      <c r="D126" s="19"/>
    </row>
    <row r="127" ht="13.2" spans="3:4">
      <c r="C127" s="4"/>
      <c r="D127" s="19"/>
    </row>
    <row r="128" ht="13.2" spans="3:4">
      <c r="C128" s="4"/>
      <c r="D128" s="19"/>
    </row>
    <row r="129" ht="13.2" spans="3:4">
      <c r="C129" s="4"/>
      <c r="D129" s="19"/>
    </row>
    <row r="130" ht="13.2" spans="3:4">
      <c r="C130" s="4"/>
      <c r="D130" s="19"/>
    </row>
    <row r="131" ht="13.2" spans="3:4">
      <c r="C131" s="4"/>
      <c r="D131" s="19"/>
    </row>
    <row r="132" ht="13.2" spans="3:4">
      <c r="C132" s="4"/>
      <c r="D132" s="19"/>
    </row>
    <row r="133" ht="13.2" spans="3:4">
      <c r="C133" s="4"/>
      <c r="D133" s="19"/>
    </row>
    <row r="134" ht="13.2" spans="3:4">
      <c r="C134" s="4"/>
      <c r="D134" s="19"/>
    </row>
    <row r="135" ht="13.2" spans="3:4">
      <c r="C135" s="4"/>
      <c r="D135" s="19"/>
    </row>
    <row r="136" ht="13.2" spans="3:4">
      <c r="C136" s="4"/>
      <c r="D136" s="19"/>
    </row>
    <row r="137" ht="13.2" spans="3:4">
      <c r="C137" s="4"/>
      <c r="D137" s="19"/>
    </row>
    <row r="138" ht="13.2" spans="3:4">
      <c r="C138" s="4"/>
      <c r="D138" s="19"/>
    </row>
    <row r="139" ht="13.2" spans="3:4">
      <c r="C139" s="4"/>
      <c r="D139" s="19"/>
    </row>
    <row r="140" ht="13.2" spans="3:4">
      <c r="C140" s="4"/>
      <c r="D140" s="19"/>
    </row>
    <row r="141" ht="13.2" spans="3:4">
      <c r="C141" s="4"/>
      <c r="D141" s="19"/>
    </row>
    <row r="142" ht="13.2" spans="3:4">
      <c r="C142" s="4"/>
      <c r="D142" s="19"/>
    </row>
    <row r="143" ht="13.2" spans="3:4">
      <c r="C143" s="4"/>
      <c r="D143" s="19"/>
    </row>
    <row r="144" ht="13.2" spans="3:4">
      <c r="C144" s="4"/>
      <c r="D144" s="19"/>
    </row>
    <row r="145" ht="13.2" spans="3:4">
      <c r="C145" s="4"/>
      <c r="D145" s="19"/>
    </row>
    <row r="146" ht="13.2" spans="3:4">
      <c r="C146" s="4"/>
      <c r="D146" s="19"/>
    </row>
    <row r="147" ht="13.2" spans="3:4">
      <c r="C147" s="4"/>
      <c r="D147" s="19"/>
    </row>
    <row r="148" ht="13.2" spans="3:4">
      <c r="C148" s="4"/>
      <c r="D148" s="19"/>
    </row>
    <row r="149" ht="13.2" spans="3:4">
      <c r="C149" s="4"/>
      <c r="D149" s="19"/>
    </row>
    <row r="150" ht="13.2" spans="3:4">
      <c r="C150" s="4"/>
      <c r="D150" s="19"/>
    </row>
    <row r="151" ht="13.2" spans="3:4">
      <c r="C151" s="4"/>
      <c r="D151" s="19"/>
    </row>
    <row r="152" ht="13.2" spans="3:4">
      <c r="C152" s="4"/>
      <c r="D152" s="19"/>
    </row>
    <row r="153" ht="13.2" spans="3:4">
      <c r="C153" s="4"/>
      <c r="D153" s="19"/>
    </row>
    <row r="154" ht="13.2" spans="3:4">
      <c r="C154" s="4"/>
      <c r="D154" s="19"/>
    </row>
    <row r="155" ht="13.2" spans="3:4">
      <c r="C155" s="4"/>
      <c r="D155" s="19"/>
    </row>
    <row r="156" ht="13.2" spans="3:4">
      <c r="C156" s="4"/>
      <c r="D156" s="19"/>
    </row>
    <row r="157" ht="13.2" spans="3:4">
      <c r="C157" s="4"/>
      <c r="D157" s="19"/>
    </row>
    <row r="158" ht="13.2" spans="3:4">
      <c r="C158" s="4"/>
      <c r="D158" s="19"/>
    </row>
    <row r="159" ht="13.2" spans="3:4">
      <c r="C159" s="4"/>
      <c r="D159" s="19"/>
    </row>
    <row r="160" ht="13.2" spans="3:4">
      <c r="C160" s="4"/>
      <c r="D160" s="19"/>
    </row>
    <row r="161" ht="13.2" spans="3:4">
      <c r="C161" s="4"/>
      <c r="D161" s="19"/>
    </row>
    <row r="162" ht="13.2" spans="3:4">
      <c r="C162" s="4"/>
      <c r="D162" s="19"/>
    </row>
    <row r="163" ht="13.2" spans="3:4">
      <c r="C163" s="4"/>
      <c r="D163" s="19"/>
    </row>
    <row r="164" ht="13.2" spans="3:4">
      <c r="C164" s="4"/>
      <c r="D164" s="19"/>
    </row>
    <row r="165" ht="13.2" spans="3:4">
      <c r="C165" s="4"/>
      <c r="D165" s="19"/>
    </row>
    <row r="166" ht="13.2" spans="3:4">
      <c r="C166" s="4"/>
      <c r="D166" s="19"/>
    </row>
    <row r="167" ht="13.2" spans="3:4">
      <c r="C167" s="4"/>
      <c r="D167" s="19"/>
    </row>
    <row r="168" ht="13.2" spans="3:4">
      <c r="C168" s="4"/>
      <c r="D168" s="19"/>
    </row>
    <row r="169" ht="13.2" spans="3:4">
      <c r="C169" s="4"/>
      <c r="D169" s="19"/>
    </row>
    <row r="170" ht="13.2" spans="3:4">
      <c r="C170" s="4"/>
      <c r="D170" s="19"/>
    </row>
    <row r="171" ht="13.2" spans="3:4">
      <c r="C171" s="4"/>
      <c r="D171" s="19"/>
    </row>
    <row r="172" ht="13.2" spans="3:4">
      <c r="C172" s="4"/>
      <c r="D172" s="19"/>
    </row>
    <row r="173" ht="13.2" spans="3:4">
      <c r="C173" s="4"/>
      <c r="D173" s="19"/>
    </row>
    <row r="174" ht="13.2" spans="3:4">
      <c r="C174" s="4"/>
      <c r="D174" s="19"/>
    </row>
    <row r="175" ht="13.2" spans="3:4">
      <c r="C175" s="4"/>
      <c r="D175" s="19"/>
    </row>
    <row r="176" ht="13.2" spans="3:4">
      <c r="C176" s="4"/>
      <c r="D176" s="19"/>
    </row>
    <row r="177" ht="13.2" spans="3:4">
      <c r="C177" s="4"/>
      <c r="D177" s="19"/>
    </row>
    <row r="178" ht="13.2" spans="3:4">
      <c r="C178" s="4"/>
      <c r="D178" s="19"/>
    </row>
    <row r="179" ht="13.2" spans="3:4">
      <c r="C179" s="4"/>
      <c r="D179" s="19"/>
    </row>
    <row r="180" ht="13.2" spans="3:4">
      <c r="C180" s="4"/>
      <c r="D180" s="19"/>
    </row>
    <row r="181" ht="13.2" spans="3:4">
      <c r="C181" s="4"/>
      <c r="D181" s="19"/>
    </row>
    <row r="182" ht="13.2" spans="3:4">
      <c r="C182" s="4"/>
      <c r="D182" s="19"/>
    </row>
    <row r="183" ht="13.2" spans="3:4">
      <c r="C183" s="4"/>
      <c r="D183" s="19"/>
    </row>
    <row r="184" ht="13.2" spans="3:4">
      <c r="C184" s="4"/>
      <c r="D184" s="19"/>
    </row>
    <row r="185" ht="13.2" spans="3:4">
      <c r="C185" s="4"/>
      <c r="D185" s="19"/>
    </row>
    <row r="186" ht="13.2" spans="3:4">
      <c r="C186" s="4"/>
      <c r="D186" s="19"/>
    </row>
    <row r="187" ht="13.2" spans="3:4">
      <c r="C187" s="4"/>
      <c r="D187" s="19"/>
    </row>
    <row r="188" ht="13.2" spans="3:4">
      <c r="C188" s="4"/>
      <c r="D188" s="19"/>
    </row>
    <row r="189" ht="13.2" spans="3:4">
      <c r="C189" s="4"/>
      <c r="D189" s="19"/>
    </row>
    <row r="190" ht="13.2" spans="3:4">
      <c r="C190" s="4"/>
      <c r="D190" s="19"/>
    </row>
    <row r="191" ht="13.2" spans="3:4">
      <c r="C191" s="4"/>
      <c r="D191" s="19"/>
    </row>
    <row r="192" ht="13.2" spans="3:4">
      <c r="C192" s="4"/>
      <c r="D192" s="19"/>
    </row>
    <row r="193" ht="13.2" spans="3:4">
      <c r="C193" s="4"/>
      <c r="D193" s="19"/>
    </row>
    <row r="194" ht="13.2" spans="3:4">
      <c r="C194" s="4"/>
      <c r="D194" s="19"/>
    </row>
    <row r="195" ht="13.2" spans="3:4">
      <c r="C195" s="4"/>
      <c r="D195" s="19"/>
    </row>
    <row r="196" ht="13.2" spans="3:4">
      <c r="C196" s="4"/>
      <c r="D196" s="19"/>
    </row>
    <row r="197" ht="13.2" spans="3:4">
      <c r="C197" s="4"/>
      <c r="D197" s="19"/>
    </row>
    <row r="198" ht="13.2" spans="3:4">
      <c r="C198" s="4"/>
      <c r="D198" s="19"/>
    </row>
    <row r="199" ht="13.2" spans="3:4">
      <c r="C199" s="4"/>
      <c r="D199" s="19"/>
    </row>
    <row r="200" ht="13.2" spans="3:4">
      <c r="C200" s="4"/>
      <c r="D200" s="19"/>
    </row>
    <row r="201" ht="13.2" spans="3:4">
      <c r="C201" s="4"/>
      <c r="D201" s="19"/>
    </row>
    <row r="202" ht="13.2" spans="3:4">
      <c r="C202" s="4"/>
      <c r="D202" s="19"/>
    </row>
    <row r="203" ht="13.2" spans="3:4">
      <c r="C203" s="4"/>
      <c r="D203" s="19"/>
    </row>
    <row r="204" ht="13.2" spans="3:4">
      <c r="C204" s="4"/>
      <c r="D204" s="19"/>
    </row>
    <row r="205" ht="13.2" spans="3:4">
      <c r="C205" s="4"/>
      <c r="D205" s="19"/>
    </row>
    <row r="206" ht="13.2" spans="3:4">
      <c r="C206" s="4"/>
      <c r="D206" s="19"/>
    </row>
    <row r="207" ht="13.2" spans="3:4">
      <c r="C207" s="4"/>
      <c r="D207" s="19"/>
    </row>
    <row r="208" ht="13.2" spans="3:4">
      <c r="C208" s="4"/>
      <c r="D208" s="19"/>
    </row>
    <row r="209" ht="13.2" spans="3:4">
      <c r="C209" s="4"/>
      <c r="D209" s="19"/>
    </row>
    <row r="210" ht="13.2" spans="3:4">
      <c r="C210" s="4"/>
      <c r="D210" s="19"/>
    </row>
    <row r="211" ht="13.2" spans="3:4">
      <c r="C211" s="4"/>
      <c r="D211" s="19"/>
    </row>
    <row r="212" ht="13.2" spans="3:4">
      <c r="C212" s="4"/>
      <c r="D212" s="19"/>
    </row>
    <row r="213" ht="13.2" spans="3:4">
      <c r="C213" s="4"/>
      <c r="D213" s="19"/>
    </row>
    <row r="214" ht="13.2" spans="3:4">
      <c r="C214" s="4"/>
      <c r="D214" s="19"/>
    </row>
    <row r="215" ht="13.2" spans="3:4">
      <c r="C215" s="4"/>
      <c r="D215" s="19"/>
    </row>
    <row r="216" ht="13.2" spans="3:4">
      <c r="C216" s="4"/>
      <c r="D216" s="19"/>
    </row>
    <row r="217" ht="13.2" spans="3:4">
      <c r="C217" s="4"/>
      <c r="D217" s="19"/>
    </row>
    <row r="218" ht="13.2" spans="3:4">
      <c r="C218" s="4"/>
      <c r="D218" s="19"/>
    </row>
    <row r="219" ht="13.2" spans="3:4">
      <c r="C219" s="4"/>
      <c r="D219" s="19"/>
    </row>
    <row r="220" ht="13.2" spans="3:4">
      <c r="C220" s="4"/>
      <c r="D220" s="19"/>
    </row>
    <row r="221" ht="13.2" spans="3:4">
      <c r="C221" s="4"/>
      <c r="D221" s="19"/>
    </row>
    <row r="222" ht="13.2" spans="3:4">
      <c r="C222" s="4"/>
      <c r="D222" s="19"/>
    </row>
    <row r="223" ht="13.2" spans="3:4">
      <c r="C223" s="4"/>
      <c r="D223" s="19"/>
    </row>
    <row r="224" ht="13.2" spans="3:4">
      <c r="C224" s="4"/>
      <c r="D224" s="19"/>
    </row>
    <row r="225" ht="13.2" spans="3:4">
      <c r="C225" s="4"/>
      <c r="D225" s="19"/>
    </row>
    <row r="226" ht="13.2" spans="3:4">
      <c r="C226" s="4"/>
      <c r="D226" s="19"/>
    </row>
    <row r="227" ht="13.2" spans="3:4">
      <c r="C227" s="4"/>
      <c r="D227" s="19"/>
    </row>
    <row r="228" ht="13.2" spans="3:4">
      <c r="C228" s="4"/>
      <c r="D228" s="19"/>
    </row>
    <row r="229" ht="13.2" spans="3:4">
      <c r="C229" s="4"/>
      <c r="D229" s="19"/>
    </row>
    <row r="230" ht="13.2" spans="3:4">
      <c r="C230" s="4"/>
      <c r="D230" s="19"/>
    </row>
    <row r="231" ht="13.2" spans="3:4">
      <c r="C231" s="4"/>
      <c r="D231" s="19"/>
    </row>
    <row r="232" ht="13.2" spans="3:4">
      <c r="C232" s="4"/>
      <c r="D232" s="19"/>
    </row>
    <row r="233" ht="13.2" spans="3:4">
      <c r="C233" s="4"/>
      <c r="D233" s="19"/>
    </row>
    <row r="234" ht="13.2" spans="3:4">
      <c r="C234" s="4"/>
      <c r="D234" s="19"/>
    </row>
    <row r="235" ht="13.2" spans="3:4">
      <c r="C235" s="4"/>
      <c r="D235" s="19"/>
    </row>
    <row r="236" ht="13.2" spans="3:4">
      <c r="C236" s="4"/>
      <c r="D236" s="19"/>
    </row>
    <row r="237" ht="13.2" spans="3:4">
      <c r="C237" s="4"/>
      <c r="D237" s="19"/>
    </row>
    <row r="238" ht="13.2" spans="3:4">
      <c r="C238" s="4"/>
      <c r="D238" s="19"/>
    </row>
    <row r="239" ht="13.2" spans="3:4">
      <c r="C239" s="4"/>
      <c r="D239" s="19"/>
    </row>
    <row r="240" ht="13.2" spans="3:4">
      <c r="C240" s="4"/>
      <c r="D240" s="19"/>
    </row>
    <row r="241" ht="13.2" spans="3:4">
      <c r="C241" s="4"/>
      <c r="D241" s="19"/>
    </row>
    <row r="242" ht="13.2" spans="3:4">
      <c r="C242" s="4"/>
      <c r="D242" s="19"/>
    </row>
    <row r="243" ht="13.2" spans="3:4">
      <c r="C243" s="4"/>
      <c r="D243" s="19"/>
    </row>
    <row r="244" ht="13.2" spans="3:4">
      <c r="C244" s="4"/>
      <c r="D244" s="19"/>
    </row>
    <row r="245" ht="13.2" spans="3:4">
      <c r="C245" s="4"/>
      <c r="D245" s="19"/>
    </row>
    <row r="246" ht="13.2" spans="3:4">
      <c r="C246" s="4"/>
      <c r="D246" s="19"/>
    </row>
    <row r="247" ht="13.2" spans="3:4">
      <c r="C247" s="4"/>
      <c r="D247" s="19"/>
    </row>
    <row r="248" ht="13.2" spans="3:4">
      <c r="C248" s="4"/>
      <c r="D248" s="19"/>
    </row>
    <row r="249" ht="13.2" spans="3:4">
      <c r="C249" s="4"/>
      <c r="D249" s="19"/>
    </row>
    <row r="250" ht="13.2" spans="3:4">
      <c r="C250" s="4"/>
      <c r="D250" s="19"/>
    </row>
    <row r="251" ht="13.2" spans="3:4">
      <c r="C251" s="4"/>
      <c r="D251" s="19"/>
    </row>
    <row r="252" ht="13.2" spans="3:4">
      <c r="C252" s="4"/>
      <c r="D252" s="19"/>
    </row>
    <row r="253" ht="13.2" spans="3:4">
      <c r="C253" s="4"/>
      <c r="D253" s="19"/>
    </row>
    <row r="254" ht="13.2" spans="3:4">
      <c r="C254" s="4"/>
      <c r="D254" s="19"/>
    </row>
    <row r="255" ht="13.2" spans="3:4">
      <c r="C255" s="4"/>
      <c r="D255" s="19"/>
    </row>
    <row r="256" ht="13.2" spans="3:4">
      <c r="C256" s="4"/>
      <c r="D256" s="19"/>
    </row>
    <row r="257" ht="13.2" spans="3:4">
      <c r="C257" s="4"/>
      <c r="D257" s="19"/>
    </row>
    <row r="258" ht="13.2" spans="3:4">
      <c r="C258" s="4"/>
      <c r="D258" s="19"/>
    </row>
    <row r="259" ht="13.2" spans="3:4">
      <c r="C259" s="4"/>
      <c r="D259" s="19"/>
    </row>
    <row r="260" ht="13.2" spans="3:4">
      <c r="C260" s="4"/>
      <c r="D260" s="19"/>
    </row>
    <row r="261" ht="13.2" spans="3:4">
      <c r="C261" s="4"/>
      <c r="D261" s="19"/>
    </row>
    <row r="262" ht="13.2" spans="3:4">
      <c r="C262" s="4"/>
      <c r="D262" s="19"/>
    </row>
    <row r="263" ht="13.2" spans="3:4">
      <c r="C263" s="4"/>
      <c r="D263" s="19"/>
    </row>
    <row r="264" ht="13.2" spans="3:4">
      <c r="C264" s="4"/>
      <c r="D264" s="19"/>
    </row>
    <row r="265" ht="13.2" spans="3:4">
      <c r="C265" s="4"/>
      <c r="D265" s="19"/>
    </row>
    <row r="266" ht="13.2" spans="3:4">
      <c r="C266" s="4"/>
      <c r="D266" s="19"/>
    </row>
    <row r="267" ht="13.2" spans="3:4">
      <c r="C267" s="4"/>
      <c r="D267" s="19"/>
    </row>
    <row r="268" ht="13.2" spans="3:4">
      <c r="C268" s="4"/>
      <c r="D268" s="19"/>
    </row>
    <row r="269" ht="13.2" spans="3:4">
      <c r="C269" s="4"/>
      <c r="D269" s="19"/>
    </row>
    <row r="270" ht="13.2" spans="3:4">
      <c r="C270" s="4"/>
      <c r="D270" s="19"/>
    </row>
    <row r="271" ht="13.2" spans="3:4">
      <c r="C271" s="4"/>
      <c r="D271" s="19"/>
    </row>
    <row r="272" ht="13.2" spans="3:4">
      <c r="C272" s="4"/>
      <c r="D272" s="19"/>
    </row>
    <row r="273" ht="13.2" spans="3:4">
      <c r="C273" s="4"/>
      <c r="D273" s="19"/>
    </row>
    <row r="274" ht="13.2" spans="3:4">
      <c r="C274" s="4"/>
      <c r="D274" s="19"/>
    </row>
    <row r="275" ht="13.2" spans="3:4">
      <c r="C275" s="4"/>
      <c r="D275" s="19"/>
    </row>
    <row r="276" ht="13.2" spans="3:4">
      <c r="C276" s="4"/>
      <c r="D276" s="19"/>
    </row>
    <row r="277" ht="13.2" spans="3:4">
      <c r="C277" s="4"/>
      <c r="D277" s="19"/>
    </row>
    <row r="278" ht="13.2" spans="3:4">
      <c r="C278" s="4"/>
      <c r="D278" s="19"/>
    </row>
    <row r="279" ht="13.2" spans="3:4">
      <c r="C279" s="4"/>
      <c r="D279" s="19"/>
    </row>
    <row r="280" ht="13.2" spans="3:4">
      <c r="C280" s="4"/>
      <c r="D280" s="19"/>
    </row>
    <row r="281" ht="13.2" spans="3:4">
      <c r="C281" s="4"/>
      <c r="D281" s="19"/>
    </row>
    <row r="282" ht="13.2" spans="3:4">
      <c r="C282" s="4"/>
      <c r="D282" s="19"/>
    </row>
    <row r="283" ht="13.2" spans="3:4">
      <c r="C283" s="4"/>
      <c r="D283" s="19"/>
    </row>
    <row r="284" ht="13.2" spans="3:4">
      <c r="C284" s="4"/>
      <c r="D284" s="19"/>
    </row>
    <row r="285" ht="13.2" spans="3:4">
      <c r="C285" s="4"/>
      <c r="D285" s="19"/>
    </row>
    <row r="286" ht="13.2" spans="3:4">
      <c r="C286" s="4"/>
      <c r="D286" s="19"/>
    </row>
    <row r="287" ht="13.2" spans="3:4">
      <c r="C287" s="4"/>
      <c r="D287" s="19"/>
    </row>
    <row r="288" ht="13.2" spans="3:4">
      <c r="C288" s="4"/>
      <c r="D288" s="19"/>
    </row>
    <row r="289" ht="13.2" spans="3:4">
      <c r="C289" s="4"/>
      <c r="D289" s="19"/>
    </row>
    <row r="290" ht="13.2" spans="3:4">
      <c r="C290" s="4"/>
      <c r="D290" s="19"/>
    </row>
    <row r="291" ht="13.2" spans="3:4">
      <c r="C291" s="4"/>
      <c r="D291" s="19"/>
    </row>
    <row r="292" ht="13.2" spans="3:4">
      <c r="C292" s="4"/>
      <c r="D292" s="19"/>
    </row>
    <row r="293" ht="13.2" spans="3:4">
      <c r="C293" s="4"/>
      <c r="D293" s="19"/>
    </row>
    <row r="294" ht="13.2" spans="3:4">
      <c r="C294" s="4"/>
      <c r="D294" s="19"/>
    </row>
    <row r="295" ht="13.2" spans="3:4">
      <c r="C295" s="4"/>
      <c r="D295" s="19"/>
    </row>
    <row r="296" ht="13.2" spans="3:4">
      <c r="C296" s="4"/>
      <c r="D296" s="19"/>
    </row>
    <row r="297" ht="13.2" spans="3:4">
      <c r="C297" s="4"/>
      <c r="D297" s="19"/>
    </row>
    <row r="298" ht="13.2" spans="3:4">
      <c r="C298" s="4"/>
      <c r="D298" s="19"/>
    </row>
    <row r="299" ht="13.2" spans="3:4">
      <c r="C299" s="4"/>
      <c r="D299" s="19"/>
    </row>
    <row r="300" ht="13.2" spans="3:4">
      <c r="C300" s="4"/>
      <c r="D300" s="19"/>
    </row>
    <row r="301" ht="13.2" spans="3:4">
      <c r="C301" s="4"/>
      <c r="D301" s="19"/>
    </row>
    <row r="302" ht="13.2" spans="3:4">
      <c r="C302" s="4"/>
      <c r="D302" s="19"/>
    </row>
    <row r="303" ht="13.2" spans="3:4">
      <c r="C303" s="4"/>
      <c r="D303" s="19"/>
    </row>
    <row r="304" ht="13.2" spans="3:4">
      <c r="C304" s="4"/>
      <c r="D304" s="19"/>
    </row>
    <row r="305" ht="13.2" spans="3:4">
      <c r="C305" s="4"/>
      <c r="D305" s="19"/>
    </row>
    <row r="306" ht="13.2" spans="3:4">
      <c r="C306" s="4"/>
      <c r="D306" s="19"/>
    </row>
    <row r="307" ht="13.2" spans="3:4">
      <c r="C307" s="4"/>
      <c r="D307" s="19"/>
    </row>
    <row r="308" ht="13.2" spans="3:4">
      <c r="C308" s="4"/>
      <c r="D308" s="19"/>
    </row>
    <row r="309" ht="13.2" spans="3:4">
      <c r="C309" s="4"/>
      <c r="D309" s="19"/>
    </row>
    <row r="310" ht="13.2" spans="3:4">
      <c r="C310" s="4"/>
      <c r="D310" s="19"/>
    </row>
    <row r="311" ht="13.2" spans="3:4">
      <c r="C311" s="4"/>
      <c r="D311" s="19"/>
    </row>
    <row r="312" ht="13.2" spans="3:4">
      <c r="C312" s="4"/>
      <c r="D312" s="19"/>
    </row>
    <row r="313" ht="13.2" spans="3:4">
      <c r="C313" s="4"/>
      <c r="D313" s="19"/>
    </row>
    <row r="314" ht="13.2" spans="3:4">
      <c r="C314" s="4"/>
      <c r="D314" s="19"/>
    </row>
    <row r="315" ht="13.2" spans="3:4">
      <c r="C315" s="4"/>
      <c r="D315" s="19"/>
    </row>
    <row r="316" ht="13.2" spans="3:4">
      <c r="C316" s="4"/>
      <c r="D316" s="19"/>
    </row>
    <row r="317" ht="13.2" spans="3:4">
      <c r="C317" s="4"/>
      <c r="D317" s="19"/>
    </row>
    <row r="318" ht="13.2" spans="3:4">
      <c r="C318" s="4"/>
      <c r="D318" s="19"/>
    </row>
    <row r="319" ht="13.2" spans="3:4">
      <c r="C319" s="4"/>
      <c r="D319" s="19"/>
    </row>
    <row r="320" ht="13.2" spans="3:4">
      <c r="C320" s="4"/>
      <c r="D320" s="19"/>
    </row>
    <row r="321" ht="13.2" spans="3:4">
      <c r="C321" s="4"/>
      <c r="D321" s="19"/>
    </row>
    <row r="322" ht="13.2" spans="3:4">
      <c r="C322" s="4"/>
      <c r="D322" s="19"/>
    </row>
    <row r="323" ht="13.2" spans="3:4">
      <c r="C323" s="4"/>
      <c r="D323" s="19"/>
    </row>
    <row r="324" ht="13.2" spans="3:4">
      <c r="C324" s="4"/>
      <c r="D324" s="19"/>
    </row>
    <row r="325" ht="13.2" spans="3:4">
      <c r="C325" s="4"/>
      <c r="D325" s="19"/>
    </row>
    <row r="326" ht="13.2" spans="3:4">
      <c r="C326" s="4"/>
      <c r="D326" s="19"/>
    </row>
    <row r="327" ht="13.2" spans="3:4">
      <c r="C327" s="4"/>
      <c r="D327" s="19"/>
    </row>
    <row r="328" ht="13.2" spans="3:4">
      <c r="C328" s="4"/>
      <c r="D328" s="19"/>
    </row>
    <row r="329" ht="13.2" spans="3:4">
      <c r="C329" s="4"/>
      <c r="D329" s="19"/>
    </row>
    <row r="330" ht="13.2" spans="3:4">
      <c r="C330" s="4"/>
      <c r="D330" s="19"/>
    </row>
    <row r="331" ht="13.2" spans="3:4">
      <c r="C331" s="4"/>
      <c r="D331" s="19"/>
    </row>
    <row r="332" ht="13.2" spans="3:4">
      <c r="C332" s="4"/>
      <c r="D332" s="19"/>
    </row>
    <row r="333" ht="13.2" spans="3:4">
      <c r="C333" s="4"/>
      <c r="D333" s="19"/>
    </row>
    <row r="334" ht="13.2" spans="3:4">
      <c r="C334" s="4"/>
      <c r="D334" s="19"/>
    </row>
    <row r="335" ht="13.2" spans="3:4">
      <c r="C335" s="4"/>
      <c r="D335" s="19"/>
    </row>
    <row r="336" ht="13.2" spans="3:4">
      <c r="C336" s="4"/>
      <c r="D336" s="19"/>
    </row>
    <row r="337" ht="13.2" spans="3:4">
      <c r="C337" s="4"/>
      <c r="D337" s="19"/>
    </row>
    <row r="338" ht="13.2" spans="3:4">
      <c r="C338" s="4"/>
      <c r="D338" s="19"/>
    </row>
    <row r="339" ht="13.2" spans="3:4">
      <c r="C339" s="4"/>
      <c r="D339" s="19"/>
    </row>
    <row r="340" ht="13.2" spans="3:4">
      <c r="C340" s="4"/>
      <c r="D340" s="19"/>
    </row>
    <row r="341" ht="13.2" spans="3:4">
      <c r="C341" s="4"/>
      <c r="D341" s="19"/>
    </row>
    <row r="342" ht="13.2" spans="3:4">
      <c r="C342" s="4"/>
      <c r="D342" s="19"/>
    </row>
    <row r="343" ht="13.2" spans="3:4">
      <c r="C343" s="4"/>
      <c r="D343" s="19"/>
    </row>
    <row r="344" ht="13.2" spans="3:4">
      <c r="C344" s="4"/>
      <c r="D344" s="19"/>
    </row>
    <row r="345" ht="13.2" spans="3:4">
      <c r="C345" s="4"/>
      <c r="D345" s="19"/>
    </row>
    <row r="346" ht="13.2" spans="3:4">
      <c r="C346" s="4"/>
      <c r="D346" s="19"/>
    </row>
    <row r="347" ht="13.2" spans="3:4">
      <c r="C347" s="4"/>
      <c r="D347" s="19"/>
    </row>
    <row r="348" ht="13.2" spans="3:4">
      <c r="C348" s="4"/>
      <c r="D348" s="19"/>
    </row>
    <row r="349" ht="13.2" spans="3:4">
      <c r="C349" s="4"/>
      <c r="D349" s="19"/>
    </row>
    <row r="350" ht="13.2" spans="3:4">
      <c r="C350" s="4"/>
      <c r="D350" s="19"/>
    </row>
    <row r="351" ht="13.2" spans="3:4">
      <c r="C351" s="4"/>
      <c r="D351" s="19"/>
    </row>
    <row r="352" ht="13.2" spans="3:4">
      <c r="C352" s="4"/>
      <c r="D352" s="19"/>
    </row>
    <row r="353" ht="13.2" spans="3:4">
      <c r="C353" s="4"/>
      <c r="D353" s="19"/>
    </row>
    <row r="354" ht="13.2" spans="3:4">
      <c r="C354" s="4"/>
      <c r="D354" s="19"/>
    </row>
    <row r="355" ht="13.2" spans="3:4">
      <c r="C355" s="4"/>
      <c r="D355" s="19"/>
    </row>
    <row r="356" ht="13.2" spans="3:4">
      <c r="C356" s="4"/>
      <c r="D356" s="19"/>
    </row>
    <row r="357" ht="13.2" spans="3:4">
      <c r="C357" s="4"/>
      <c r="D357" s="19"/>
    </row>
    <row r="358" ht="13.2" spans="3:4">
      <c r="C358" s="4"/>
      <c r="D358" s="19"/>
    </row>
    <row r="359" ht="13.2" spans="3:4">
      <c r="C359" s="4"/>
      <c r="D359" s="19"/>
    </row>
    <row r="360" ht="13.2" spans="3:4">
      <c r="C360" s="4"/>
      <c r="D360" s="19"/>
    </row>
    <row r="361" ht="13.2" spans="3:4">
      <c r="C361" s="4"/>
      <c r="D361" s="19"/>
    </row>
    <row r="362" ht="13.2" spans="3:4">
      <c r="C362" s="4"/>
      <c r="D362" s="19"/>
    </row>
    <row r="363" ht="13.2" spans="3:4">
      <c r="C363" s="4"/>
      <c r="D363" s="19"/>
    </row>
    <row r="364" ht="13.2" spans="3:4">
      <c r="C364" s="4"/>
      <c r="D364" s="19"/>
    </row>
    <row r="365" ht="13.2" spans="3:4">
      <c r="C365" s="4"/>
      <c r="D365" s="19"/>
    </row>
    <row r="366" ht="13.2" spans="3:4">
      <c r="C366" s="4"/>
      <c r="D366" s="19"/>
    </row>
    <row r="367" ht="13.2" spans="3:4">
      <c r="C367" s="4"/>
      <c r="D367" s="19"/>
    </row>
    <row r="368" ht="13.2" spans="3:4">
      <c r="C368" s="4"/>
      <c r="D368" s="19"/>
    </row>
    <row r="369" ht="13.2" spans="3:4">
      <c r="C369" s="4"/>
      <c r="D369" s="19"/>
    </row>
    <row r="370" ht="13.2" spans="3:4">
      <c r="C370" s="4"/>
      <c r="D370" s="19"/>
    </row>
    <row r="371" ht="13.2" spans="3:4">
      <c r="C371" s="4"/>
      <c r="D371" s="19"/>
    </row>
    <row r="372" ht="13.2" spans="3:4">
      <c r="C372" s="4"/>
      <c r="D372" s="19"/>
    </row>
    <row r="373" ht="13.2" spans="3:4">
      <c r="C373" s="4"/>
      <c r="D373" s="19"/>
    </row>
    <row r="374" ht="13.2" spans="3:4">
      <c r="C374" s="4"/>
      <c r="D374" s="19"/>
    </row>
    <row r="375" ht="13.2" spans="3:4">
      <c r="C375" s="4"/>
      <c r="D375" s="19"/>
    </row>
    <row r="376" ht="13.2" spans="3:4">
      <c r="C376" s="4"/>
      <c r="D376" s="19"/>
    </row>
    <row r="377" ht="13.2" spans="3:4">
      <c r="C377" s="4"/>
      <c r="D377" s="19"/>
    </row>
    <row r="378" ht="13.2" spans="3:4">
      <c r="C378" s="4"/>
      <c r="D378" s="19"/>
    </row>
    <row r="379" ht="13.2" spans="3:4">
      <c r="C379" s="4"/>
      <c r="D379" s="19"/>
    </row>
    <row r="380" ht="13.2" spans="3:4">
      <c r="C380" s="4"/>
      <c r="D380" s="19"/>
    </row>
    <row r="381" ht="13.2" spans="3:4">
      <c r="C381" s="4"/>
      <c r="D381" s="19"/>
    </row>
    <row r="382" ht="13.2" spans="3:4">
      <c r="C382" s="4"/>
      <c r="D382" s="19"/>
    </row>
    <row r="383" ht="13.2" spans="3:4">
      <c r="C383" s="4"/>
      <c r="D383" s="19"/>
    </row>
    <row r="384" ht="13.2" spans="3:4">
      <c r="C384" s="4"/>
      <c r="D384" s="19"/>
    </row>
    <row r="385" ht="13.2" spans="3:4">
      <c r="C385" s="4"/>
      <c r="D385" s="19"/>
    </row>
    <row r="386" ht="13.2" spans="3:4">
      <c r="C386" s="4"/>
      <c r="D386" s="19"/>
    </row>
    <row r="387" ht="13.2" spans="3:4">
      <c r="C387" s="4"/>
      <c r="D387" s="19"/>
    </row>
    <row r="388" ht="13.2" spans="3:4">
      <c r="C388" s="4"/>
      <c r="D388" s="19"/>
    </row>
    <row r="389" ht="13.2" spans="3:4">
      <c r="C389" s="4"/>
      <c r="D389" s="19"/>
    </row>
    <row r="390" ht="13.2" spans="3:4">
      <c r="C390" s="4"/>
      <c r="D390" s="19"/>
    </row>
    <row r="391" ht="13.2" spans="3:4">
      <c r="C391" s="4"/>
      <c r="D391" s="19"/>
    </row>
    <row r="392" ht="13.2" spans="3:4">
      <c r="C392" s="4"/>
      <c r="D392" s="19"/>
    </row>
    <row r="393" ht="13.2" spans="3:4">
      <c r="C393" s="4"/>
      <c r="D393" s="19"/>
    </row>
    <row r="394" ht="13.2" spans="3:4">
      <c r="C394" s="4"/>
      <c r="D394" s="19"/>
    </row>
    <row r="395" ht="13.2" spans="3:4">
      <c r="C395" s="4"/>
      <c r="D395" s="19"/>
    </row>
    <row r="396" ht="13.2" spans="3:4">
      <c r="C396" s="4"/>
      <c r="D396" s="19"/>
    </row>
    <row r="397" ht="13.2" spans="3:4">
      <c r="C397" s="4"/>
      <c r="D397" s="19"/>
    </row>
    <row r="398" ht="13.2" spans="3:4">
      <c r="C398" s="4"/>
      <c r="D398" s="19"/>
    </row>
    <row r="399" ht="13.2" spans="3:4">
      <c r="C399" s="4"/>
      <c r="D399" s="19"/>
    </row>
    <row r="400" ht="13.2" spans="3:4">
      <c r="C400" s="4"/>
      <c r="D400" s="19"/>
    </row>
    <row r="401" ht="13.2" spans="3:4">
      <c r="C401" s="4"/>
      <c r="D401" s="19"/>
    </row>
    <row r="402" ht="13.2" spans="3:4">
      <c r="C402" s="4"/>
      <c r="D402" s="19"/>
    </row>
    <row r="403" ht="13.2" spans="3:4">
      <c r="C403" s="4"/>
      <c r="D403" s="19"/>
    </row>
    <row r="404" ht="13.2" spans="3:4">
      <c r="C404" s="4"/>
      <c r="D404" s="19"/>
    </row>
    <row r="405" ht="13.2" spans="3:4">
      <c r="C405" s="4"/>
      <c r="D405" s="19"/>
    </row>
    <row r="406" ht="13.2" spans="3:4">
      <c r="C406" s="4"/>
      <c r="D406" s="19"/>
    </row>
    <row r="407" ht="13.2" spans="3:4">
      <c r="C407" s="4"/>
      <c r="D407" s="19"/>
    </row>
    <row r="408" ht="13.2" spans="3:4">
      <c r="C408" s="4"/>
      <c r="D408" s="19"/>
    </row>
    <row r="409" ht="13.2" spans="3:4">
      <c r="C409" s="4"/>
      <c r="D409" s="19"/>
    </row>
    <row r="410" ht="13.2" spans="3:4">
      <c r="C410" s="4"/>
      <c r="D410" s="19"/>
    </row>
    <row r="411" ht="13.2" spans="3:4">
      <c r="C411" s="4"/>
      <c r="D411" s="19"/>
    </row>
    <row r="412" ht="13.2" spans="3:4">
      <c r="C412" s="4"/>
      <c r="D412" s="19"/>
    </row>
    <row r="413" ht="13.2" spans="3:4">
      <c r="C413" s="4"/>
      <c r="D413" s="19"/>
    </row>
    <row r="414" ht="13.2" spans="3:4">
      <c r="C414" s="4"/>
      <c r="D414" s="19"/>
    </row>
    <row r="415" ht="13.2" spans="3:4">
      <c r="C415" s="4"/>
      <c r="D415" s="19"/>
    </row>
    <row r="416" ht="13.2" spans="3:4">
      <c r="C416" s="4"/>
      <c r="D416" s="19"/>
    </row>
    <row r="417" ht="13.2" spans="3:4">
      <c r="C417" s="4"/>
      <c r="D417" s="19"/>
    </row>
    <row r="418" ht="13.2" spans="3:4">
      <c r="C418" s="4"/>
      <c r="D418" s="19"/>
    </row>
    <row r="419" ht="13.2" spans="3:4">
      <c r="C419" s="4"/>
      <c r="D419" s="19"/>
    </row>
    <row r="420" ht="13.2" spans="3:4">
      <c r="C420" s="4"/>
      <c r="D420" s="19"/>
    </row>
    <row r="421" ht="13.2" spans="3:4">
      <c r="C421" s="4"/>
      <c r="D421" s="19"/>
    </row>
    <row r="422" ht="13.2" spans="3:4">
      <c r="C422" s="4"/>
      <c r="D422" s="19"/>
    </row>
    <row r="423" ht="13.2" spans="3:4">
      <c r="C423" s="4"/>
      <c r="D423" s="19"/>
    </row>
    <row r="424" ht="13.2" spans="3:4">
      <c r="C424" s="4"/>
      <c r="D424" s="19"/>
    </row>
    <row r="425" ht="13.2" spans="3:4">
      <c r="C425" s="4"/>
      <c r="D425" s="19"/>
    </row>
    <row r="426" ht="13.2" spans="3:4">
      <c r="C426" s="4"/>
      <c r="D426" s="19"/>
    </row>
    <row r="427" ht="13.2" spans="3:4">
      <c r="C427" s="4"/>
      <c r="D427" s="19"/>
    </row>
    <row r="428" ht="13.2" spans="3:4">
      <c r="C428" s="4"/>
      <c r="D428" s="19"/>
    </row>
    <row r="429" ht="13.2" spans="3:4">
      <c r="C429" s="4"/>
      <c r="D429" s="19"/>
    </row>
    <row r="430" ht="13.2" spans="3:4">
      <c r="C430" s="4"/>
      <c r="D430" s="19"/>
    </row>
    <row r="431" ht="13.2" spans="3:4">
      <c r="C431" s="4"/>
      <c r="D431" s="19"/>
    </row>
    <row r="432" ht="13.2" spans="3:4">
      <c r="C432" s="4"/>
      <c r="D432" s="19"/>
    </row>
    <row r="433" ht="13.2" spans="3:4">
      <c r="C433" s="4"/>
      <c r="D433" s="19"/>
    </row>
    <row r="434" ht="13.2" spans="3:4">
      <c r="C434" s="4"/>
      <c r="D434" s="19"/>
    </row>
    <row r="435" ht="13.2" spans="3:4">
      <c r="C435" s="4"/>
      <c r="D435" s="19"/>
    </row>
    <row r="436" ht="13.2" spans="3:4">
      <c r="C436" s="4"/>
      <c r="D436" s="19"/>
    </row>
    <row r="437" ht="13.2" spans="3:4">
      <c r="C437" s="4"/>
      <c r="D437" s="19"/>
    </row>
    <row r="438" ht="13.2" spans="3:4">
      <c r="C438" s="4"/>
      <c r="D438" s="19"/>
    </row>
    <row r="439" ht="13.2" spans="3:4">
      <c r="C439" s="4"/>
      <c r="D439" s="19"/>
    </row>
    <row r="440" ht="13.2" spans="3:4">
      <c r="C440" s="4"/>
      <c r="D440" s="19"/>
    </row>
    <row r="441" ht="13.2" spans="3:4">
      <c r="C441" s="4"/>
      <c r="D441" s="19"/>
    </row>
    <row r="442" ht="13.2" spans="3:4">
      <c r="C442" s="4"/>
      <c r="D442" s="19"/>
    </row>
    <row r="443" ht="13.2" spans="3:4">
      <c r="C443" s="4"/>
      <c r="D443" s="19"/>
    </row>
    <row r="444" ht="13.2" spans="3:4">
      <c r="C444" s="4"/>
      <c r="D444" s="19"/>
    </row>
    <row r="445" ht="13.2" spans="3:4">
      <c r="C445" s="4"/>
      <c r="D445" s="19"/>
    </row>
    <row r="446" ht="13.2" spans="3:4">
      <c r="C446" s="4"/>
      <c r="D446" s="19"/>
    </row>
    <row r="447" ht="13.2" spans="3:4">
      <c r="C447" s="4"/>
      <c r="D447" s="19"/>
    </row>
    <row r="448" ht="13.2" spans="3:4">
      <c r="C448" s="4"/>
      <c r="D448" s="19"/>
    </row>
    <row r="449" ht="13.2" spans="3:4">
      <c r="C449" s="4"/>
      <c r="D449" s="19"/>
    </row>
    <row r="450" ht="13.2" spans="3:4">
      <c r="C450" s="4"/>
      <c r="D450" s="19"/>
    </row>
    <row r="451" ht="13.2" spans="3:4">
      <c r="C451" s="4"/>
      <c r="D451" s="19"/>
    </row>
    <row r="452" ht="13.2" spans="3:4">
      <c r="C452" s="4"/>
      <c r="D452" s="19"/>
    </row>
    <row r="453" ht="13.2" spans="3:4">
      <c r="C453" s="4"/>
      <c r="D453" s="19"/>
    </row>
    <row r="454" ht="13.2" spans="3:4">
      <c r="C454" s="4"/>
      <c r="D454" s="19"/>
    </row>
    <row r="455" ht="13.2" spans="3:4">
      <c r="C455" s="4"/>
      <c r="D455" s="19"/>
    </row>
    <row r="456" ht="13.2" spans="3:4">
      <c r="C456" s="4"/>
      <c r="D456" s="19"/>
    </row>
    <row r="457" ht="13.2" spans="3:4">
      <c r="C457" s="4"/>
      <c r="D457" s="19"/>
    </row>
    <row r="458" ht="13.2" spans="3:4">
      <c r="C458" s="4"/>
      <c r="D458" s="19"/>
    </row>
    <row r="459" ht="13.2" spans="3:4">
      <c r="C459" s="4"/>
      <c r="D459" s="19"/>
    </row>
    <row r="460" ht="13.2" spans="3:4">
      <c r="C460" s="4"/>
      <c r="D460" s="19"/>
    </row>
    <row r="461" ht="13.2" spans="3:4">
      <c r="C461" s="4"/>
      <c r="D461" s="19"/>
    </row>
    <row r="462" ht="13.2" spans="3:4">
      <c r="C462" s="4"/>
      <c r="D462" s="19"/>
    </row>
    <row r="463" ht="13.2" spans="3:4">
      <c r="C463" s="4"/>
      <c r="D463" s="19"/>
    </row>
    <row r="464" ht="13.2" spans="3:4">
      <c r="C464" s="4"/>
      <c r="D464" s="19"/>
    </row>
    <row r="465" ht="13.2" spans="3:4">
      <c r="C465" s="4"/>
      <c r="D465" s="19"/>
    </row>
    <row r="466" ht="13.2" spans="3:4">
      <c r="C466" s="4"/>
      <c r="D466" s="19"/>
    </row>
    <row r="467" ht="13.2" spans="3:4">
      <c r="C467" s="4"/>
      <c r="D467" s="19"/>
    </row>
    <row r="468" ht="13.2" spans="3:4">
      <c r="C468" s="4"/>
      <c r="D468" s="19"/>
    </row>
    <row r="469" ht="13.2" spans="3:4">
      <c r="C469" s="4"/>
      <c r="D469" s="19"/>
    </row>
    <row r="470" ht="13.2" spans="3:4">
      <c r="C470" s="4"/>
      <c r="D470" s="19"/>
    </row>
    <row r="471" ht="13.2" spans="3:4">
      <c r="C471" s="4"/>
      <c r="D471" s="19"/>
    </row>
    <row r="472" ht="13.2" spans="3:4">
      <c r="C472" s="4"/>
      <c r="D472" s="19"/>
    </row>
    <row r="473" ht="13.2" spans="3:4">
      <c r="C473" s="4"/>
      <c r="D473" s="19"/>
    </row>
    <row r="474" ht="13.2" spans="3:4">
      <c r="C474" s="4"/>
      <c r="D474" s="19"/>
    </row>
    <row r="475" ht="13.2" spans="3:4">
      <c r="C475" s="4"/>
      <c r="D475" s="19"/>
    </row>
    <row r="476" ht="13.2" spans="3:4">
      <c r="C476" s="4"/>
      <c r="D476" s="19"/>
    </row>
    <row r="477" ht="13.2" spans="3:4">
      <c r="C477" s="4"/>
      <c r="D477" s="19"/>
    </row>
    <row r="478" ht="13.2" spans="3:4">
      <c r="C478" s="4"/>
      <c r="D478" s="19"/>
    </row>
    <row r="479" ht="13.2" spans="3:4">
      <c r="C479" s="4"/>
      <c r="D479" s="19"/>
    </row>
    <row r="480" ht="13.2" spans="3:4">
      <c r="C480" s="4"/>
      <c r="D480" s="19"/>
    </row>
    <row r="481" ht="13.2" spans="3:4">
      <c r="C481" s="4"/>
      <c r="D481" s="19"/>
    </row>
    <row r="482" ht="13.2" spans="3:4">
      <c r="C482" s="4"/>
      <c r="D482" s="19"/>
    </row>
    <row r="483" ht="13.2" spans="3:4">
      <c r="C483" s="4"/>
      <c r="D483" s="19"/>
    </row>
    <row r="484" ht="13.2" spans="3:4">
      <c r="C484" s="4"/>
      <c r="D484" s="19"/>
    </row>
    <row r="485" ht="13.2" spans="3:4">
      <c r="C485" s="4"/>
      <c r="D485" s="19"/>
    </row>
    <row r="486" ht="13.2" spans="3:4">
      <c r="C486" s="4"/>
      <c r="D486" s="19"/>
    </row>
    <row r="487" ht="13.2" spans="3:4">
      <c r="C487" s="4"/>
      <c r="D487" s="19"/>
    </row>
    <row r="488" ht="13.2" spans="3:4">
      <c r="C488" s="4"/>
      <c r="D488" s="19"/>
    </row>
    <row r="489" ht="13.2" spans="3:4">
      <c r="C489" s="4"/>
      <c r="D489" s="19"/>
    </row>
    <row r="490" ht="13.2" spans="3:4">
      <c r="C490" s="4"/>
      <c r="D490" s="19"/>
    </row>
    <row r="491" ht="13.2" spans="3:4">
      <c r="C491" s="4"/>
      <c r="D491" s="19"/>
    </row>
    <row r="492" ht="13.2" spans="3:4">
      <c r="C492" s="4"/>
      <c r="D492" s="19"/>
    </row>
    <row r="493" ht="13.2" spans="3:4">
      <c r="C493" s="4"/>
      <c r="D493" s="19"/>
    </row>
    <row r="494" ht="13.2" spans="3:4">
      <c r="C494" s="4"/>
      <c r="D494" s="19"/>
    </row>
    <row r="495" ht="13.2" spans="3:4">
      <c r="C495" s="4"/>
      <c r="D495" s="19"/>
    </row>
    <row r="496" ht="13.2" spans="3:4">
      <c r="C496" s="4"/>
      <c r="D496" s="19"/>
    </row>
    <row r="497" ht="13.2" spans="3:4">
      <c r="C497" s="4"/>
      <c r="D497" s="19"/>
    </row>
    <row r="498" ht="13.2" spans="3:4">
      <c r="C498" s="4"/>
      <c r="D498" s="19"/>
    </row>
    <row r="499" ht="13.2" spans="3:4">
      <c r="C499" s="4"/>
      <c r="D499" s="19"/>
    </row>
    <row r="500" ht="13.2" spans="3:4">
      <c r="C500" s="4"/>
      <c r="D500" s="19"/>
    </row>
    <row r="501" ht="13.2" spans="3:4">
      <c r="C501" s="4"/>
      <c r="D501" s="19"/>
    </row>
    <row r="502" ht="13.2" spans="3:4">
      <c r="C502" s="4"/>
      <c r="D502" s="19"/>
    </row>
    <row r="503" ht="13.2" spans="3:4">
      <c r="C503" s="4"/>
      <c r="D503" s="19"/>
    </row>
    <row r="504" ht="13.2" spans="3:4">
      <c r="C504" s="4"/>
      <c r="D504" s="19"/>
    </row>
    <row r="505" ht="13.2" spans="3:4">
      <c r="C505" s="4"/>
      <c r="D505" s="19"/>
    </row>
    <row r="506" ht="13.2" spans="3:4">
      <c r="C506" s="4"/>
      <c r="D506" s="19"/>
    </row>
    <row r="507" ht="13.2" spans="3:4">
      <c r="C507" s="4"/>
      <c r="D507" s="19"/>
    </row>
    <row r="508" ht="13.2" spans="3:4">
      <c r="C508" s="4"/>
      <c r="D508" s="19"/>
    </row>
    <row r="509" ht="13.2" spans="3:4">
      <c r="C509" s="4"/>
      <c r="D509" s="19"/>
    </row>
    <row r="510" ht="13.2" spans="3:4">
      <c r="C510" s="4"/>
      <c r="D510" s="19"/>
    </row>
    <row r="511" ht="13.2" spans="3:4">
      <c r="C511" s="4"/>
      <c r="D511" s="19"/>
    </row>
    <row r="512" ht="13.2" spans="3:4">
      <c r="C512" s="4"/>
      <c r="D512" s="19"/>
    </row>
    <row r="513" ht="13.2" spans="3:4">
      <c r="C513" s="4"/>
      <c r="D513" s="19"/>
    </row>
    <row r="514" ht="13.2" spans="3:4">
      <c r="C514" s="4"/>
      <c r="D514" s="19"/>
    </row>
    <row r="515" ht="13.2" spans="3:4">
      <c r="C515" s="4"/>
      <c r="D515" s="19"/>
    </row>
    <row r="516" ht="13.2" spans="3:4">
      <c r="C516" s="4"/>
      <c r="D516" s="19"/>
    </row>
    <row r="517" ht="13.2" spans="3:4">
      <c r="C517" s="4"/>
      <c r="D517" s="19"/>
    </row>
    <row r="518" ht="13.2" spans="3:4">
      <c r="C518" s="4"/>
      <c r="D518" s="19"/>
    </row>
    <row r="519" ht="13.2" spans="3:4">
      <c r="C519" s="4"/>
      <c r="D519" s="19"/>
    </row>
    <row r="520" ht="13.2" spans="3:4">
      <c r="C520" s="4"/>
      <c r="D520" s="19"/>
    </row>
    <row r="521" ht="13.2" spans="3:4">
      <c r="C521" s="4"/>
      <c r="D521" s="19"/>
    </row>
    <row r="522" ht="13.2" spans="3:4">
      <c r="C522" s="4"/>
      <c r="D522" s="19"/>
    </row>
    <row r="523" ht="13.2" spans="3:4">
      <c r="C523" s="4"/>
      <c r="D523" s="19"/>
    </row>
    <row r="524" ht="13.2" spans="3:4">
      <c r="C524" s="4"/>
      <c r="D524" s="19"/>
    </row>
    <row r="525" ht="13.2" spans="3:4">
      <c r="C525" s="4"/>
      <c r="D525" s="19"/>
    </row>
    <row r="526" ht="13.2" spans="3:4">
      <c r="C526" s="4"/>
      <c r="D526" s="19"/>
    </row>
    <row r="527" ht="13.2" spans="3:4">
      <c r="C527" s="4"/>
      <c r="D527" s="19"/>
    </row>
    <row r="528" ht="13.2" spans="3:4">
      <c r="C528" s="4"/>
      <c r="D528" s="19"/>
    </row>
    <row r="529" ht="13.2" spans="3:4">
      <c r="C529" s="4"/>
      <c r="D529" s="19"/>
    </row>
    <row r="530" ht="13.2" spans="3:4">
      <c r="C530" s="4"/>
      <c r="D530" s="19"/>
    </row>
    <row r="531" ht="13.2" spans="3:4">
      <c r="C531" s="4"/>
      <c r="D531" s="19"/>
    </row>
    <row r="532" ht="13.2" spans="3:4">
      <c r="C532" s="4"/>
      <c r="D532" s="19"/>
    </row>
    <row r="533" ht="13.2" spans="3:4">
      <c r="C533" s="4"/>
      <c r="D533" s="19"/>
    </row>
    <row r="534" ht="13.2" spans="3:4">
      <c r="C534" s="4"/>
      <c r="D534" s="19"/>
    </row>
    <row r="535" ht="13.2" spans="3:4">
      <c r="C535" s="4"/>
      <c r="D535" s="19"/>
    </row>
    <row r="536" ht="13.2" spans="3:4">
      <c r="C536" s="4"/>
      <c r="D536" s="19"/>
    </row>
    <row r="537" ht="13.2" spans="3:4">
      <c r="C537" s="4"/>
      <c r="D537" s="19"/>
    </row>
    <row r="538" ht="13.2" spans="3:4">
      <c r="C538" s="4"/>
      <c r="D538" s="19"/>
    </row>
    <row r="539" ht="13.2" spans="3:4">
      <c r="C539" s="4"/>
      <c r="D539" s="19"/>
    </row>
    <row r="540" ht="13.2" spans="3:4">
      <c r="C540" s="4"/>
      <c r="D540" s="19"/>
    </row>
    <row r="541" ht="13.2" spans="3:4">
      <c r="C541" s="4"/>
      <c r="D541" s="19"/>
    </row>
    <row r="542" ht="13.2" spans="3:4">
      <c r="C542" s="4"/>
      <c r="D542" s="19"/>
    </row>
    <row r="543" ht="13.2" spans="3:4">
      <c r="C543" s="4"/>
      <c r="D543" s="19"/>
    </row>
    <row r="544" ht="13.2" spans="3:4">
      <c r="C544" s="4"/>
      <c r="D544" s="19"/>
    </row>
    <row r="545" ht="13.2" spans="3:4">
      <c r="C545" s="4"/>
      <c r="D545" s="19"/>
    </row>
    <row r="546" ht="13.2" spans="3:4">
      <c r="C546" s="4"/>
      <c r="D546" s="19"/>
    </row>
    <row r="547" ht="13.2" spans="3:4">
      <c r="C547" s="4"/>
      <c r="D547" s="19"/>
    </row>
    <row r="548" ht="13.2" spans="3:4">
      <c r="C548" s="4"/>
      <c r="D548" s="19"/>
    </row>
    <row r="549" ht="13.2" spans="3:4">
      <c r="C549" s="4"/>
      <c r="D549" s="19"/>
    </row>
    <row r="550" ht="13.2" spans="3:4">
      <c r="C550" s="4"/>
      <c r="D550" s="19"/>
    </row>
    <row r="551" ht="13.2" spans="3:4">
      <c r="C551" s="4"/>
      <c r="D551" s="19"/>
    </row>
    <row r="552" ht="13.2" spans="3:4">
      <c r="C552" s="4"/>
      <c r="D552" s="19"/>
    </row>
    <row r="553" ht="13.2" spans="3:4">
      <c r="C553" s="4"/>
      <c r="D553" s="19"/>
    </row>
    <row r="554" ht="13.2" spans="3:4">
      <c r="C554" s="4"/>
      <c r="D554" s="19"/>
    </row>
    <row r="555" ht="13.2" spans="3:4">
      <c r="C555" s="4"/>
      <c r="D555" s="19"/>
    </row>
    <row r="556" ht="13.2" spans="3:4">
      <c r="C556" s="4"/>
      <c r="D556" s="19"/>
    </row>
    <row r="557" ht="13.2" spans="3:4">
      <c r="C557" s="4"/>
      <c r="D557" s="19"/>
    </row>
    <row r="558" ht="13.2" spans="3:4">
      <c r="C558" s="4"/>
      <c r="D558" s="19"/>
    </row>
    <row r="559" ht="13.2" spans="3:4">
      <c r="C559" s="4"/>
      <c r="D559" s="19"/>
    </row>
    <row r="560" ht="13.2" spans="3:4">
      <c r="C560" s="4"/>
      <c r="D560" s="19"/>
    </row>
    <row r="561" ht="13.2" spans="3:4">
      <c r="C561" s="4"/>
      <c r="D561" s="19"/>
    </row>
    <row r="562" ht="13.2" spans="3:4">
      <c r="C562" s="4"/>
      <c r="D562" s="19"/>
    </row>
    <row r="563" ht="13.2" spans="3:4">
      <c r="C563" s="4"/>
      <c r="D563" s="19"/>
    </row>
    <row r="564" ht="13.2" spans="3:4">
      <c r="C564" s="4"/>
      <c r="D564" s="19"/>
    </row>
    <row r="565" ht="13.2" spans="3:4">
      <c r="C565" s="4"/>
      <c r="D565" s="19"/>
    </row>
    <row r="566" ht="13.2" spans="3:4">
      <c r="C566" s="4"/>
      <c r="D566" s="19"/>
    </row>
    <row r="567" ht="13.2" spans="3:4">
      <c r="C567" s="4"/>
      <c r="D567" s="19"/>
    </row>
    <row r="568" ht="13.2" spans="3:4">
      <c r="C568" s="4"/>
      <c r="D568" s="19"/>
    </row>
    <row r="569" ht="13.2" spans="3:4">
      <c r="C569" s="4"/>
      <c r="D569" s="19"/>
    </row>
    <row r="570" ht="13.2" spans="3:4">
      <c r="C570" s="4"/>
      <c r="D570" s="19"/>
    </row>
    <row r="571" ht="13.2" spans="3:4">
      <c r="C571" s="4"/>
      <c r="D571" s="19"/>
    </row>
    <row r="572" ht="13.2" spans="3:4">
      <c r="C572" s="4"/>
      <c r="D572" s="19"/>
    </row>
    <row r="573" ht="13.2" spans="3:4">
      <c r="C573" s="4"/>
      <c r="D573" s="19"/>
    </row>
    <row r="574" ht="13.2" spans="3:4">
      <c r="C574" s="4"/>
      <c r="D574" s="19"/>
    </row>
    <row r="575" ht="13.2" spans="3:4">
      <c r="C575" s="4"/>
      <c r="D575" s="19"/>
    </row>
    <row r="576" ht="13.2" spans="3:4">
      <c r="C576" s="4"/>
      <c r="D576" s="19"/>
    </row>
    <row r="577" ht="13.2" spans="3:4">
      <c r="C577" s="4"/>
      <c r="D577" s="19"/>
    </row>
    <row r="578" ht="13.2" spans="3:4">
      <c r="C578" s="4"/>
      <c r="D578" s="19"/>
    </row>
    <row r="579" ht="13.2" spans="3:4">
      <c r="C579" s="4"/>
      <c r="D579" s="19"/>
    </row>
    <row r="580" ht="13.2" spans="3:4">
      <c r="C580" s="4"/>
      <c r="D580" s="19"/>
    </row>
    <row r="581" ht="13.2" spans="3:4">
      <c r="C581" s="4"/>
      <c r="D581" s="19"/>
    </row>
    <row r="582" ht="13.2" spans="3:4">
      <c r="C582" s="4"/>
      <c r="D582" s="19"/>
    </row>
    <row r="583" ht="13.2" spans="3:4">
      <c r="C583" s="4"/>
      <c r="D583" s="19"/>
    </row>
    <row r="584" ht="13.2" spans="3:4">
      <c r="C584" s="4"/>
      <c r="D584" s="19"/>
    </row>
    <row r="585" ht="13.2" spans="3:4">
      <c r="C585" s="4"/>
      <c r="D585" s="19"/>
    </row>
    <row r="586" ht="13.2" spans="3:4">
      <c r="C586" s="4"/>
      <c r="D586" s="19"/>
    </row>
    <row r="587" ht="13.2" spans="3:4">
      <c r="C587" s="4"/>
      <c r="D587" s="19"/>
    </row>
    <row r="588" ht="13.2" spans="3:4">
      <c r="C588" s="4"/>
      <c r="D588" s="19"/>
    </row>
    <row r="589" ht="13.2" spans="3:4">
      <c r="C589" s="4"/>
      <c r="D589" s="19"/>
    </row>
    <row r="590" ht="13.2" spans="3:4">
      <c r="C590" s="4"/>
      <c r="D590" s="19"/>
    </row>
    <row r="591" ht="13.2" spans="3:4">
      <c r="C591" s="4"/>
      <c r="D591" s="19"/>
    </row>
    <row r="592" ht="13.2" spans="3:4">
      <c r="C592" s="4"/>
      <c r="D592" s="19"/>
    </row>
    <row r="593" ht="13.2" spans="3:4">
      <c r="C593" s="4"/>
      <c r="D593" s="19"/>
    </row>
    <row r="594" ht="13.2" spans="3:4">
      <c r="C594" s="4"/>
      <c r="D594" s="19"/>
    </row>
    <row r="595" ht="13.2" spans="3:4">
      <c r="C595" s="4"/>
      <c r="D595" s="19"/>
    </row>
    <row r="596" ht="13.2" spans="3:4">
      <c r="C596" s="4"/>
      <c r="D596" s="19"/>
    </row>
    <row r="597" ht="13.2" spans="3:4">
      <c r="C597" s="4"/>
      <c r="D597" s="19"/>
    </row>
    <row r="598" ht="13.2" spans="3:4">
      <c r="C598" s="4"/>
      <c r="D598" s="19"/>
    </row>
    <row r="599" ht="13.2" spans="3:4">
      <c r="C599" s="4"/>
      <c r="D599" s="19"/>
    </row>
    <row r="600" ht="13.2" spans="3:4">
      <c r="C600" s="4"/>
      <c r="D600" s="19"/>
    </row>
    <row r="601" ht="13.2" spans="3:4">
      <c r="C601" s="4"/>
      <c r="D601" s="19"/>
    </row>
    <row r="602" ht="13.2" spans="3:4">
      <c r="C602" s="4"/>
      <c r="D602" s="19"/>
    </row>
    <row r="603" ht="13.2" spans="3:4">
      <c r="C603" s="4"/>
      <c r="D603" s="19"/>
    </row>
    <row r="604" ht="13.2" spans="3:4">
      <c r="C604" s="4"/>
      <c r="D604" s="19"/>
    </row>
    <row r="605" ht="13.2" spans="3:4">
      <c r="C605" s="4"/>
      <c r="D605" s="19"/>
    </row>
    <row r="606" ht="13.2" spans="3:4">
      <c r="C606" s="4"/>
      <c r="D606" s="19"/>
    </row>
    <row r="607" ht="13.2" spans="3:4">
      <c r="C607" s="4"/>
      <c r="D607" s="19"/>
    </row>
    <row r="608" ht="13.2" spans="3:4">
      <c r="C608" s="4"/>
      <c r="D608" s="19"/>
    </row>
    <row r="609" ht="13.2" spans="3:4">
      <c r="C609" s="4"/>
      <c r="D609" s="19"/>
    </row>
    <row r="610" ht="13.2" spans="3:4">
      <c r="C610" s="4"/>
      <c r="D610" s="19"/>
    </row>
    <row r="611" ht="13.2" spans="3:4">
      <c r="C611" s="4"/>
      <c r="D611" s="19"/>
    </row>
    <row r="612" ht="13.2" spans="3:4">
      <c r="C612" s="4"/>
      <c r="D612" s="19"/>
    </row>
    <row r="613" ht="13.2" spans="3:4">
      <c r="C613" s="4"/>
      <c r="D613" s="19"/>
    </row>
    <row r="614" ht="13.2" spans="3:4">
      <c r="C614" s="4"/>
      <c r="D614" s="19"/>
    </row>
    <row r="615" ht="13.2" spans="3:4">
      <c r="C615" s="4"/>
      <c r="D615" s="19"/>
    </row>
    <row r="616" ht="13.2" spans="3:4">
      <c r="C616" s="4"/>
      <c r="D616" s="19"/>
    </row>
    <row r="617" ht="13.2" spans="3:4">
      <c r="C617" s="4"/>
      <c r="D617" s="19"/>
    </row>
    <row r="618" ht="13.2" spans="3:4">
      <c r="C618" s="4"/>
      <c r="D618" s="19"/>
    </row>
    <row r="619" ht="13.2" spans="3:4">
      <c r="C619" s="4"/>
      <c r="D619" s="19"/>
    </row>
    <row r="620" ht="13.2" spans="3:4">
      <c r="C620" s="4"/>
      <c r="D620" s="19"/>
    </row>
    <row r="621" ht="13.2" spans="3:4">
      <c r="C621" s="4"/>
      <c r="D621" s="19"/>
    </row>
    <row r="622" ht="13.2" spans="3:4">
      <c r="C622" s="4"/>
      <c r="D622" s="19"/>
    </row>
    <row r="623" ht="13.2" spans="3:4">
      <c r="C623" s="4"/>
      <c r="D623" s="19"/>
    </row>
    <row r="624" ht="13.2" spans="3:4">
      <c r="C624" s="4"/>
      <c r="D624" s="19"/>
    </row>
    <row r="625" ht="13.2" spans="3:4">
      <c r="C625" s="4"/>
      <c r="D625" s="19"/>
    </row>
    <row r="626" ht="13.2" spans="3:4">
      <c r="C626" s="4"/>
      <c r="D626" s="19"/>
    </row>
    <row r="627" ht="13.2" spans="3:4">
      <c r="C627" s="4"/>
      <c r="D627" s="19"/>
    </row>
    <row r="628" ht="13.2" spans="3:4">
      <c r="C628" s="4"/>
      <c r="D628" s="19"/>
    </row>
    <row r="629" ht="13.2" spans="3:4">
      <c r="C629" s="4"/>
      <c r="D629" s="19"/>
    </row>
    <row r="630" ht="13.2" spans="3:4">
      <c r="C630" s="4"/>
      <c r="D630" s="19"/>
    </row>
    <row r="631" ht="13.2" spans="3:4">
      <c r="C631" s="4"/>
      <c r="D631" s="19"/>
    </row>
    <row r="632" ht="13.2" spans="3:4">
      <c r="C632" s="4"/>
      <c r="D632" s="19"/>
    </row>
    <row r="633" ht="13.2" spans="3:4">
      <c r="C633" s="4"/>
      <c r="D633" s="19"/>
    </row>
    <row r="634" ht="13.2" spans="3:4">
      <c r="C634" s="4"/>
      <c r="D634" s="19"/>
    </row>
    <row r="635" ht="13.2" spans="3:4">
      <c r="C635" s="4"/>
      <c r="D635" s="19"/>
    </row>
    <row r="636" ht="13.2" spans="3:4">
      <c r="C636" s="4"/>
      <c r="D636" s="19"/>
    </row>
    <row r="637" ht="13.2" spans="3:4">
      <c r="C637" s="4"/>
      <c r="D637" s="19"/>
    </row>
    <row r="638" ht="13.2" spans="3:4">
      <c r="C638" s="4"/>
      <c r="D638" s="19"/>
    </row>
    <row r="639" ht="13.2" spans="3:4">
      <c r="C639" s="4"/>
      <c r="D639" s="19"/>
    </row>
    <row r="640" ht="13.2" spans="3:4">
      <c r="C640" s="4"/>
      <c r="D640" s="19"/>
    </row>
    <row r="641" ht="13.2" spans="3:4">
      <c r="C641" s="4"/>
      <c r="D641" s="19"/>
    </row>
    <row r="642" ht="13.2" spans="3:4">
      <c r="C642" s="4"/>
      <c r="D642" s="19"/>
    </row>
    <row r="643" ht="13.2" spans="3:4">
      <c r="C643" s="4"/>
      <c r="D643" s="19"/>
    </row>
    <row r="644" ht="13.2" spans="3:4">
      <c r="C644" s="4"/>
      <c r="D644" s="19"/>
    </row>
    <row r="645" ht="13.2" spans="3:4">
      <c r="C645" s="4"/>
      <c r="D645" s="19"/>
    </row>
    <row r="646" ht="13.2" spans="3:4">
      <c r="C646" s="4"/>
      <c r="D646" s="19"/>
    </row>
    <row r="647" ht="13.2" spans="3:4">
      <c r="C647" s="4"/>
      <c r="D647" s="19"/>
    </row>
    <row r="648" ht="13.2" spans="3:4">
      <c r="C648" s="4"/>
      <c r="D648" s="19"/>
    </row>
    <row r="649" ht="13.2" spans="3:4">
      <c r="C649" s="4"/>
      <c r="D649" s="19"/>
    </row>
    <row r="650" ht="13.2" spans="3:4">
      <c r="C650" s="4"/>
      <c r="D650" s="19"/>
    </row>
    <row r="651" ht="13.2" spans="3:4">
      <c r="C651" s="4"/>
      <c r="D651" s="19"/>
    </row>
    <row r="652" ht="13.2" spans="3:4">
      <c r="C652" s="4"/>
      <c r="D652" s="19"/>
    </row>
    <row r="653" ht="13.2" spans="3:4">
      <c r="C653" s="4"/>
      <c r="D653" s="19"/>
    </row>
    <row r="654" ht="13.2" spans="3:4">
      <c r="C654" s="4"/>
      <c r="D654" s="19"/>
    </row>
    <row r="655" ht="13.2" spans="3:4">
      <c r="C655" s="4"/>
      <c r="D655" s="19"/>
    </row>
    <row r="656" ht="13.2" spans="3:4">
      <c r="C656" s="4"/>
      <c r="D656" s="19"/>
    </row>
    <row r="657" ht="13.2" spans="3:4">
      <c r="C657" s="4"/>
      <c r="D657" s="19"/>
    </row>
    <row r="658" ht="13.2" spans="3:4">
      <c r="C658" s="4"/>
      <c r="D658" s="19"/>
    </row>
    <row r="659" ht="13.2" spans="3:4">
      <c r="C659" s="4"/>
      <c r="D659" s="19"/>
    </row>
    <row r="660" ht="13.2" spans="3:4">
      <c r="C660" s="4"/>
      <c r="D660" s="19"/>
    </row>
    <row r="661" ht="13.2" spans="3:4">
      <c r="C661" s="4"/>
      <c r="D661" s="19"/>
    </row>
    <row r="662" ht="13.2" spans="3:4">
      <c r="C662" s="4"/>
      <c r="D662" s="19"/>
    </row>
    <row r="663" ht="13.2" spans="3:4">
      <c r="C663" s="4"/>
      <c r="D663" s="19"/>
    </row>
    <row r="664" ht="13.2" spans="3:4">
      <c r="C664" s="4"/>
      <c r="D664" s="19"/>
    </row>
    <row r="665" ht="13.2" spans="3:4">
      <c r="C665" s="4"/>
      <c r="D665" s="19"/>
    </row>
    <row r="666" ht="13.2" spans="3:4">
      <c r="C666" s="4"/>
      <c r="D666" s="19"/>
    </row>
    <row r="667" ht="13.2" spans="3:4">
      <c r="C667" s="4"/>
      <c r="D667" s="19"/>
    </row>
    <row r="668" ht="13.2" spans="3:4">
      <c r="C668" s="4"/>
      <c r="D668" s="19"/>
    </row>
    <row r="669" ht="13.2" spans="3:4">
      <c r="C669" s="4"/>
      <c r="D669" s="19"/>
    </row>
    <row r="670" ht="13.2" spans="3:4">
      <c r="C670" s="4"/>
      <c r="D670" s="19"/>
    </row>
    <row r="671" ht="13.2" spans="3:4">
      <c r="C671" s="4"/>
      <c r="D671" s="19"/>
    </row>
    <row r="672" ht="13.2" spans="3:4">
      <c r="C672" s="4"/>
      <c r="D672" s="19"/>
    </row>
    <row r="673" ht="13.2" spans="3:4">
      <c r="C673" s="4"/>
      <c r="D673" s="19"/>
    </row>
    <row r="674" ht="13.2" spans="3:4">
      <c r="C674" s="4"/>
      <c r="D674" s="19"/>
    </row>
    <row r="675" ht="13.2" spans="3:4">
      <c r="C675" s="4"/>
      <c r="D675" s="19"/>
    </row>
    <row r="676" ht="13.2" spans="3:4">
      <c r="C676" s="4"/>
      <c r="D676" s="19"/>
    </row>
    <row r="677" ht="13.2" spans="3:4">
      <c r="C677" s="4"/>
      <c r="D677" s="19"/>
    </row>
    <row r="678" ht="13.2" spans="3:4">
      <c r="C678" s="4"/>
      <c r="D678" s="19"/>
    </row>
    <row r="679" ht="13.2" spans="3:4">
      <c r="C679" s="4"/>
      <c r="D679" s="19"/>
    </row>
    <row r="680" ht="13.2" spans="3:4">
      <c r="C680" s="4"/>
      <c r="D680" s="19"/>
    </row>
    <row r="681" ht="13.2" spans="3:4">
      <c r="C681" s="4"/>
      <c r="D681" s="19"/>
    </row>
    <row r="682" ht="13.2" spans="3:4">
      <c r="C682" s="4"/>
      <c r="D682" s="19"/>
    </row>
    <row r="683" ht="13.2" spans="3:4">
      <c r="C683" s="4"/>
      <c r="D683" s="19"/>
    </row>
    <row r="684" ht="13.2" spans="3:4">
      <c r="C684" s="4"/>
      <c r="D684" s="19"/>
    </row>
    <row r="685" ht="13.2" spans="3:4">
      <c r="C685" s="4"/>
      <c r="D685" s="19"/>
    </row>
    <row r="686" ht="13.2" spans="3:4">
      <c r="C686" s="4"/>
      <c r="D686" s="19"/>
    </row>
    <row r="687" ht="13.2" spans="3:4">
      <c r="C687" s="4"/>
      <c r="D687" s="19"/>
    </row>
    <row r="688" ht="13.2" spans="3:4">
      <c r="C688" s="4"/>
      <c r="D688" s="19"/>
    </row>
    <row r="689" ht="13.2" spans="3:4">
      <c r="C689" s="4"/>
      <c r="D689" s="19"/>
    </row>
    <row r="690" ht="13.2" spans="3:4">
      <c r="C690" s="4"/>
      <c r="D690" s="19"/>
    </row>
    <row r="691" ht="13.2" spans="3:4">
      <c r="C691" s="4"/>
      <c r="D691" s="19"/>
    </row>
    <row r="692" ht="13.2" spans="3:4">
      <c r="C692" s="4"/>
      <c r="D692" s="19"/>
    </row>
    <row r="693" ht="13.2" spans="3:4">
      <c r="C693" s="4"/>
      <c r="D693" s="19"/>
    </row>
    <row r="694" ht="13.2" spans="3:4">
      <c r="C694" s="4"/>
      <c r="D694" s="19"/>
    </row>
    <row r="695" ht="13.2" spans="3:4">
      <c r="C695" s="4"/>
      <c r="D695" s="19"/>
    </row>
    <row r="696" ht="13.2" spans="3:4">
      <c r="C696" s="4"/>
      <c r="D696" s="19"/>
    </row>
    <row r="697" ht="13.2" spans="3:4">
      <c r="C697" s="4"/>
      <c r="D697" s="19"/>
    </row>
    <row r="698" ht="13.2" spans="3:4">
      <c r="C698" s="4"/>
      <c r="D698" s="19"/>
    </row>
    <row r="699" ht="13.2" spans="3:4">
      <c r="C699" s="4"/>
      <c r="D699" s="19"/>
    </row>
    <row r="700" ht="13.2" spans="3:4">
      <c r="C700" s="4"/>
      <c r="D700" s="19"/>
    </row>
    <row r="701" ht="13.2" spans="3:4">
      <c r="C701" s="4"/>
      <c r="D701" s="19"/>
    </row>
    <row r="702" ht="13.2" spans="3:4">
      <c r="C702" s="4"/>
      <c r="D702" s="19"/>
    </row>
    <row r="703" ht="13.2" spans="3:4">
      <c r="C703" s="4"/>
      <c r="D703" s="19"/>
    </row>
    <row r="704" ht="13.2" spans="3:4">
      <c r="C704" s="4"/>
      <c r="D704" s="19"/>
    </row>
    <row r="705" ht="13.2" spans="3:4">
      <c r="C705" s="4"/>
      <c r="D705" s="19"/>
    </row>
    <row r="706" ht="13.2" spans="3:4">
      <c r="C706" s="4"/>
      <c r="D706" s="19"/>
    </row>
    <row r="707" ht="13.2" spans="3:4">
      <c r="C707" s="4"/>
      <c r="D707" s="19"/>
    </row>
    <row r="708" ht="13.2" spans="3:4">
      <c r="C708" s="4"/>
      <c r="D708" s="19"/>
    </row>
    <row r="709" ht="13.2" spans="3:4">
      <c r="C709" s="4"/>
      <c r="D709" s="19"/>
    </row>
    <row r="710" ht="13.2" spans="3:4">
      <c r="C710" s="4"/>
      <c r="D710" s="19"/>
    </row>
    <row r="711" ht="13.2" spans="3:4">
      <c r="C711" s="4"/>
      <c r="D711" s="19"/>
    </row>
    <row r="712" ht="13.2" spans="3:4">
      <c r="C712" s="4"/>
      <c r="D712" s="19"/>
    </row>
    <row r="713" ht="13.2" spans="3:4">
      <c r="C713" s="4"/>
      <c r="D713" s="19"/>
    </row>
    <row r="714" ht="13.2" spans="3:4">
      <c r="C714" s="4"/>
      <c r="D714" s="19"/>
    </row>
    <row r="715" ht="13.2" spans="3:4">
      <c r="C715" s="4"/>
      <c r="D715" s="19"/>
    </row>
    <row r="716" ht="13.2" spans="3:4">
      <c r="C716" s="4"/>
      <c r="D716" s="19"/>
    </row>
    <row r="717" ht="13.2" spans="3:4">
      <c r="C717" s="4"/>
      <c r="D717" s="19"/>
    </row>
    <row r="718" ht="13.2" spans="3:4">
      <c r="C718" s="4"/>
      <c r="D718" s="19"/>
    </row>
    <row r="719" ht="13.2" spans="3:4">
      <c r="C719" s="4"/>
      <c r="D719" s="19"/>
    </row>
    <row r="720" ht="13.2" spans="3:4">
      <c r="C720" s="4"/>
      <c r="D720" s="19"/>
    </row>
    <row r="721" ht="13.2" spans="3:4">
      <c r="C721" s="4"/>
      <c r="D721" s="19"/>
    </row>
    <row r="722" ht="13.2" spans="3:4">
      <c r="C722" s="4"/>
      <c r="D722" s="19"/>
    </row>
    <row r="723" ht="13.2" spans="3:4">
      <c r="C723" s="4"/>
      <c r="D723" s="19"/>
    </row>
    <row r="724" ht="13.2" spans="3:4">
      <c r="C724" s="4"/>
      <c r="D724" s="19"/>
    </row>
    <row r="725" ht="13.2" spans="3:4">
      <c r="C725" s="4"/>
      <c r="D725" s="19"/>
    </row>
    <row r="726" ht="13.2" spans="3:4">
      <c r="C726" s="4"/>
      <c r="D726" s="19"/>
    </row>
    <row r="727" ht="13.2" spans="3:4">
      <c r="C727" s="4"/>
      <c r="D727" s="19"/>
    </row>
    <row r="728" ht="13.2" spans="3:4">
      <c r="C728" s="4"/>
      <c r="D728" s="19"/>
    </row>
    <row r="729" ht="13.2" spans="3:4">
      <c r="C729" s="4"/>
      <c r="D729" s="19"/>
    </row>
    <row r="730" ht="13.2" spans="3:4">
      <c r="C730" s="4"/>
      <c r="D730" s="19"/>
    </row>
    <row r="731" ht="13.2" spans="3:4">
      <c r="C731" s="4"/>
      <c r="D731" s="19"/>
    </row>
    <row r="732" ht="13.2" spans="3:4">
      <c r="C732" s="4"/>
      <c r="D732" s="19"/>
    </row>
    <row r="733" ht="13.2" spans="3:4">
      <c r="C733" s="4"/>
      <c r="D733" s="19"/>
    </row>
    <row r="734" ht="13.2" spans="3:4">
      <c r="C734" s="4"/>
      <c r="D734" s="19"/>
    </row>
    <row r="735" ht="13.2" spans="3:4">
      <c r="C735" s="4"/>
      <c r="D735" s="19"/>
    </row>
    <row r="736" ht="13.2" spans="3:4">
      <c r="C736" s="4"/>
      <c r="D736" s="19"/>
    </row>
    <row r="737" ht="13.2" spans="3:4">
      <c r="C737" s="4"/>
      <c r="D737" s="19"/>
    </row>
    <row r="738" ht="13.2" spans="3:4">
      <c r="C738" s="4"/>
      <c r="D738" s="19"/>
    </row>
    <row r="739" ht="13.2" spans="3:4">
      <c r="C739" s="4"/>
      <c r="D739" s="19"/>
    </row>
    <row r="740" ht="13.2" spans="3:4">
      <c r="C740" s="4"/>
      <c r="D740" s="19"/>
    </row>
    <row r="741" ht="13.2" spans="3:4">
      <c r="C741" s="4"/>
      <c r="D741" s="19"/>
    </row>
    <row r="742" ht="13.2" spans="3:4">
      <c r="C742" s="4"/>
      <c r="D742" s="19"/>
    </row>
    <row r="743" ht="13.2" spans="3:4">
      <c r="C743" s="4"/>
      <c r="D743" s="19"/>
    </row>
    <row r="744" ht="13.2" spans="3:4">
      <c r="C744" s="4"/>
      <c r="D744" s="19"/>
    </row>
    <row r="745" ht="13.2" spans="3:4">
      <c r="C745" s="4"/>
      <c r="D745" s="19"/>
    </row>
    <row r="746" ht="13.2" spans="3:4">
      <c r="C746" s="4"/>
      <c r="D746" s="19"/>
    </row>
    <row r="747" ht="13.2" spans="3:4">
      <c r="C747" s="4"/>
      <c r="D747" s="19"/>
    </row>
    <row r="748" ht="13.2" spans="3:4">
      <c r="C748" s="4"/>
      <c r="D748" s="19"/>
    </row>
    <row r="749" ht="13.2" spans="3:4">
      <c r="C749" s="4"/>
      <c r="D749" s="19"/>
    </row>
    <row r="750" ht="13.2" spans="3:4">
      <c r="C750" s="4"/>
      <c r="D750" s="19"/>
    </row>
    <row r="751" ht="13.2" spans="3:4">
      <c r="C751" s="4"/>
      <c r="D751" s="19"/>
    </row>
    <row r="752" ht="13.2" spans="3:4">
      <c r="C752" s="4"/>
      <c r="D752" s="19"/>
    </row>
    <row r="753" ht="13.2" spans="3:4">
      <c r="C753" s="4"/>
      <c r="D753" s="19"/>
    </row>
    <row r="754" ht="13.2" spans="3:4">
      <c r="C754" s="4"/>
      <c r="D754" s="19"/>
    </row>
    <row r="755" ht="13.2" spans="3:4">
      <c r="C755" s="4"/>
      <c r="D755" s="19"/>
    </row>
    <row r="756" ht="13.2" spans="3:4">
      <c r="C756" s="4"/>
      <c r="D756" s="19"/>
    </row>
    <row r="757" ht="13.2" spans="3:4">
      <c r="C757" s="4"/>
      <c r="D757" s="19"/>
    </row>
    <row r="758" ht="13.2" spans="3:4">
      <c r="C758" s="4"/>
      <c r="D758" s="19"/>
    </row>
    <row r="759" ht="13.2" spans="3:4">
      <c r="C759" s="4"/>
      <c r="D759" s="19"/>
    </row>
    <row r="760" ht="13.2" spans="3:4">
      <c r="C760" s="4"/>
      <c r="D760" s="19"/>
    </row>
    <row r="761" ht="13.2" spans="3:4">
      <c r="C761" s="4"/>
      <c r="D761" s="19"/>
    </row>
    <row r="762" ht="13.2" spans="3:4">
      <c r="C762" s="4"/>
      <c r="D762" s="19"/>
    </row>
    <row r="763" ht="13.2" spans="3:4">
      <c r="C763" s="4"/>
      <c r="D763" s="19"/>
    </row>
    <row r="764" ht="13.2" spans="3:4">
      <c r="C764" s="4"/>
      <c r="D764" s="19"/>
    </row>
    <row r="765" ht="13.2" spans="3:4">
      <c r="C765" s="4"/>
      <c r="D765" s="19"/>
    </row>
    <row r="766" ht="13.2" spans="3:4">
      <c r="C766" s="4"/>
      <c r="D766" s="19"/>
    </row>
    <row r="767" ht="13.2" spans="3:4">
      <c r="C767" s="4"/>
      <c r="D767" s="19"/>
    </row>
    <row r="768" ht="13.2" spans="3:4">
      <c r="C768" s="4"/>
      <c r="D768" s="19"/>
    </row>
    <row r="769" ht="13.2" spans="3:4">
      <c r="C769" s="4"/>
      <c r="D769" s="19"/>
    </row>
    <row r="770" ht="13.2" spans="3:4">
      <c r="C770" s="4"/>
      <c r="D770" s="19"/>
    </row>
    <row r="771" ht="13.2" spans="3:4">
      <c r="C771" s="4"/>
      <c r="D771" s="19"/>
    </row>
    <row r="772" ht="13.2" spans="3:4">
      <c r="C772" s="4"/>
      <c r="D772" s="19"/>
    </row>
    <row r="773" ht="13.2" spans="3:4">
      <c r="C773" s="4"/>
      <c r="D773" s="19"/>
    </row>
    <row r="774" ht="13.2" spans="3:4">
      <c r="C774" s="4"/>
      <c r="D774" s="19"/>
    </row>
    <row r="775" ht="13.2" spans="3:4">
      <c r="C775" s="4"/>
      <c r="D775" s="19"/>
    </row>
    <row r="776" ht="13.2" spans="3:4">
      <c r="C776" s="4"/>
      <c r="D776" s="19"/>
    </row>
    <row r="777" ht="13.2" spans="3:4">
      <c r="C777" s="4"/>
      <c r="D777" s="19"/>
    </row>
    <row r="778" ht="13.2" spans="3:4">
      <c r="C778" s="4"/>
      <c r="D778" s="19"/>
    </row>
    <row r="779" ht="13.2" spans="3:4">
      <c r="C779" s="4"/>
      <c r="D779" s="19"/>
    </row>
    <row r="780" ht="13.2" spans="3:4">
      <c r="C780" s="4"/>
      <c r="D780" s="19"/>
    </row>
    <row r="781" ht="13.2" spans="3:4">
      <c r="C781" s="4"/>
      <c r="D781" s="19"/>
    </row>
    <row r="782" ht="13.2" spans="3:4">
      <c r="C782" s="4"/>
      <c r="D782" s="19"/>
    </row>
    <row r="783" ht="13.2" spans="3:4">
      <c r="C783" s="4"/>
      <c r="D783" s="19"/>
    </row>
    <row r="784" ht="13.2" spans="3:4">
      <c r="C784" s="4"/>
      <c r="D784" s="19"/>
    </row>
    <row r="785" ht="13.2" spans="3:4">
      <c r="C785" s="4"/>
      <c r="D785" s="19"/>
    </row>
    <row r="786" ht="13.2" spans="3:4">
      <c r="C786" s="4"/>
      <c r="D786" s="19"/>
    </row>
    <row r="787" ht="13.2" spans="3:4">
      <c r="C787" s="4"/>
      <c r="D787" s="19"/>
    </row>
    <row r="788" ht="13.2" spans="3:4">
      <c r="C788" s="4"/>
      <c r="D788" s="19"/>
    </row>
    <row r="789" ht="13.2" spans="3:4">
      <c r="C789" s="4"/>
      <c r="D789" s="19"/>
    </row>
    <row r="790" ht="13.2" spans="3:4">
      <c r="C790" s="4"/>
      <c r="D790" s="19"/>
    </row>
    <row r="791" ht="13.2" spans="3:4">
      <c r="C791" s="4"/>
      <c r="D791" s="19"/>
    </row>
    <row r="792" ht="13.2" spans="3:4">
      <c r="C792" s="4"/>
      <c r="D792" s="19"/>
    </row>
    <row r="793" ht="13.2" spans="3:4">
      <c r="C793" s="4"/>
      <c r="D793" s="19"/>
    </row>
    <row r="794" ht="13.2" spans="3:4">
      <c r="C794" s="4"/>
      <c r="D794" s="19"/>
    </row>
    <row r="795" ht="13.2" spans="3:4">
      <c r="C795" s="4"/>
      <c r="D795" s="19"/>
    </row>
    <row r="796" ht="13.2" spans="3:4">
      <c r="C796" s="4"/>
      <c r="D796" s="19"/>
    </row>
    <row r="797" ht="13.2" spans="3:4">
      <c r="C797" s="4"/>
      <c r="D797" s="19"/>
    </row>
    <row r="798" ht="13.2" spans="3:4">
      <c r="C798" s="4"/>
      <c r="D798" s="19"/>
    </row>
    <row r="799" ht="13.2" spans="3:4">
      <c r="C799" s="4"/>
      <c r="D799" s="19"/>
    </row>
    <row r="800" ht="13.2" spans="3:4">
      <c r="C800" s="4"/>
      <c r="D800" s="19"/>
    </row>
    <row r="801" ht="13.2" spans="3:4">
      <c r="C801" s="4"/>
      <c r="D801" s="19"/>
    </row>
    <row r="802" ht="13.2" spans="3:4">
      <c r="C802" s="4"/>
      <c r="D802" s="19"/>
    </row>
    <row r="803" ht="13.2" spans="3:4">
      <c r="C803" s="4"/>
      <c r="D803" s="19"/>
    </row>
    <row r="804" ht="13.2" spans="3:4">
      <c r="C804" s="4"/>
      <c r="D804" s="19"/>
    </row>
    <row r="805" ht="13.2" spans="3:4">
      <c r="C805" s="4"/>
      <c r="D805" s="19"/>
    </row>
    <row r="806" ht="13.2" spans="3:4">
      <c r="C806" s="4"/>
      <c r="D806" s="19"/>
    </row>
    <row r="807" ht="13.2" spans="3:4">
      <c r="C807" s="4"/>
      <c r="D807" s="19"/>
    </row>
    <row r="808" ht="13.2" spans="3:4">
      <c r="C808" s="4"/>
      <c r="D808" s="19"/>
    </row>
    <row r="809" ht="13.2" spans="3:4">
      <c r="C809" s="4"/>
      <c r="D809" s="19"/>
    </row>
    <row r="810" ht="13.2" spans="3:4">
      <c r="C810" s="4"/>
      <c r="D810" s="19"/>
    </row>
    <row r="811" ht="13.2" spans="3:4">
      <c r="C811" s="4"/>
      <c r="D811" s="19"/>
    </row>
    <row r="812" ht="13.2" spans="3:4">
      <c r="C812" s="4"/>
      <c r="D812" s="19"/>
    </row>
    <row r="813" ht="13.2" spans="3:4">
      <c r="C813" s="4"/>
      <c r="D813" s="19"/>
    </row>
    <row r="814" ht="13.2" spans="3:4">
      <c r="C814" s="4"/>
      <c r="D814" s="19"/>
    </row>
    <row r="815" ht="13.2" spans="3:4">
      <c r="C815" s="4"/>
      <c r="D815" s="19"/>
    </row>
    <row r="816" ht="13.2" spans="3:4">
      <c r="C816" s="4"/>
      <c r="D816" s="19"/>
    </row>
    <row r="817" ht="13.2" spans="3:4">
      <c r="C817" s="4"/>
      <c r="D817" s="19"/>
    </row>
    <row r="818" ht="13.2" spans="3:4">
      <c r="C818" s="4"/>
      <c r="D818" s="19"/>
    </row>
    <row r="819" ht="13.2" spans="3:4">
      <c r="C819" s="4"/>
      <c r="D819" s="19"/>
    </row>
    <row r="820" ht="13.2" spans="3:4">
      <c r="C820" s="4"/>
      <c r="D820" s="19"/>
    </row>
    <row r="821" ht="13.2" spans="3:4">
      <c r="C821" s="4"/>
      <c r="D821" s="19"/>
    </row>
    <row r="822" ht="13.2" spans="3:4">
      <c r="C822" s="4"/>
      <c r="D822" s="19"/>
    </row>
    <row r="823" ht="13.2" spans="3:4">
      <c r="C823" s="4"/>
      <c r="D823" s="19"/>
    </row>
    <row r="824" ht="13.2" spans="3:4">
      <c r="C824" s="4"/>
      <c r="D824" s="19"/>
    </row>
    <row r="825" ht="13.2" spans="3:4">
      <c r="C825" s="4"/>
      <c r="D825" s="19"/>
    </row>
    <row r="826" ht="13.2" spans="3:4">
      <c r="C826" s="4"/>
      <c r="D826" s="19"/>
    </row>
    <row r="827" ht="13.2" spans="3:4">
      <c r="C827" s="4"/>
      <c r="D827" s="19"/>
    </row>
    <row r="828" ht="13.2" spans="3:4">
      <c r="C828" s="4"/>
      <c r="D828" s="19"/>
    </row>
    <row r="829" ht="13.2" spans="3:4">
      <c r="C829" s="4"/>
      <c r="D829" s="19"/>
    </row>
    <row r="830" ht="13.2" spans="3:4">
      <c r="C830" s="4"/>
      <c r="D830" s="19"/>
    </row>
    <row r="831" ht="13.2" spans="3:4">
      <c r="C831" s="4"/>
      <c r="D831" s="19"/>
    </row>
    <row r="832" ht="13.2" spans="3:4">
      <c r="C832" s="4"/>
      <c r="D832" s="19"/>
    </row>
    <row r="833" ht="13.2" spans="3:4">
      <c r="C833" s="4"/>
      <c r="D833" s="19"/>
    </row>
    <row r="834" ht="13.2" spans="3:4">
      <c r="C834" s="4"/>
      <c r="D834" s="19"/>
    </row>
    <row r="835" ht="13.2" spans="3:4">
      <c r="C835" s="4"/>
      <c r="D835" s="19"/>
    </row>
    <row r="836" ht="13.2" spans="3:4">
      <c r="C836" s="4"/>
      <c r="D836" s="19"/>
    </row>
    <row r="837" ht="13.2" spans="3:4">
      <c r="C837" s="4"/>
      <c r="D837" s="19"/>
    </row>
    <row r="838" ht="13.2" spans="3:4">
      <c r="C838" s="4"/>
      <c r="D838" s="19"/>
    </row>
    <row r="839" ht="13.2" spans="3:4">
      <c r="C839" s="4"/>
      <c r="D839" s="19"/>
    </row>
    <row r="840" ht="13.2" spans="3:4">
      <c r="C840" s="4"/>
      <c r="D840" s="19"/>
    </row>
    <row r="841" ht="13.2" spans="3:4">
      <c r="C841" s="4"/>
      <c r="D841" s="19"/>
    </row>
    <row r="842" ht="13.2" spans="3:4">
      <c r="C842" s="4"/>
      <c r="D842" s="19"/>
    </row>
    <row r="843" ht="13.2" spans="3:4">
      <c r="C843" s="4"/>
      <c r="D843" s="19"/>
    </row>
    <row r="844" ht="13.2" spans="3:4">
      <c r="C844" s="4"/>
      <c r="D844" s="19"/>
    </row>
    <row r="845" ht="13.2" spans="3:4">
      <c r="C845" s="4"/>
      <c r="D845" s="19"/>
    </row>
    <row r="846" ht="13.2" spans="3:4">
      <c r="C846" s="4"/>
      <c r="D846" s="19"/>
    </row>
    <row r="847" ht="13.2" spans="3:4">
      <c r="C847" s="4"/>
      <c r="D847" s="19"/>
    </row>
    <row r="848" ht="13.2" spans="3:4">
      <c r="C848" s="4"/>
      <c r="D848" s="19"/>
    </row>
    <row r="849" ht="13.2" spans="3:4">
      <c r="C849" s="4"/>
      <c r="D849" s="19"/>
    </row>
    <row r="850" ht="13.2" spans="3:4">
      <c r="C850" s="4"/>
      <c r="D850" s="19"/>
    </row>
    <row r="851" ht="13.2" spans="3:4">
      <c r="C851" s="4"/>
      <c r="D851" s="19"/>
    </row>
    <row r="852" ht="13.2" spans="3:4">
      <c r="C852" s="4"/>
      <c r="D852" s="19"/>
    </row>
    <row r="853" ht="13.2" spans="3:4">
      <c r="C853" s="4"/>
      <c r="D853" s="19"/>
    </row>
    <row r="854" ht="13.2" spans="3:4">
      <c r="C854" s="4"/>
      <c r="D854" s="19"/>
    </row>
    <row r="855" ht="13.2" spans="3:4">
      <c r="C855" s="4"/>
      <c r="D855" s="19"/>
    </row>
    <row r="856" ht="13.2" spans="3:4">
      <c r="C856" s="4"/>
      <c r="D856" s="19"/>
    </row>
    <row r="857" ht="13.2" spans="3:4">
      <c r="C857" s="4"/>
      <c r="D857" s="19"/>
    </row>
    <row r="858" ht="13.2" spans="3:4">
      <c r="C858" s="4"/>
      <c r="D858" s="19"/>
    </row>
    <row r="859" ht="13.2" spans="3:4">
      <c r="C859" s="4"/>
      <c r="D859" s="19"/>
    </row>
    <row r="860" ht="13.2" spans="3:4">
      <c r="C860" s="4"/>
      <c r="D860" s="19"/>
    </row>
    <row r="861" ht="13.2" spans="3:4">
      <c r="C861" s="4"/>
      <c r="D861" s="19"/>
    </row>
    <row r="862" ht="13.2" spans="3:4">
      <c r="C862" s="4"/>
      <c r="D862" s="19"/>
    </row>
    <row r="863" ht="13.2" spans="3:4">
      <c r="C863" s="4"/>
      <c r="D863" s="19"/>
    </row>
    <row r="864" ht="13.2" spans="3:4">
      <c r="C864" s="4"/>
      <c r="D864" s="19"/>
    </row>
    <row r="865" ht="13.2" spans="3:4">
      <c r="C865" s="4"/>
      <c r="D865" s="19"/>
    </row>
    <row r="866" ht="13.2" spans="3:4">
      <c r="C866" s="4"/>
      <c r="D866" s="19"/>
    </row>
    <row r="867" ht="13.2" spans="3:4">
      <c r="C867" s="4"/>
      <c r="D867" s="19"/>
    </row>
    <row r="868" ht="13.2" spans="3:4">
      <c r="C868" s="4"/>
      <c r="D868" s="19"/>
    </row>
    <row r="869" ht="13.2" spans="3:4">
      <c r="C869" s="4"/>
      <c r="D869" s="19"/>
    </row>
    <row r="870" ht="13.2" spans="3:4">
      <c r="C870" s="4"/>
      <c r="D870" s="19"/>
    </row>
    <row r="871" ht="13.2" spans="3:4">
      <c r="C871" s="4"/>
      <c r="D871" s="19"/>
    </row>
    <row r="872" ht="13.2" spans="3:4">
      <c r="C872" s="4"/>
      <c r="D872" s="19"/>
    </row>
    <row r="873" ht="13.2" spans="3:4">
      <c r="C873" s="4"/>
      <c r="D873" s="19"/>
    </row>
    <row r="874" ht="13.2" spans="3:4">
      <c r="C874" s="4"/>
      <c r="D874" s="19"/>
    </row>
    <row r="875" ht="13.2" spans="3:4">
      <c r="C875" s="4"/>
      <c r="D875" s="19"/>
    </row>
    <row r="876" ht="13.2" spans="3:4">
      <c r="C876" s="4"/>
      <c r="D876" s="19"/>
    </row>
    <row r="877" ht="13.2" spans="3:4">
      <c r="C877" s="4"/>
      <c r="D877" s="19"/>
    </row>
    <row r="878" ht="13.2" spans="3:4">
      <c r="C878" s="4"/>
      <c r="D878" s="19"/>
    </row>
    <row r="879" ht="13.2" spans="3:4">
      <c r="C879" s="4"/>
      <c r="D879" s="19"/>
    </row>
    <row r="880" ht="13.2" spans="3:4">
      <c r="C880" s="4"/>
      <c r="D880" s="19"/>
    </row>
    <row r="881" ht="13.2" spans="3:4">
      <c r="C881" s="4"/>
      <c r="D881" s="19"/>
    </row>
    <row r="882" ht="13.2" spans="3:4">
      <c r="C882" s="4"/>
      <c r="D882" s="19"/>
    </row>
    <row r="883" ht="13.2" spans="3:4">
      <c r="C883" s="4"/>
      <c r="D883" s="19"/>
    </row>
    <row r="884" ht="13.2" spans="3:4">
      <c r="C884" s="4"/>
      <c r="D884" s="19"/>
    </row>
    <row r="885" ht="13.2" spans="3:4">
      <c r="C885" s="4"/>
      <c r="D885" s="19"/>
    </row>
    <row r="886" ht="13.2" spans="3:4">
      <c r="C886" s="4"/>
      <c r="D886" s="19"/>
    </row>
    <row r="887" ht="13.2" spans="3:4">
      <c r="C887" s="4"/>
      <c r="D887" s="19"/>
    </row>
    <row r="888" ht="13.2" spans="3:4">
      <c r="C888" s="4"/>
      <c r="D888" s="19"/>
    </row>
    <row r="889" ht="13.2" spans="3:4">
      <c r="C889" s="4"/>
      <c r="D889" s="19"/>
    </row>
    <row r="890" ht="13.2" spans="3:4">
      <c r="C890" s="4"/>
      <c r="D890" s="19"/>
    </row>
    <row r="891" ht="13.2" spans="3:4">
      <c r="C891" s="4"/>
      <c r="D891" s="19"/>
    </row>
    <row r="892" ht="13.2" spans="3:4">
      <c r="C892" s="4"/>
      <c r="D892" s="19"/>
    </row>
    <row r="893" ht="13.2" spans="3:4">
      <c r="C893" s="4"/>
      <c r="D893" s="19"/>
    </row>
    <row r="894" ht="13.2" spans="3:4">
      <c r="C894" s="4"/>
      <c r="D894" s="19"/>
    </row>
    <row r="895" ht="13.2" spans="3:4">
      <c r="C895" s="4"/>
      <c r="D895" s="19"/>
    </row>
    <row r="896" ht="13.2" spans="3:4">
      <c r="C896" s="4"/>
      <c r="D896" s="19"/>
    </row>
    <row r="897" ht="13.2" spans="3:4">
      <c r="C897" s="4"/>
      <c r="D897" s="19"/>
    </row>
    <row r="898" ht="13.2" spans="3:4">
      <c r="C898" s="4"/>
      <c r="D898" s="19"/>
    </row>
    <row r="899" ht="13.2" spans="3:4">
      <c r="C899" s="4"/>
      <c r="D899" s="19"/>
    </row>
    <row r="900" ht="13.2" spans="3:4">
      <c r="C900" s="4"/>
      <c r="D900" s="19"/>
    </row>
    <row r="901" ht="13.2" spans="3:4">
      <c r="C901" s="4"/>
      <c r="D901" s="19"/>
    </row>
    <row r="902" ht="13.2" spans="3:4">
      <c r="C902" s="4"/>
      <c r="D902" s="19"/>
    </row>
    <row r="903" ht="13.2" spans="3:4">
      <c r="C903" s="4"/>
      <c r="D903" s="19"/>
    </row>
    <row r="904" ht="13.2" spans="3:4">
      <c r="C904" s="4"/>
      <c r="D904" s="19"/>
    </row>
    <row r="905" ht="13.2" spans="3:4">
      <c r="C905" s="4"/>
      <c r="D905" s="19"/>
    </row>
    <row r="906" ht="13.2" spans="3:4">
      <c r="C906" s="4"/>
      <c r="D906" s="19"/>
    </row>
    <row r="907" ht="13.2" spans="3:4">
      <c r="C907" s="4"/>
      <c r="D907" s="19"/>
    </row>
    <row r="908" ht="13.2" spans="3:4">
      <c r="C908" s="4"/>
      <c r="D908" s="19"/>
    </row>
    <row r="909" ht="13.2" spans="3:4">
      <c r="C909" s="4"/>
      <c r="D909" s="19"/>
    </row>
    <row r="910" ht="13.2" spans="3:4">
      <c r="C910" s="4"/>
      <c r="D910" s="19"/>
    </row>
    <row r="911" ht="13.2" spans="3:4">
      <c r="C911" s="4"/>
      <c r="D911" s="19"/>
    </row>
    <row r="912" ht="13.2" spans="3:4">
      <c r="C912" s="4"/>
      <c r="D912" s="19"/>
    </row>
    <row r="913" ht="13.2" spans="3:4">
      <c r="C913" s="4"/>
      <c r="D913" s="19"/>
    </row>
    <row r="914" ht="13.2" spans="3:4">
      <c r="C914" s="4"/>
      <c r="D914" s="19"/>
    </row>
    <row r="915" ht="13.2" spans="3:4">
      <c r="C915" s="4"/>
      <c r="D915" s="19"/>
    </row>
    <row r="916" ht="13.2" spans="3:4">
      <c r="C916" s="4"/>
      <c r="D916" s="19"/>
    </row>
    <row r="917" ht="13.2" spans="3:4">
      <c r="C917" s="4"/>
      <c r="D917" s="19"/>
    </row>
    <row r="918" ht="13.2" spans="3:4">
      <c r="C918" s="4"/>
      <c r="D918" s="19"/>
    </row>
    <row r="919" ht="13.2" spans="3:4">
      <c r="C919" s="4"/>
      <c r="D919" s="19"/>
    </row>
    <row r="920" ht="13.2" spans="3:4">
      <c r="C920" s="4"/>
      <c r="D920" s="19"/>
    </row>
    <row r="921" ht="13.2" spans="3:4">
      <c r="C921" s="4"/>
      <c r="D921" s="19"/>
    </row>
    <row r="922" ht="13.2" spans="3:4">
      <c r="C922" s="4"/>
      <c r="D922" s="19"/>
    </row>
    <row r="923" ht="13.2" spans="3:4">
      <c r="C923" s="4"/>
      <c r="D923" s="19"/>
    </row>
    <row r="924" ht="13.2" spans="3:4">
      <c r="C924" s="4"/>
      <c r="D924" s="19"/>
    </row>
    <row r="925" ht="13.2" spans="3:4">
      <c r="C925" s="4"/>
      <c r="D925" s="19"/>
    </row>
    <row r="926" ht="13.2" spans="3:4">
      <c r="C926" s="4"/>
      <c r="D926" s="19"/>
    </row>
    <row r="927" ht="13.2" spans="3:4">
      <c r="C927" s="4"/>
      <c r="D927" s="19"/>
    </row>
    <row r="928" ht="13.2" spans="3:4">
      <c r="C928" s="4"/>
      <c r="D928" s="19"/>
    </row>
    <row r="929" ht="13.2" spans="3:4">
      <c r="C929" s="4"/>
      <c r="D929" s="19"/>
    </row>
    <row r="930" ht="13.2" spans="3:4">
      <c r="C930" s="4"/>
      <c r="D930" s="19"/>
    </row>
    <row r="931" ht="13.2" spans="3:4">
      <c r="C931" s="4"/>
      <c r="D931" s="19"/>
    </row>
    <row r="932" ht="13.2" spans="3:4">
      <c r="C932" s="4"/>
      <c r="D932" s="19"/>
    </row>
    <row r="933" ht="13.2" spans="3:4">
      <c r="C933" s="4"/>
      <c r="D933" s="19"/>
    </row>
    <row r="934" ht="13.2" spans="3:4">
      <c r="C934" s="4"/>
      <c r="D934" s="19"/>
    </row>
    <row r="935" ht="13.2" spans="3:4">
      <c r="C935" s="4"/>
      <c r="D935" s="19"/>
    </row>
    <row r="936" ht="13.2" spans="3:4">
      <c r="C936" s="4"/>
      <c r="D936" s="19"/>
    </row>
    <row r="937" ht="13.2" spans="3:4">
      <c r="C937" s="4"/>
      <c r="D937" s="19"/>
    </row>
    <row r="938" ht="13.2" spans="3:4">
      <c r="C938" s="4"/>
      <c r="D938" s="19"/>
    </row>
    <row r="939" ht="13.2" spans="3:4">
      <c r="C939" s="4"/>
      <c r="D939" s="19"/>
    </row>
    <row r="940" ht="13.2" spans="3:4">
      <c r="C940" s="4"/>
      <c r="D940" s="19"/>
    </row>
    <row r="941" ht="13.2" spans="3:4">
      <c r="C941" s="4"/>
      <c r="D941" s="19"/>
    </row>
    <row r="942" ht="13.2" spans="3:4">
      <c r="C942" s="4"/>
      <c r="D942" s="19"/>
    </row>
    <row r="943" ht="13.2" spans="3:4">
      <c r="C943" s="4"/>
      <c r="D943" s="19"/>
    </row>
    <row r="944" ht="13.2" spans="3:4">
      <c r="C944" s="4"/>
      <c r="D944" s="19"/>
    </row>
    <row r="945" ht="13.2" spans="3:4">
      <c r="C945" s="4"/>
      <c r="D945" s="19"/>
    </row>
    <row r="946" ht="13.2" spans="3:4">
      <c r="C946" s="4"/>
      <c r="D946" s="19"/>
    </row>
    <row r="947" ht="13.2" spans="3:4">
      <c r="C947" s="4"/>
      <c r="D947" s="19"/>
    </row>
    <row r="948" ht="13.2" spans="3:4">
      <c r="C948" s="4"/>
      <c r="D948" s="19"/>
    </row>
    <row r="949" ht="13.2" spans="3:4">
      <c r="C949" s="4"/>
      <c r="D949" s="19"/>
    </row>
    <row r="950" ht="13.2" spans="3:4">
      <c r="C950" s="4"/>
      <c r="D950" s="19"/>
    </row>
    <row r="951" ht="13.2" spans="3:4">
      <c r="C951" s="4"/>
      <c r="D951" s="19"/>
    </row>
    <row r="952" ht="13.2" spans="3:4">
      <c r="C952" s="4"/>
      <c r="D952" s="19"/>
    </row>
    <row r="953" ht="13.2" spans="3:4">
      <c r="C953" s="4"/>
      <c r="D953" s="19"/>
    </row>
    <row r="954" ht="13.2" spans="3:4">
      <c r="C954" s="4"/>
      <c r="D954" s="19"/>
    </row>
    <row r="955" ht="13.2" spans="3:4">
      <c r="C955" s="4"/>
      <c r="D955" s="19"/>
    </row>
    <row r="956" ht="13.2" spans="3:4">
      <c r="C956" s="4"/>
      <c r="D956" s="19"/>
    </row>
    <row r="957" ht="13.2" spans="3:4">
      <c r="C957" s="4"/>
      <c r="D957" s="19"/>
    </row>
    <row r="958" ht="13.2" spans="3:4">
      <c r="C958" s="4"/>
      <c r="D958" s="19"/>
    </row>
    <row r="959" ht="13.2" spans="3:4">
      <c r="C959" s="4"/>
      <c r="D959" s="19"/>
    </row>
    <row r="960" ht="13.2" spans="3:4">
      <c r="C960" s="4"/>
      <c r="D960" s="19"/>
    </row>
    <row r="961" ht="13.2" spans="3:4">
      <c r="C961" s="4"/>
      <c r="D961" s="19"/>
    </row>
    <row r="962" ht="13.2" spans="3:4">
      <c r="C962" s="4"/>
      <c r="D962" s="19"/>
    </row>
    <row r="963" ht="13.2" spans="3:4">
      <c r="C963" s="4"/>
      <c r="D963" s="19"/>
    </row>
    <row r="964" ht="13.2" spans="3:4">
      <c r="C964" s="4"/>
      <c r="D964" s="19"/>
    </row>
    <row r="965" ht="13.2" spans="3:4">
      <c r="C965" s="4"/>
      <c r="D965" s="19"/>
    </row>
    <row r="966" ht="13.2" spans="3:4">
      <c r="C966" s="4"/>
      <c r="D966" s="19"/>
    </row>
    <row r="967" ht="13.2" spans="3:4">
      <c r="C967" s="4"/>
      <c r="D967" s="19"/>
    </row>
    <row r="968" ht="13.2" spans="3:4">
      <c r="C968" s="4"/>
      <c r="D968" s="19"/>
    </row>
    <row r="969" ht="13.2" spans="3:4">
      <c r="C969" s="4"/>
      <c r="D969" s="19"/>
    </row>
    <row r="970" ht="13.2" spans="3:4">
      <c r="C970" s="4"/>
      <c r="D970" s="19"/>
    </row>
    <row r="971" ht="13.2" spans="3:4">
      <c r="C971" s="4"/>
      <c r="D971" s="19"/>
    </row>
    <row r="972" ht="13.2" spans="3:4">
      <c r="C972" s="4"/>
      <c r="D972" s="19"/>
    </row>
    <row r="973" ht="13.2" spans="3:4">
      <c r="C973" s="4"/>
      <c r="D973" s="19"/>
    </row>
    <row r="974" ht="13.2" spans="3:4">
      <c r="C974" s="4"/>
      <c r="D974" s="19"/>
    </row>
    <row r="975" ht="13.2" spans="3:4">
      <c r="C975" s="4"/>
      <c r="D975" s="19"/>
    </row>
    <row r="976" ht="13.2" spans="3:4">
      <c r="C976" s="4"/>
      <c r="D976" s="19"/>
    </row>
    <row r="977" ht="13.2" spans="3:4">
      <c r="C977" s="4"/>
      <c r="D977" s="19"/>
    </row>
    <row r="978" ht="13.2" spans="3:4">
      <c r="C978" s="4"/>
      <c r="D978" s="19"/>
    </row>
    <row r="979" ht="13.2" spans="3:4">
      <c r="C979" s="4"/>
      <c r="D979" s="19"/>
    </row>
    <row r="980" ht="13.2" spans="3:4">
      <c r="C980" s="4"/>
      <c r="D980" s="19"/>
    </row>
    <row r="981" ht="13.2" spans="3:4">
      <c r="C981" s="4"/>
      <c r="D981" s="19"/>
    </row>
    <row r="982" ht="13.2" spans="3:4">
      <c r="C982" s="4"/>
      <c r="D982" s="19"/>
    </row>
    <row r="983" ht="13.2" spans="3:4">
      <c r="C983" s="4"/>
      <c r="D983" s="19"/>
    </row>
    <row r="984" ht="13.2" spans="3:4">
      <c r="C984" s="4"/>
      <c r="D984" s="19"/>
    </row>
    <row r="985" ht="13.2" spans="3:4">
      <c r="C985" s="4"/>
      <c r="D985" s="19"/>
    </row>
    <row r="986" ht="13.2" spans="3:4">
      <c r="C986" s="4"/>
      <c r="D986" s="19"/>
    </row>
    <row r="987" ht="13.2" spans="3:4">
      <c r="C987" s="4"/>
      <c r="D987" s="19"/>
    </row>
    <row r="988" ht="13.2" spans="3:4">
      <c r="C988" s="4"/>
      <c r="D988" s="19"/>
    </row>
    <row r="989" ht="13.2" spans="3:4">
      <c r="C989" s="4"/>
      <c r="D989" s="19"/>
    </row>
    <row r="990" ht="13.2" spans="3:4">
      <c r="C990" s="4"/>
      <c r="D990" s="19"/>
    </row>
    <row r="991" ht="13.2" spans="3:4">
      <c r="C991" s="4"/>
      <c r="D991" s="19"/>
    </row>
    <row r="992" ht="13.2" spans="3:4">
      <c r="C992" s="4"/>
      <c r="D992" s="19"/>
    </row>
    <row r="993" ht="13.2" spans="3:4">
      <c r="C993" s="4"/>
      <c r="D993" s="19"/>
    </row>
    <row r="994" ht="13.2" spans="3:4">
      <c r="C994" s="4"/>
      <c r="D994" s="19"/>
    </row>
    <row r="995" ht="13.2" spans="3:4">
      <c r="C995" s="4"/>
      <c r="D995" s="19"/>
    </row>
    <row r="996" ht="13.2" spans="3:4">
      <c r="C996" s="4"/>
      <c r="D996" s="19"/>
    </row>
    <row r="997" ht="13.2" spans="3:4">
      <c r="C997" s="4"/>
      <c r="D997" s="19"/>
    </row>
    <row r="998" ht="13.2" spans="3:4">
      <c r="C998" s="4"/>
      <c r="D998" s="19"/>
    </row>
  </sheetData>
  <mergeCells count="1">
    <mergeCell ref="D1:J1"/>
  </mergeCells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996"/>
  <sheetViews>
    <sheetView workbookViewId="0">
      <selection activeCell="A1" sqref="A1"/>
    </sheetView>
  </sheetViews>
  <sheetFormatPr defaultColWidth="14.4259259259259" defaultRowHeight="15.75" customHeight="1"/>
  <cols>
    <col min="1" max="1" width="4.28703703703704" customWidth="1"/>
    <col min="2" max="2" width="37.1388888888889" customWidth="1"/>
    <col min="3" max="3" width="8.13888888888889" customWidth="1"/>
    <col min="4" max="8" width="7.28703703703704" customWidth="1"/>
    <col min="9" max="9" width="34.287037037037" customWidth="1"/>
  </cols>
  <sheetData>
    <row r="1" ht="13.2" spans="1:9">
      <c r="A1" s="7" t="s">
        <v>0</v>
      </c>
      <c r="B1" s="8" t="s">
        <v>1</v>
      </c>
      <c r="C1" s="9" t="s">
        <v>2</v>
      </c>
      <c r="D1" s="10" t="s">
        <v>3</v>
      </c>
      <c r="E1" s="11"/>
      <c r="F1" s="11"/>
      <c r="G1" s="11"/>
      <c r="H1" s="20"/>
      <c r="I1" s="12" t="s">
        <v>4</v>
      </c>
    </row>
    <row r="2" ht="13.2" spans="1:9">
      <c r="A2" s="12">
        <v>169</v>
      </c>
      <c r="B2" s="21" t="str">
        <f>HYPERLINK("https://zxi.mytechroad.com/blog/divide-and-conquer/leetcode-169-majority-element/","Majority Element")</f>
        <v>Majority Element</v>
      </c>
      <c r="C2" s="9" t="s">
        <v>10</v>
      </c>
      <c r="D2" s="16"/>
      <c r="E2" s="7"/>
      <c r="F2" s="7"/>
      <c r="G2" s="7"/>
      <c r="H2" s="7"/>
      <c r="I2" s="12" t="s">
        <v>74</v>
      </c>
    </row>
    <row r="3" ht="13.2" spans="1:9">
      <c r="A3" s="12">
        <v>153</v>
      </c>
      <c r="B3" s="22" t="str">
        <f>HYPERLINK("https://zxi.mytechroad.com/blog/leetcode/leetcode-153-find-minimum-in-rotated-sorted-array/","Find Minimum in Rotated Sorted Array")</f>
        <v>Find Minimum in Rotated Sorted Array</v>
      </c>
      <c r="C3" s="9" t="s">
        <v>10</v>
      </c>
      <c r="D3" s="15" t="str">
        <f>HYPERLINK("https://zxi.mytechroad.com/blog/divide-and-conquer/leetcode-154-find-minimum-in-rotated-sorted-array-ii/","154")</f>
        <v>154</v>
      </c>
      <c r="E3" s="16"/>
      <c r="F3" s="7"/>
      <c r="G3" s="7"/>
      <c r="H3" s="7"/>
      <c r="I3" s="12"/>
    </row>
    <row r="4" ht="13.2" spans="1:9">
      <c r="A4" s="12">
        <v>912</v>
      </c>
      <c r="B4" s="22" t="str">
        <f>HYPERLINK("https://zxi.mytechroad.com/blog/algorithms/array/leetcode-912-sort-an-array/","Sort and Array")</f>
        <v>Sort and Array</v>
      </c>
      <c r="C4" s="9" t="s">
        <v>5</v>
      </c>
      <c r="D4" s="7"/>
      <c r="E4" s="16"/>
      <c r="F4" s="7"/>
      <c r="G4" s="7"/>
      <c r="H4" s="7"/>
      <c r="I4" s="12" t="s">
        <v>73</v>
      </c>
    </row>
    <row r="5" ht="13.2" spans="1:9">
      <c r="A5" s="12">
        <v>315</v>
      </c>
      <c r="B5" s="23" t="str">
        <f>HYPERLINK("https://leetcode.com/problems/count-of-smaller-numbers-after-self/","Count of Smaller Numbers After Self")</f>
        <v>Count of Smaller Numbers After Self</v>
      </c>
      <c r="C5" s="9" t="s">
        <v>14</v>
      </c>
      <c r="D5" s="7"/>
      <c r="E5" s="16"/>
      <c r="F5" s="7"/>
      <c r="G5" s="7"/>
      <c r="H5" s="7"/>
      <c r="I5" s="12" t="s">
        <v>75</v>
      </c>
    </row>
    <row r="6" ht="13.2" spans="2:8">
      <c r="B6" s="3"/>
      <c r="C6" s="4"/>
      <c r="D6" s="18"/>
      <c r="E6" s="2"/>
      <c r="F6" s="2"/>
      <c r="G6" s="2"/>
      <c r="H6" s="2"/>
    </row>
    <row r="7" ht="13.2" spans="2:8">
      <c r="B7" s="3"/>
      <c r="C7" s="4"/>
      <c r="D7" s="18"/>
      <c r="E7" s="2"/>
      <c r="F7" s="2"/>
      <c r="G7" s="2"/>
      <c r="H7" s="2"/>
    </row>
    <row r="8" ht="13.2" spans="2:8">
      <c r="B8" s="3"/>
      <c r="C8" s="4"/>
      <c r="D8" s="18"/>
      <c r="E8" s="2"/>
      <c r="F8" s="2"/>
      <c r="G8" s="2"/>
      <c r="H8" s="2"/>
    </row>
    <row r="9" ht="13.2" spans="2:8">
      <c r="B9" s="3"/>
      <c r="C9" s="4"/>
      <c r="D9" s="18"/>
      <c r="E9" s="2"/>
      <c r="F9" s="2"/>
      <c r="G9" s="2"/>
      <c r="H9" s="2"/>
    </row>
    <row r="10" ht="13.2" spans="3:4">
      <c r="C10" s="4"/>
      <c r="D10" s="19"/>
    </row>
    <row r="11" ht="13.2" spans="3:4">
      <c r="C11" s="4"/>
      <c r="D11" s="19"/>
    </row>
    <row r="12" ht="13.2" spans="3:4">
      <c r="C12" s="4"/>
      <c r="D12" s="19"/>
    </row>
    <row r="13" ht="13.2" spans="3:4">
      <c r="C13" s="4"/>
      <c r="D13" s="19"/>
    </row>
    <row r="14" ht="13.2" spans="3:4">
      <c r="C14" s="4"/>
      <c r="D14" s="19"/>
    </row>
    <row r="15" ht="13.2" spans="3:4">
      <c r="C15" s="4"/>
      <c r="D15" s="19"/>
    </row>
    <row r="16" ht="13.2" spans="3:4">
      <c r="C16" s="4"/>
      <c r="D16" s="19"/>
    </row>
    <row r="17" ht="13.2" spans="3:4">
      <c r="C17" s="4"/>
      <c r="D17" s="19"/>
    </row>
    <row r="18" ht="13.2" spans="3:4">
      <c r="C18" s="4"/>
      <c r="D18" s="19"/>
    </row>
    <row r="19" ht="13.2" spans="3:4">
      <c r="C19" s="4"/>
      <c r="D19" s="19"/>
    </row>
    <row r="20" ht="13.2" spans="3:4">
      <c r="C20" s="4"/>
      <c r="D20" s="19"/>
    </row>
    <row r="21" ht="13.2" spans="3:4">
      <c r="C21" s="4"/>
      <c r="D21" s="19"/>
    </row>
    <row r="22" ht="13.2" spans="3:4">
      <c r="C22" s="4"/>
      <c r="D22" s="19"/>
    </row>
    <row r="23" ht="13.2" spans="3:4">
      <c r="C23" s="4"/>
      <c r="D23" s="19"/>
    </row>
    <row r="24" ht="13.2" spans="3:4">
      <c r="C24" s="4"/>
      <c r="D24" s="19"/>
    </row>
    <row r="25" ht="13.2" spans="3:4">
      <c r="C25" s="4"/>
      <c r="D25" s="19"/>
    </row>
    <row r="26" ht="13.2" spans="3:4">
      <c r="C26" s="4"/>
      <c r="D26" s="19"/>
    </row>
    <row r="27" ht="13.2" spans="3:4">
      <c r="C27" s="4"/>
      <c r="D27" s="19"/>
    </row>
    <row r="28" ht="13.2" spans="3:4">
      <c r="C28" s="4"/>
      <c r="D28" s="19"/>
    </row>
    <row r="29" ht="13.2" spans="3:4">
      <c r="C29" s="4"/>
      <c r="D29" s="19"/>
    </row>
    <row r="30" ht="13.2" spans="3:4">
      <c r="C30" s="4"/>
      <c r="D30" s="19"/>
    </row>
    <row r="31" ht="13.2" spans="3:4">
      <c r="C31" s="4"/>
      <c r="D31" s="19"/>
    </row>
    <row r="32" ht="13.2" spans="3:4">
      <c r="C32" s="4"/>
      <c r="D32" s="19"/>
    </row>
    <row r="33" ht="13.2" spans="3:4">
      <c r="C33" s="4"/>
      <c r="D33" s="19"/>
    </row>
    <row r="34" ht="13.2" spans="3:4">
      <c r="C34" s="4"/>
      <c r="D34" s="19"/>
    </row>
    <row r="35" ht="13.2" spans="3:4">
      <c r="C35" s="4"/>
      <c r="D35" s="19"/>
    </row>
    <row r="36" ht="13.2" spans="3:4">
      <c r="C36" s="4"/>
      <c r="D36" s="19"/>
    </row>
    <row r="37" ht="13.2" spans="3:4">
      <c r="C37" s="4"/>
      <c r="D37" s="19"/>
    </row>
    <row r="38" ht="13.2" spans="3:4">
      <c r="C38" s="4"/>
      <c r="D38" s="19"/>
    </row>
    <row r="39" ht="13.2" spans="3:4">
      <c r="C39" s="4"/>
      <c r="D39" s="19"/>
    </row>
    <row r="40" ht="13.2" spans="3:4">
      <c r="C40" s="4"/>
      <c r="D40" s="19"/>
    </row>
    <row r="41" ht="13.2" spans="3:4">
      <c r="C41" s="4"/>
      <c r="D41" s="19"/>
    </row>
    <row r="42" ht="13.2" spans="3:4">
      <c r="C42" s="4"/>
      <c r="D42" s="19"/>
    </row>
    <row r="43" ht="13.2" spans="3:4">
      <c r="C43" s="4"/>
      <c r="D43" s="19"/>
    </row>
    <row r="44" ht="13.2" spans="3:4">
      <c r="C44" s="4"/>
      <c r="D44" s="19"/>
    </row>
    <row r="45" ht="13.2" spans="3:4">
      <c r="C45" s="4"/>
      <c r="D45" s="19"/>
    </row>
    <row r="46" ht="13.2" spans="3:4">
      <c r="C46" s="4"/>
      <c r="D46" s="19"/>
    </row>
    <row r="47" ht="13.2" spans="3:4">
      <c r="C47" s="4"/>
      <c r="D47" s="19"/>
    </row>
    <row r="48" ht="13.2" spans="3:4">
      <c r="C48" s="4"/>
      <c r="D48" s="19"/>
    </row>
    <row r="49" ht="13.2" spans="3:4">
      <c r="C49" s="4"/>
      <c r="D49" s="19"/>
    </row>
    <row r="50" ht="13.2" spans="3:4">
      <c r="C50" s="4"/>
      <c r="D50" s="19"/>
    </row>
    <row r="51" ht="13.2" spans="3:4">
      <c r="C51" s="4"/>
      <c r="D51" s="19"/>
    </row>
    <row r="52" ht="13.2" spans="3:4">
      <c r="C52" s="4"/>
      <c r="D52" s="19"/>
    </row>
    <row r="53" ht="13.2" spans="3:4">
      <c r="C53" s="4"/>
      <c r="D53" s="19"/>
    </row>
    <row r="54" ht="13.2" spans="3:4">
      <c r="C54" s="4"/>
      <c r="D54" s="19"/>
    </row>
    <row r="55" ht="13.2" spans="3:4">
      <c r="C55" s="4"/>
      <c r="D55" s="19"/>
    </row>
    <row r="56" ht="13.2" spans="3:4">
      <c r="C56" s="4"/>
      <c r="D56" s="19"/>
    </row>
    <row r="57" ht="13.2" spans="3:4">
      <c r="C57" s="4"/>
      <c r="D57" s="19"/>
    </row>
    <row r="58" ht="13.2" spans="3:4">
      <c r="C58" s="4"/>
      <c r="D58" s="19"/>
    </row>
    <row r="59" ht="13.2" spans="3:4">
      <c r="C59" s="4"/>
      <c r="D59" s="19"/>
    </row>
    <row r="60" ht="13.2" spans="3:4">
      <c r="C60" s="4"/>
      <c r="D60" s="19"/>
    </row>
    <row r="61" ht="13.2" spans="3:4">
      <c r="C61" s="4"/>
      <c r="D61" s="19"/>
    </row>
    <row r="62" ht="13.2" spans="3:4">
      <c r="C62" s="4"/>
      <c r="D62" s="19"/>
    </row>
    <row r="63" ht="13.2" spans="3:4">
      <c r="C63" s="4"/>
      <c r="D63" s="19"/>
    </row>
    <row r="64" ht="13.2" spans="3:4">
      <c r="C64" s="4"/>
      <c r="D64" s="19"/>
    </row>
    <row r="65" ht="13.2" spans="3:4">
      <c r="C65" s="4"/>
      <c r="D65" s="19"/>
    </row>
    <row r="66" ht="13.2" spans="3:4">
      <c r="C66" s="4"/>
      <c r="D66" s="19"/>
    </row>
    <row r="67" ht="13.2" spans="3:4">
      <c r="C67" s="4"/>
      <c r="D67" s="19"/>
    </row>
    <row r="68" ht="13.2" spans="3:4">
      <c r="C68" s="4"/>
      <c r="D68" s="19"/>
    </row>
    <row r="69" ht="13.2" spans="3:4">
      <c r="C69" s="4"/>
      <c r="D69" s="19"/>
    </row>
    <row r="70" ht="13.2" spans="3:4">
      <c r="C70" s="4"/>
      <c r="D70" s="19"/>
    </row>
    <row r="71" ht="13.2" spans="3:4">
      <c r="C71" s="4"/>
      <c r="D71" s="19"/>
    </row>
    <row r="72" ht="13.2" spans="3:4">
      <c r="C72" s="4"/>
      <c r="D72" s="19"/>
    </row>
    <row r="73" ht="13.2" spans="3:4">
      <c r="C73" s="4"/>
      <c r="D73" s="19"/>
    </row>
    <row r="74" ht="13.2" spans="3:4">
      <c r="C74" s="4"/>
      <c r="D74" s="19"/>
    </row>
    <row r="75" ht="13.2" spans="3:4">
      <c r="C75" s="4"/>
      <c r="D75" s="19"/>
    </row>
    <row r="76" ht="13.2" spans="3:4">
      <c r="C76" s="4"/>
      <c r="D76" s="19"/>
    </row>
    <row r="77" ht="13.2" spans="3:4">
      <c r="C77" s="4"/>
      <c r="D77" s="19"/>
    </row>
    <row r="78" ht="13.2" spans="3:4">
      <c r="C78" s="4"/>
      <c r="D78" s="19"/>
    </row>
    <row r="79" ht="13.2" spans="3:4">
      <c r="C79" s="4"/>
      <c r="D79" s="19"/>
    </row>
    <row r="80" ht="13.2" spans="3:4">
      <c r="C80" s="4"/>
      <c r="D80" s="19"/>
    </row>
    <row r="81" ht="13.2" spans="3:4">
      <c r="C81" s="4"/>
      <c r="D81" s="19"/>
    </row>
    <row r="82" ht="13.2" spans="3:4">
      <c r="C82" s="4"/>
      <c r="D82" s="19"/>
    </row>
    <row r="83" ht="13.2" spans="3:4">
      <c r="C83" s="4"/>
      <c r="D83" s="19"/>
    </row>
    <row r="84" ht="13.2" spans="3:4">
      <c r="C84" s="4"/>
      <c r="D84" s="19"/>
    </row>
    <row r="85" ht="13.2" spans="3:4">
      <c r="C85" s="4"/>
      <c r="D85" s="19"/>
    </row>
    <row r="86" ht="13.2" spans="3:4">
      <c r="C86" s="4"/>
      <c r="D86" s="19"/>
    </row>
    <row r="87" ht="13.2" spans="3:4">
      <c r="C87" s="4"/>
      <c r="D87" s="19"/>
    </row>
    <row r="88" ht="13.2" spans="3:4">
      <c r="C88" s="4"/>
      <c r="D88" s="19"/>
    </row>
    <row r="89" ht="13.2" spans="3:4">
      <c r="C89" s="4"/>
      <c r="D89" s="19"/>
    </row>
    <row r="90" ht="13.2" spans="3:4">
      <c r="C90" s="4"/>
      <c r="D90" s="19"/>
    </row>
    <row r="91" ht="13.2" spans="3:4">
      <c r="C91" s="4"/>
      <c r="D91" s="19"/>
    </row>
    <row r="92" ht="13.2" spans="3:4">
      <c r="C92" s="4"/>
      <c r="D92" s="19"/>
    </row>
    <row r="93" ht="13.2" spans="3:4">
      <c r="C93" s="4"/>
      <c r="D93" s="19"/>
    </row>
    <row r="94" ht="13.2" spans="3:4">
      <c r="C94" s="4"/>
      <c r="D94" s="19"/>
    </row>
    <row r="95" ht="13.2" spans="3:4">
      <c r="C95" s="4"/>
      <c r="D95" s="19"/>
    </row>
    <row r="96" ht="13.2" spans="3:4">
      <c r="C96" s="4"/>
      <c r="D96" s="19"/>
    </row>
    <row r="97" ht="13.2" spans="3:4">
      <c r="C97" s="4"/>
      <c r="D97" s="19"/>
    </row>
    <row r="98" ht="13.2" spans="3:4">
      <c r="C98" s="4"/>
      <c r="D98" s="19"/>
    </row>
    <row r="99" ht="13.2" spans="3:4">
      <c r="C99" s="4"/>
      <c r="D99" s="19"/>
    </row>
    <row r="100" ht="13.2" spans="3:4">
      <c r="C100" s="4"/>
      <c r="D100" s="19"/>
    </row>
    <row r="101" ht="13.2" spans="3:4">
      <c r="C101" s="4"/>
      <c r="D101" s="19"/>
    </row>
    <row r="102" ht="13.2" spans="3:4">
      <c r="C102" s="4"/>
      <c r="D102" s="19"/>
    </row>
    <row r="103" ht="13.2" spans="3:4">
      <c r="C103" s="4"/>
      <c r="D103" s="19"/>
    </row>
    <row r="104" ht="13.2" spans="3:4">
      <c r="C104" s="4"/>
      <c r="D104" s="19"/>
    </row>
    <row r="105" ht="13.2" spans="3:4">
      <c r="C105" s="4"/>
      <c r="D105" s="19"/>
    </row>
    <row r="106" ht="13.2" spans="3:4">
      <c r="C106" s="4"/>
      <c r="D106" s="19"/>
    </row>
    <row r="107" ht="13.2" spans="3:4">
      <c r="C107" s="4"/>
      <c r="D107" s="19"/>
    </row>
    <row r="108" ht="13.2" spans="3:4">
      <c r="C108" s="4"/>
      <c r="D108" s="19"/>
    </row>
    <row r="109" ht="13.2" spans="3:4">
      <c r="C109" s="4"/>
      <c r="D109" s="19"/>
    </row>
    <row r="110" ht="13.2" spans="3:4">
      <c r="C110" s="4"/>
      <c r="D110" s="19"/>
    </row>
    <row r="111" ht="13.2" spans="3:4">
      <c r="C111" s="4"/>
      <c r="D111" s="19"/>
    </row>
    <row r="112" ht="13.2" spans="3:4">
      <c r="C112" s="4"/>
      <c r="D112" s="19"/>
    </row>
    <row r="113" ht="13.2" spans="3:4">
      <c r="C113" s="4"/>
      <c r="D113" s="19"/>
    </row>
    <row r="114" ht="13.2" spans="3:4">
      <c r="C114" s="4"/>
      <c r="D114" s="19"/>
    </row>
    <row r="115" ht="13.2" spans="3:4">
      <c r="C115" s="4"/>
      <c r="D115" s="19"/>
    </row>
    <row r="116" ht="13.2" spans="3:4">
      <c r="C116" s="4"/>
      <c r="D116" s="19"/>
    </row>
    <row r="117" ht="13.2" spans="3:4">
      <c r="C117" s="4"/>
      <c r="D117" s="19"/>
    </row>
    <row r="118" ht="13.2" spans="3:4">
      <c r="C118" s="4"/>
      <c r="D118" s="19"/>
    </row>
    <row r="119" ht="13.2" spans="3:4">
      <c r="C119" s="4"/>
      <c r="D119" s="19"/>
    </row>
    <row r="120" ht="13.2" spans="3:4">
      <c r="C120" s="4"/>
      <c r="D120" s="19"/>
    </row>
    <row r="121" ht="13.2" spans="3:4">
      <c r="C121" s="4"/>
      <c r="D121" s="19"/>
    </row>
    <row r="122" ht="13.2" spans="3:4">
      <c r="C122" s="4"/>
      <c r="D122" s="19"/>
    </row>
    <row r="123" ht="13.2" spans="3:4">
      <c r="C123" s="4"/>
      <c r="D123" s="19"/>
    </row>
    <row r="124" ht="13.2" spans="3:4">
      <c r="C124" s="4"/>
      <c r="D124" s="19"/>
    </row>
    <row r="125" ht="13.2" spans="3:4">
      <c r="C125" s="4"/>
      <c r="D125" s="19"/>
    </row>
    <row r="126" ht="13.2" spans="3:4">
      <c r="C126" s="4"/>
      <c r="D126" s="19"/>
    </row>
    <row r="127" ht="13.2" spans="3:4">
      <c r="C127" s="4"/>
      <c r="D127" s="19"/>
    </row>
    <row r="128" ht="13.2" spans="3:4">
      <c r="C128" s="4"/>
      <c r="D128" s="19"/>
    </row>
    <row r="129" ht="13.2" spans="3:4">
      <c r="C129" s="4"/>
      <c r="D129" s="19"/>
    </row>
    <row r="130" ht="13.2" spans="3:4">
      <c r="C130" s="4"/>
      <c r="D130" s="19"/>
    </row>
    <row r="131" ht="13.2" spans="3:4">
      <c r="C131" s="4"/>
      <c r="D131" s="19"/>
    </row>
    <row r="132" ht="13.2" spans="3:4">
      <c r="C132" s="4"/>
      <c r="D132" s="19"/>
    </row>
    <row r="133" ht="13.2" spans="3:4">
      <c r="C133" s="4"/>
      <c r="D133" s="19"/>
    </row>
    <row r="134" ht="13.2" spans="3:4">
      <c r="C134" s="4"/>
      <c r="D134" s="19"/>
    </row>
    <row r="135" ht="13.2" spans="3:4">
      <c r="C135" s="4"/>
      <c r="D135" s="19"/>
    </row>
    <row r="136" ht="13.2" spans="3:4">
      <c r="C136" s="4"/>
      <c r="D136" s="19"/>
    </row>
    <row r="137" ht="13.2" spans="3:4">
      <c r="C137" s="4"/>
      <c r="D137" s="19"/>
    </row>
    <row r="138" ht="13.2" spans="3:4">
      <c r="C138" s="4"/>
      <c r="D138" s="19"/>
    </row>
    <row r="139" ht="13.2" spans="3:4">
      <c r="C139" s="4"/>
      <c r="D139" s="19"/>
    </row>
    <row r="140" ht="13.2" spans="3:4">
      <c r="C140" s="4"/>
      <c r="D140" s="19"/>
    </row>
    <row r="141" ht="13.2" spans="3:4">
      <c r="C141" s="4"/>
      <c r="D141" s="19"/>
    </row>
    <row r="142" ht="13.2" spans="3:4">
      <c r="C142" s="4"/>
      <c r="D142" s="19"/>
    </row>
    <row r="143" ht="13.2" spans="3:4">
      <c r="C143" s="4"/>
      <c r="D143" s="19"/>
    </row>
    <row r="144" ht="13.2" spans="3:4">
      <c r="C144" s="4"/>
      <c r="D144" s="19"/>
    </row>
    <row r="145" ht="13.2" spans="3:4">
      <c r="C145" s="4"/>
      <c r="D145" s="19"/>
    </row>
    <row r="146" ht="13.2" spans="3:4">
      <c r="C146" s="4"/>
      <c r="D146" s="19"/>
    </row>
    <row r="147" ht="13.2" spans="3:4">
      <c r="C147" s="4"/>
      <c r="D147" s="19"/>
    </row>
    <row r="148" ht="13.2" spans="3:4">
      <c r="C148" s="4"/>
      <c r="D148" s="19"/>
    </row>
    <row r="149" ht="13.2" spans="3:4">
      <c r="C149" s="4"/>
      <c r="D149" s="19"/>
    </row>
    <row r="150" ht="13.2" spans="3:4">
      <c r="C150" s="4"/>
      <c r="D150" s="19"/>
    </row>
    <row r="151" ht="13.2" spans="3:4">
      <c r="C151" s="4"/>
      <c r="D151" s="19"/>
    </row>
    <row r="152" ht="13.2" spans="3:4">
      <c r="C152" s="4"/>
      <c r="D152" s="19"/>
    </row>
    <row r="153" ht="13.2" spans="3:4">
      <c r="C153" s="4"/>
      <c r="D153" s="19"/>
    </row>
    <row r="154" ht="13.2" spans="3:4">
      <c r="C154" s="4"/>
      <c r="D154" s="19"/>
    </row>
    <row r="155" ht="13.2" spans="3:4">
      <c r="C155" s="4"/>
      <c r="D155" s="19"/>
    </row>
    <row r="156" ht="13.2" spans="3:4">
      <c r="C156" s="4"/>
      <c r="D156" s="19"/>
    </row>
    <row r="157" ht="13.2" spans="3:4">
      <c r="C157" s="4"/>
      <c r="D157" s="19"/>
    </row>
    <row r="158" ht="13.2" spans="3:4">
      <c r="C158" s="4"/>
      <c r="D158" s="19"/>
    </row>
    <row r="159" ht="13.2" spans="3:4">
      <c r="C159" s="4"/>
      <c r="D159" s="19"/>
    </row>
    <row r="160" ht="13.2" spans="3:4">
      <c r="C160" s="4"/>
      <c r="D160" s="19"/>
    </row>
    <row r="161" ht="13.2" spans="3:4">
      <c r="C161" s="4"/>
      <c r="D161" s="19"/>
    </row>
    <row r="162" ht="13.2" spans="3:4">
      <c r="C162" s="4"/>
      <c r="D162" s="19"/>
    </row>
    <row r="163" ht="13.2" spans="3:4">
      <c r="C163" s="4"/>
      <c r="D163" s="19"/>
    </row>
    <row r="164" ht="13.2" spans="3:4">
      <c r="C164" s="4"/>
      <c r="D164" s="19"/>
    </row>
    <row r="165" ht="13.2" spans="3:4">
      <c r="C165" s="4"/>
      <c r="D165" s="19"/>
    </row>
    <row r="166" ht="13.2" spans="3:4">
      <c r="C166" s="4"/>
      <c r="D166" s="19"/>
    </row>
    <row r="167" ht="13.2" spans="3:4">
      <c r="C167" s="4"/>
      <c r="D167" s="19"/>
    </row>
    <row r="168" ht="13.2" spans="3:4">
      <c r="C168" s="4"/>
      <c r="D168" s="19"/>
    </row>
    <row r="169" ht="13.2" spans="3:4">
      <c r="C169" s="4"/>
      <c r="D169" s="19"/>
    </row>
    <row r="170" ht="13.2" spans="3:4">
      <c r="C170" s="4"/>
      <c r="D170" s="19"/>
    </row>
    <row r="171" ht="13.2" spans="3:4">
      <c r="C171" s="4"/>
      <c r="D171" s="19"/>
    </row>
    <row r="172" ht="13.2" spans="3:4">
      <c r="C172" s="4"/>
      <c r="D172" s="19"/>
    </row>
    <row r="173" ht="13.2" spans="3:4">
      <c r="C173" s="4"/>
      <c r="D173" s="19"/>
    </row>
    <row r="174" ht="13.2" spans="3:4">
      <c r="C174" s="4"/>
      <c r="D174" s="19"/>
    </row>
    <row r="175" ht="13.2" spans="3:4">
      <c r="C175" s="4"/>
      <c r="D175" s="19"/>
    </row>
    <row r="176" ht="13.2" spans="3:4">
      <c r="C176" s="4"/>
      <c r="D176" s="19"/>
    </row>
    <row r="177" ht="13.2" spans="3:4">
      <c r="C177" s="4"/>
      <c r="D177" s="19"/>
    </row>
    <row r="178" ht="13.2" spans="3:4">
      <c r="C178" s="4"/>
      <c r="D178" s="19"/>
    </row>
    <row r="179" ht="13.2" spans="3:4">
      <c r="C179" s="4"/>
      <c r="D179" s="19"/>
    </row>
    <row r="180" ht="13.2" spans="3:4">
      <c r="C180" s="4"/>
      <c r="D180" s="19"/>
    </row>
    <row r="181" ht="13.2" spans="3:4">
      <c r="C181" s="4"/>
      <c r="D181" s="19"/>
    </row>
    <row r="182" ht="13.2" spans="3:4">
      <c r="C182" s="4"/>
      <c r="D182" s="19"/>
    </row>
    <row r="183" ht="13.2" spans="3:4">
      <c r="C183" s="4"/>
      <c r="D183" s="19"/>
    </row>
    <row r="184" ht="13.2" spans="3:4">
      <c r="C184" s="4"/>
      <c r="D184" s="19"/>
    </row>
    <row r="185" ht="13.2" spans="3:4">
      <c r="C185" s="4"/>
      <c r="D185" s="19"/>
    </row>
    <row r="186" ht="13.2" spans="3:4">
      <c r="C186" s="4"/>
      <c r="D186" s="19"/>
    </row>
    <row r="187" ht="13.2" spans="3:4">
      <c r="C187" s="4"/>
      <c r="D187" s="19"/>
    </row>
    <row r="188" ht="13.2" spans="3:4">
      <c r="C188" s="4"/>
      <c r="D188" s="19"/>
    </row>
    <row r="189" ht="13.2" spans="3:4">
      <c r="C189" s="4"/>
      <c r="D189" s="19"/>
    </row>
    <row r="190" ht="13.2" spans="3:4">
      <c r="C190" s="4"/>
      <c r="D190" s="19"/>
    </row>
    <row r="191" ht="13.2" spans="3:4">
      <c r="C191" s="4"/>
      <c r="D191" s="19"/>
    </row>
    <row r="192" ht="13.2" spans="3:4">
      <c r="C192" s="4"/>
      <c r="D192" s="19"/>
    </row>
    <row r="193" ht="13.2" spans="3:4">
      <c r="C193" s="4"/>
      <c r="D193" s="19"/>
    </row>
    <row r="194" ht="13.2" spans="3:4">
      <c r="C194" s="4"/>
      <c r="D194" s="19"/>
    </row>
    <row r="195" ht="13.2" spans="3:4">
      <c r="C195" s="4"/>
      <c r="D195" s="19"/>
    </row>
    <row r="196" ht="13.2" spans="3:4">
      <c r="C196" s="4"/>
      <c r="D196" s="19"/>
    </row>
    <row r="197" ht="13.2" spans="3:4">
      <c r="C197" s="4"/>
      <c r="D197" s="19"/>
    </row>
    <row r="198" ht="13.2" spans="3:4">
      <c r="C198" s="4"/>
      <c r="D198" s="19"/>
    </row>
    <row r="199" ht="13.2" spans="3:4">
      <c r="C199" s="4"/>
      <c r="D199" s="19"/>
    </row>
    <row r="200" ht="13.2" spans="3:4">
      <c r="C200" s="4"/>
      <c r="D200" s="19"/>
    </row>
    <row r="201" ht="13.2" spans="3:4">
      <c r="C201" s="4"/>
      <c r="D201" s="19"/>
    </row>
    <row r="202" ht="13.2" spans="3:4">
      <c r="C202" s="4"/>
      <c r="D202" s="19"/>
    </row>
    <row r="203" ht="13.2" spans="3:4">
      <c r="C203" s="4"/>
      <c r="D203" s="19"/>
    </row>
    <row r="204" ht="13.2" spans="3:4">
      <c r="C204" s="4"/>
      <c r="D204" s="19"/>
    </row>
    <row r="205" ht="13.2" spans="3:4">
      <c r="C205" s="4"/>
      <c r="D205" s="19"/>
    </row>
    <row r="206" ht="13.2" spans="3:4">
      <c r="C206" s="4"/>
      <c r="D206" s="19"/>
    </row>
    <row r="207" ht="13.2" spans="3:4">
      <c r="C207" s="4"/>
      <c r="D207" s="19"/>
    </row>
    <row r="208" ht="13.2" spans="3:4">
      <c r="C208" s="4"/>
      <c r="D208" s="19"/>
    </row>
    <row r="209" ht="13.2" spans="3:4">
      <c r="C209" s="4"/>
      <c r="D209" s="19"/>
    </row>
    <row r="210" ht="13.2" spans="3:4">
      <c r="C210" s="4"/>
      <c r="D210" s="19"/>
    </row>
    <row r="211" ht="13.2" spans="3:4">
      <c r="C211" s="4"/>
      <c r="D211" s="19"/>
    </row>
    <row r="212" ht="13.2" spans="3:4">
      <c r="C212" s="4"/>
      <c r="D212" s="19"/>
    </row>
    <row r="213" ht="13.2" spans="3:4">
      <c r="C213" s="4"/>
      <c r="D213" s="19"/>
    </row>
    <row r="214" ht="13.2" spans="3:4">
      <c r="C214" s="4"/>
      <c r="D214" s="19"/>
    </row>
    <row r="215" ht="13.2" spans="3:4">
      <c r="C215" s="4"/>
      <c r="D215" s="19"/>
    </row>
    <row r="216" ht="13.2" spans="3:4">
      <c r="C216" s="4"/>
      <c r="D216" s="19"/>
    </row>
    <row r="217" ht="13.2" spans="3:4">
      <c r="C217" s="4"/>
      <c r="D217" s="19"/>
    </row>
    <row r="218" ht="13.2" spans="3:4">
      <c r="C218" s="4"/>
      <c r="D218" s="19"/>
    </row>
    <row r="219" ht="13.2" spans="3:4">
      <c r="C219" s="4"/>
      <c r="D219" s="19"/>
    </row>
    <row r="220" ht="13.2" spans="3:4">
      <c r="C220" s="4"/>
      <c r="D220" s="19"/>
    </row>
    <row r="221" ht="13.2" spans="3:4">
      <c r="C221" s="4"/>
      <c r="D221" s="19"/>
    </row>
    <row r="222" ht="13.2" spans="3:4">
      <c r="C222" s="4"/>
      <c r="D222" s="19"/>
    </row>
    <row r="223" ht="13.2" spans="3:4">
      <c r="C223" s="4"/>
      <c r="D223" s="19"/>
    </row>
    <row r="224" ht="13.2" spans="3:4">
      <c r="C224" s="4"/>
      <c r="D224" s="19"/>
    </row>
    <row r="225" ht="13.2" spans="3:4">
      <c r="C225" s="4"/>
      <c r="D225" s="19"/>
    </row>
    <row r="226" ht="13.2" spans="3:4">
      <c r="C226" s="4"/>
      <c r="D226" s="19"/>
    </row>
    <row r="227" ht="13.2" spans="3:4">
      <c r="C227" s="4"/>
      <c r="D227" s="19"/>
    </row>
    <row r="228" ht="13.2" spans="3:4">
      <c r="C228" s="4"/>
      <c r="D228" s="19"/>
    </row>
    <row r="229" ht="13.2" spans="3:4">
      <c r="C229" s="4"/>
      <c r="D229" s="19"/>
    </row>
    <row r="230" ht="13.2" spans="3:4">
      <c r="C230" s="4"/>
      <c r="D230" s="19"/>
    </row>
    <row r="231" ht="13.2" spans="3:4">
      <c r="C231" s="4"/>
      <c r="D231" s="19"/>
    </row>
    <row r="232" ht="13.2" spans="3:4">
      <c r="C232" s="4"/>
      <c r="D232" s="19"/>
    </row>
    <row r="233" ht="13.2" spans="3:4">
      <c r="C233" s="4"/>
      <c r="D233" s="19"/>
    </row>
    <row r="234" ht="13.2" spans="3:4">
      <c r="C234" s="4"/>
      <c r="D234" s="19"/>
    </row>
    <row r="235" ht="13.2" spans="3:4">
      <c r="C235" s="4"/>
      <c r="D235" s="19"/>
    </row>
    <row r="236" ht="13.2" spans="3:4">
      <c r="C236" s="4"/>
      <c r="D236" s="19"/>
    </row>
    <row r="237" ht="13.2" spans="3:4">
      <c r="C237" s="4"/>
      <c r="D237" s="19"/>
    </row>
    <row r="238" ht="13.2" spans="3:4">
      <c r="C238" s="4"/>
      <c r="D238" s="19"/>
    </row>
    <row r="239" ht="13.2" spans="3:4">
      <c r="C239" s="4"/>
      <c r="D239" s="19"/>
    </row>
    <row r="240" ht="13.2" spans="3:4">
      <c r="C240" s="4"/>
      <c r="D240" s="19"/>
    </row>
    <row r="241" ht="13.2" spans="3:4">
      <c r="C241" s="4"/>
      <c r="D241" s="19"/>
    </row>
    <row r="242" ht="13.2" spans="3:4">
      <c r="C242" s="4"/>
      <c r="D242" s="19"/>
    </row>
    <row r="243" ht="13.2" spans="3:4">
      <c r="C243" s="4"/>
      <c r="D243" s="19"/>
    </row>
    <row r="244" ht="13.2" spans="3:4">
      <c r="C244" s="4"/>
      <c r="D244" s="19"/>
    </row>
    <row r="245" ht="13.2" spans="3:4">
      <c r="C245" s="4"/>
      <c r="D245" s="19"/>
    </row>
    <row r="246" ht="13.2" spans="3:4">
      <c r="C246" s="4"/>
      <c r="D246" s="19"/>
    </row>
    <row r="247" ht="13.2" spans="3:4">
      <c r="C247" s="4"/>
      <c r="D247" s="19"/>
    </row>
    <row r="248" ht="13.2" spans="3:4">
      <c r="C248" s="4"/>
      <c r="D248" s="19"/>
    </row>
    <row r="249" ht="13.2" spans="3:4">
      <c r="C249" s="4"/>
      <c r="D249" s="19"/>
    </row>
    <row r="250" ht="13.2" spans="3:4">
      <c r="C250" s="4"/>
      <c r="D250" s="19"/>
    </row>
    <row r="251" ht="13.2" spans="3:4">
      <c r="C251" s="4"/>
      <c r="D251" s="19"/>
    </row>
    <row r="252" ht="13.2" spans="3:4">
      <c r="C252" s="4"/>
      <c r="D252" s="19"/>
    </row>
    <row r="253" ht="13.2" spans="3:4">
      <c r="C253" s="4"/>
      <c r="D253" s="19"/>
    </row>
    <row r="254" ht="13.2" spans="3:4">
      <c r="C254" s="4"/>
      <c r="D254" s="19"/>
    </row>
    <row r="255" ht="13.2" spans="3:4">
      <c r="C255" s="4"/>
      <c r="D255" s="19"/>
    </row>
    <row r="256" ht="13.2" spans="3:4">
      <c r="C256" s="4"/>
      <c r="D256" s="19"/>
    </row>
    <row r="257" ht="13.2" spans="3:4">
      <c r="C257" s="4"/>
      <c r="D257" s="19"/>
    </row>
    <row r="258" ht="13.2" spans="3:4">
      <c r="C258" s="4"/>
      <c r="D258" s="19"/>
    </row>
    <row r="259" ht="13.2" spans="3:4">
      <c r="C259" s="4"/>
      <c r="D259" s="19"/>
    </row>
    <row r="260" ht="13.2" spans="3:4">
      <c r="C260" s="4"/>
      <c r="D260" s="19"/>
    </row>
    <row r="261" ht="13.2" spans="3:4">
      <c r="C261" s="4"/>
      <c r="D261" s="19"/>
    </row>
    <row r="262" ht="13.2" spans="3:4">
      <c r="C262" s="4"/>
      <c r="D262" s="19"/>
    </row>
    <row r="263" ht="13.2" spans="3:4">
      <c r="C263" s="4"/>
      <c r="D263" s="19"/>
    </row>
    <row r="264" ht="13.2" spans="3:4">
      <c r="C264" s="4"/>
      <c r="D264" s="19"/>
    </row>
    <row r="265" ht="13.2" spans="3:4">
      <c r="C265" s="4"/>
      <c r="D265" s="19"/>
    </row>
    <row r="266" ht="13.2" spans="3:4">
      <c r="C266" s="4"/>
      <c r="D266" s="19"/>
    </row>
    <row r="267" ht="13.2" spans="3:4">
      <c r="C267" s="4"/>
      <c r="D267" s="19"/>
    </row>
    <row r="268" ht="13.2" spans="3:4">
      <c r="C268" s="4"/>
      <c r="D268" s="19"/>
    </row>
    <row r="269" ht="13.2" spans="3:4">
      <c r="C269" s="4"/>
      <c r="D269" s="19"/>
    </row>
    <row r="270" ht="13.2" spans="3:4">
      <c r="C270" s="4"/>
      <c r="D270" s="19"/>
    </row>
    <row r="271" ht="13.2" spans="3:4">
      <c r="C271" s="4"/>
      <c r="D271" s="19"/>
    </row>
    <row r="272" ht="13.2" spans="3:4">
      <c r="C272" s="4"/>
      <c r="D272" s="19"/>
    </row>
    <row r="273" ht="13.2" spans="3:4">
      <c r="C273" s="4"/>
      <c r="D273" s="19"/>
    </row>
    <row r="274" ht="13.2" spans="3:4">
      <c r="C274" s="4"/>
      <c r="D274" s="19"/>
    </row>
    <row r="275" ht="13.2" spans="3:4">
      <c r="C275" s="4"/>
      <c r="D275" s="19"/>
    </row>
    <row r="276" ht="13.2" spans="3:4">
      <c r="C276" s="4"/>
      <c r="D276" s="19"/>
    </row>
    <row r="277" ht="13.2" spans="3:4">
      <c r="C277" s="4"/>
      <c r="D277" s="19"/>
    </row>
    <row r="278" ht="13.2" spans="3:4">
      <c r="C278" s="4"/>
      <c r="D278" s="19"/>
    </row>
    <row r="279" ht="13.2" spans="3:4">
      <c r="C279" s="4"/>
      <c r="D279" s="19"/>
    </row>
    <row r="280" ht="13.2" spans="3:4">
      <c r="C280" s="4"/>
      <c r="D280" s="19"/>
    </row>
    <row r="281" ht="13.2" spans="3:4">
      <c r="C281" s="4"/>
      <c r="D281" s="19"/>
    </row>
    <row r="282" ht="13.2" spans="3:4">
      <c r="C282" s="4"/>
      <c r="D282" s="19"/>
    </row>
    <row r="283" ht="13.2" spans="3:4">
      <c r="C283" s="4"/>
      <c r="D283" s="19"/>
    </row>
    <row r="284" ht="13.2" spans="3:4">
      <c r="C284" s="4"/>
      <c r="D284" s="19"/>
    </row>
    <row r="285" ht="13.2" spans="3:4">
      <c r="C285" s="4"/>
      <c r="D285" s="19"/>
    </row>
    <row r="286" ht="13.2" spans="3:4">
      <c r="C286" s="4"/>
      <c r="D286" s="19"/>
    </row>
    <row r="287" ht="13.2" spans="3:4">
      <c r="C287" s="4"/>
      <c r="D287" s="19"/>
    </row>
    <row r="288" ht="13.2" spans="3:4">
      <c r="C288" s="4"/>
      <c r="D288" s="19"/>
    </row>
    <row r="289" ht="13.2" spans="3:4">
      <c r="C289" s="4"/>
      <c r="D289" s="19"/>
    </row>
    <row r="290" ht="13.2" spans="3:4">
      <c r="C290" s="4"/>
      <c r="D290" s="19"/>
    </row>
    <row r="291" ht="13.2" spans="3:4">
      <c r="C291" s="4"/>
      <c r="D291" s="19"/>
    </row>
    <row r="292" ht="13.2" spans="3:4">
      <c r="C292" s="4"/>
      <c r="D292" s="19"/>
    </row>
    <row r="293" ht="13.2" spans="3:4">
      <c r="C293" s="4"/>
      <c r="D293" s="19"/>
    </row>
    <row r="294" ht="13.2" spans="3:4">
      <c r="C294" s="4"/>
      <c r="D294" s="19"/>
    </row>
    <row r="295" ht="13.2" spans="3:4">
      <c r="C295" s="4"/>
      <c r="D295" s="19"/>
    </row>
    <row r="296" ht="13.2" spans="3:4">
      <c r="C296" s="4"/>
      <c r="D296" s="19"/>
    </row>
    <row r="297" ht="13.2" spans="3:4">
      <c r="C297" s="4"/>
      <c r="D297" s="19"/>
    </row>
    <row r="298" ht="13.2" spans="3:4">
      <c r="C298" s="4"/>
      <c r="D298" s="19"/>
    </row>
    <row r="299" ht="13.2" spans="3:4">
      <c r="C299" s="4"/>
      <c r="D299" s="19"/>
    </row>
    <row r="300" ht="13.2" spans="3:4">
      <c r="C300" s="4"/>
      <c r="D300" s="19"/>
    </row>
    <row r="301" ht="13.2" spans="3:4">
      <c r="C301" s="4"/>
      <c r="D301" s="19"/>
    </row>
    <row r="302" ht="13.2" spans="3:4">
      <c r="C302" s="4"/>
      <c r="D302" s="19"/>
    </row>
    <row r="303" ht="13.2" spans="3:4">
      <c r="C303" s="4"/>
      <c r="D303" s="19"/>
    </row>
    <row r="304" ht="13.2" spans="3:4">
      <c r="C304" s="4"/>
      <c r="D304" s="19"/>
    </row>
    <row r="305" ht="13.2" spans="3:4">
      <c r="C305" s="4"/>
      <c r="D305" s="19"/>
    </row>
    <row r="306" ht="13.2" spans="3:4">
      <c r="C306" s="4"/>
      <c r="D306" s="19"/>
    </row>
    <row r="307" ht="13.2" spans="3:4">
      <c r="C307" s="4"/>
      <c r="D307" s="19"/>
    </row>
    <row r="308" ht="13.2" spans="3:4">
      <c r="C308" s="4"/>
      <c r="D308" s="19"/>
    </row>
    <row r="309" ht="13.2" spans="3:4">
      <c r="C309" s="4"/>
      <c r="D309" s="19"/>
    </row>
    <row r="310" ht="13.2" spans="3:4">
      <c r="C310" s="4"/>
      <c r="D310" s="19"/>
    </row>
    <row r="311" ht="13.2" spans="3:4">
      <c r="C311" s="4"/>
      <c r="D311" s="19"/>
    </row>
    <row r="312" ht="13.2" spans="3:4">
      <c r="C312" s="4"/>
      <c r="D312" s="19"/>
    </row>
    <row r="313" ht="13.2" spans="3:4">
      <c r="C313" s="4"/>
      <c r="D313" s="19"/>
    </row>
    <row r="314" ht="13.2" spans="3:4">
      <c r="C314" s="4"/>
      <c r="D314" s="19"/>
    </row>
    <row r="315" ht="13.2" spans="3:4">
      <c r="C315" s="4"/>
      <c r="D315" s="19"/>
    </row>
    <row r="316" ht="13.2" spans="3:4">
      <c r="C316" s="4"/>
      <c r="D316" s="19"/>
    </row>
    <row r="317" ht="13.2" spans="3:4">
      <c r="C317" s="4"/>
      <c r="D317" s="19"/>
    </row>
    <row r="318" ht="13.2" spans="3:4">
      <c r="C318" s="4"/>
      <c r="D318" s="19"/>
    </row>
    <row r="319" ht="13.2" spans="3:4">
      <c r="C319" s="4"/>
      <c r="D319" s="19"/>
    </row>
    <row r="320" ht="13.2" spans="3:4">
      <c r="C320" s="4"/>
      <c r="D320" s="19"/>
    </row>
    <row r="321" ht="13.2" spans="3:4">
      <c r="C321" s="4"/>
      <c r="D321" s="19"/>
    </row>
    <row r="322" ht="13.2" spans="3:4">
      <c r="C322" s="4"/>
      <c r="D322" s="19"/>
    </row>
    <row r="323" ht="13.2" spans="3:4">
      <c r="C323" s="4"/>
      <c r="D323" s="19"/>
    </row>
    <row r="324" ht="13.2" spans="3:4">
      <c r="C324" s="4"/>
      <c r="D324" s="19"/>
    </row>
    <row r="325" ht="13.2" spans="3:4">
      <c r="C325" s="4"/>
      <c r="D325" s="19"/>
    </row>
    <row r="326" ht="13.2" spans="3:4">
      <c r="C326" s="4"/>
      <c r="D326" s="19"/>
    </row>
    <row r="327" ht="13.2" spans="3:4">
      <c r="C327" s="4"/>
      <c r="D327" s="19"/>
    </row>
    <row r="328" ht="13.2" spans="3:4">
      <c r="C328" s="4"/>
      <c r="D328" s="19"/>
    </row>
    <row r="329" ht="13.2" spans="3:4">
      <c r="C329" s="4"/>
      <c r="D329" s="19"/>
    </row>
    <row r="330" ht="13.2" spans="3:4">
      <c r="C330" s="4"/>
      <c r="D330" s="19"/>
    </row>
    <row r="331" ht="13.2" spans="3:4">
      <c r="C331" s="4"/>
      <c r="D331" s="19"/>
    </row>
    <row r="332" ht="13.2" spans="3:4">
      <c r="C332" s="4"/>
      <c r="D332" s="19"/>
    </row>
    <row r="333" ht="13.2" spans="3:4">
      <c r="C333" s="4"/>
      <c r="D333" s="19"/>
    </row>
    <row r="334" ht="13.2" spans="3:4">
      <c r="C334" s="4"/>
      <c r="D334" s="19"/>
    </row>
    <row r="335" ht="13.2" spans="3:4">
      <c r="C335" s="4"/>
      <c r="D335" s="19"/>
    </row>
    <row r="336" ht="13.2" spans="3:4">
      <c r="C336" s="4"/>
      <c r="D336" s="19"/>
    </row>
    <row r="337" ht="13.2" spans="3:4">
      <c r="C337" s="4"/>
      <c r="D337" s="19"/>
    </row>
    <row r="338" ht="13.2" spans="3:4">
      <c r="C338" s="4"/>
      <c r="D338" s="19"/>
    </row>
    <row r="339" ht="13.2" spans="3:4">
      <c r="C339" s="4"/>
      <c r="D339" s="19"/>
    </row>
    <row r="340" ht="13.2" spans="3:4">
      <c r="C340" s="4"/>
      <c r="D340" s="19"/>
    </row>
    <row r="341" ht="13.2" spans="3:4">
      <c r="C341" s="4"/>
      <c r="D341" s="19"/>
    </row>
    <row r="342" ht="13.2" spans="3:4">
      <c r="C342" s="4"/>
      <c r="D342" s="19"/>
    </row>
    <row r="343" ht="13.2" spans="3:4">
      <c r="C343" s="4"/>
      <c r="D343" s="19"/>
    </row>
    <row r="344" ht="13.2" spans="3:4">
      <c r="C344" s="4"/>
      <c r="D344" s="19"/>
    </row>
    <row r="345" ht="13.2" spans="3:4">
      <c r="C345" s="4"/>
      <c r="D345" s="19"/>
    </row>
    <row r="346" ht="13.2" spans="3:4">
      <c r="C346" s="4"/>
      <c r="D346" s="19"/>
    </row>
    <row r="347" ht="13.2" spans="3:4">
      <c r="C347" s="4"/>
      <c r="D347" s="19"/>
    </row>
    <row r="348" ht="13.2" spans="3:4">
      <c r="C348" s="4"/>
      <c r="D348" s="19"/>
    </row>
    <row r="349" ht="13.2" spans="3:4">
      <c r="C349" s="4"/>
      <c r="D349" s="19"/>
    </row>
    <row r="350" ht="13.2" spans="3:4">
      <c r="C350" s="4"/>
      <c r="D350" s="19"/>
    </row>
    <row r="351" ht="13.2" spans="3:4">
      <c r="C351" s="4"/>
      <c r="D351" s="19"/>
    </row>
    <row r="352" ht="13.2" spans="3:4">
      <c r="C352" s="4"/>
      <c r="D352" s="19"/>
    </row>
    <row r="353" ht="13.2" spans="3:4">
      <c r="C353" s="4"/>
      <c r="D353" s="19"/>
    </row>
    <row r="354" ht="13.2" spans="3:4">
      <c r="C354" s="4"/>
      <c r="D354" s="19"/>
    </row>
    <row r="355" ht="13.2" spans="3:4">
      <c r="C355" s="4"/>
      <c r="D355" s="19"/>
    </row>
    <row r="356" ht="13.2" spans="3:4">
      <c r="C356" s="4"/>
      <c r="D356" s="19"/>
    </row>
    <row r="357" ht="13.2" spans="3:4">
      <c r="C357" s="4"/>
      <c r="D357" s="19"/>
    </row>
    <row r="358" ht="13.2" spans="3:4">
      <c r="C358" s="4"/>
      <c r="D358" s="19"/>
    </row>
    <row r="359" ht="13.2" spans="3:4">
      <c r="C359" s="4"/>
      <c r="D359" s="19"/>
    </row>
    <row r="360" ht="13.2" spans="3:4">
      <c r="C360" s="4"/>
      <c r="D360" s="19"/>
    </row>
    <row r="361" ht="13.2" spans="3:4">
      <c r="C361" s="4"/>
      <c r="D361" s="19"/>
    </row>
    <row r="362" ht="13.2" spans="3:4">
      <c r="C362" s="4"/>
      <c r="D362" s="19"/>
    </row>
    <row r="363" ht="13.2" spans="3:4">
      <c r="C363" s="4"/>
      <c r="D363" s="19"/>
    </row>
    <row r="364" ht="13.2" spans="3:4">
      <c r="C364" s="4"/>
      <c r="D364" s="19"/>
    </row>
    <row r="365" ht="13.2" spans="3:4">
      <c r="C365" s="4"/>
      <c r="D365" s="19"/>
    </row>
    <row r="366" ht="13.2" spans="3:4">
      <c r="C366" s="4"/>
      <c r="D366" s="19"/>
    </row>
    <row r="367" ht="13.2" spans="3:4">
      <c r="C367" s="4"/>
      <c r="D367" s="19"/>
    </row>
    <row r="368" ht="13.2" spans="3:4">
      <c r="C368" s="4"/>
      <c r="D368" s="19"/>
    </row>
    <row r="369" ht="13.2" spans="3:4">
      <c r="C369" s="4"/>
      <c r="D369" s="19"/>
    </row>
    <row r="370" ht="13.2" spans="3:4">
      <c r="C370" s="4"/>
      <c r="D370" s="19"/>
    </row>
    <row r="371" ht="13.2" spans="3:4">
      <c r="C371" s="4"/>
      <c r="D371" s="19"/>
    </row>
    <row r="372" ht="13.2" spans="3:4">
      <c r="C372" s="4"/>
      <c r="D372" s="19"/>
    </row>
    <row r="373" ht="13.2" spans="3:4">
      <c r="C373" s="4"/>
      <c r="D373" s="19"/>
    </row>
    <row r="374" ht="13.2" spans="3:4">
      <c r="C374" s="4"/>
      <c r="D374" s="19"/>
    </row>
    <row r="375" ht="13.2" spans="3:4">
      <c r="C375" s="4"/>
      <c r="D375" s="19"/>
    </row>
    <row r="376" ht="13.2" spans="3:4">
      <c r="C376" s="4"/>
      <c r="D376" s="19"/>
    </row>
    <row r="377" ht="13.2" spans="3:4">
      <c r="C377" s="4"/>
      <c r="D377" s="19"/>
    </row>
    <row r="378" ht="13.2" spans="3:4">
      <c r="C378" s="4"/>
      <c r="D378" s="19"/>
    </row>
    <row r="379" ht="13.2" spans="3:4">
      <c r="C379" s="4"/>
      <c r="D379" s="19"/>
    </row>
    <row r="380" ht="13.2" spans="3:4">
      <c r="C380" s="4"/>
      <c r="D380" s="19"/>
    </row>
    <row r="381" ht="13.2" spans="3:4">
      <c r="C381" s="4"/>
      <c r="D381" s="19"/>
    </row>
    <row r="382" ht="13.2" spans="3:4">
      <c r="C382" s="4"/>
      <c r="D382" s="19"/>
    </row>
    <row r="383" ht="13.2" spans="3:4">
      <c r="C383" s="4"/>
      <c r="D383" s="19"/>
    </row>
    <row r="384" ht="13.2" spans="3:4">
      <c r="C384" s="4"/>
      <c r="D384" s="19"/>
    </row>
    <row r="385" ht="13.2" spans="3:4">
      <c r="C385" s="4"/>
      <c r="D385" s="19"/>
    </row>
    <row r="386" ht="13.2" spans="3:4">
      <c r="C386" s="4"/>
      <c r="D386" s="19"/>
    </row>
    <row r="387" ht="13.2" spans="3:4">
      <c r="C387" s="4"/>
      <c r="D387" s="19"/>
    </row>
    <row r="388" ht="13.2" spans="3:4">
      <c r="C388" s="4"/>
      <c r="D388" s="19"/>
    </row>
    <row r="389" ht="13.2" spans="3:4">
      <c r="C389" s="4"/>
      <c r="D389" s="19"/>
    </row>
    <row r="390" ht="13.2" spans="3:4">
      <c r="C390" s="4"/>
      <c r="D390" s="19"/>
    </row>
    <row r="391" ht="13.2" spans="3:4">
      <c r="C391" s="4"/>
      <c r="D391" s="19"/>
    </row>
    <row r="392" ht="13.2" spans="3:4">
      <c r="C392" s="4"/>
      <c r="D392" s="19"/>
    </row>
    <row r="393" ht="13.2" spans="3:4">
      <c r="C393" s="4"/>
      <c r="D393" s="19"/>
    </row>
    <row r="394" ht="13.2" spans="3:4">
      <c r="C394" s="4"/>
      <c r="D394" s="19"/>
    </row>
    <row r="395" ht="13.2" spans="3:4">
      <c r="C395" s="4"/>
      <c r="D395" s="19"/>
    </row>
    <row r="396" ht="13.2" spans="3:4">
      <c r="C396" s="4"/>
      <c r="D396" s="19"/>
    </row>
    <row r="397" ht="13.2" spans="3:4">
      <c r="C397" s="4"/>
      <c r="D397" s="19"/>
    </row>
    <row r="398" ht="13.2" spans="3:4">
      <c r="C398" s="4"/>
      <c r="D398" s="19"/>
    </row>
    <row r="399" ht="13.2" spans="3:4">
      <c r="C399" s="4"/>
      <c r="D399" s="19"/>
    </row>
    <row r="400" ht="13.2" spans="3:4">
      <c r="C400" s="4"/>
      <c r="D400" s="19"/>
    </row>
    <row r="401" ht="13.2" spans="3:4">
      <c r="C401" s="4"/>
      <c r="D401" s="19"/>
    </row>
    <row r="402" ht="13.2" spans="3:4">
      <c r="C402" s="4"/>
      <c r="D402" s="19"/>
    </row>
    <row r="403" ht="13.2" spans="3:4">
      <c r="C403" s="4"/>
      <c r="D403" s="19"/>
    </row>
    <row r="404" ht="13.2" spans="3:4">
      <c r="C404" s="4"/>
      <c r="D404" s="19"/>
    </row>
    <row r="405" ht="13.2" spans="3:4">
      <c r="C405" s="4"/>
      <c r="D405" s="19"/>
    </row>
    <row r="406" ht="13.2" spans="3:4">
      <c r="C406" s="4"/>
      <c r="D406" s="19"/>
    </row>
    <row r="407" ht="13.2" spans="3:4">
      <c r="C407" s="4"/>
      <c r="D407" s="19"/>
    </row>
    <row r="408" ht="13.2" spans="3:4">
      <c r="C408" s="4"/>
      <c r="D408" s="19"/>
    </row>
    <row r="409" ht="13.2" spans="3:4">
      <c r="C409" s="4"/>
      <c r="D409" s="19"/>
    </row>
    <row r="410" ht="13.2" spans="3:4">
      <c r="C410" s="4"/>
      <c r="D410" s="19"/>
    </row>
    <row r="411" ht="13.2" spans="3:4">
      <c r="C411" s="4"/>
      <c r="D411" s="19"/>
    </row>
    <row r="412" ht="13.2" spans="3:4">
      <c r="C412" s="4"/>
      <c r="D412" s="19"/>
    </row>
    <row r="413" ht="13.2" spans="3:4">
      <c r="C413" s="4"/>
      <c r="D413" s="19"/>
    </row>
    <row r="414" ht="13.2" spans="3:4">
      <c r="C414" s="4"/>
      <c r="D414" s="19"/>
    </row>
    <row r="415" ht="13.2" spans="3:4">
      <c r="C415" s="4"/>
      <c r="D415" s="19"/>
    </row>
    <row r="416" ht="13.2" spans="3:4">
      <c r="C416" s="4"/>
      <c r="D416" s="19"/>
    </row>
    <row r="417" ht="13.2" spans="3:4">
      <c r="C417" s="4"/>
      <c r="D417" s="19"/>
    </row>
    <row r="418" ht="13.2" spans="3:4">
      <c r="C418" s="4"/>
      <c r="D418" s="19"/>
    </row>
    <row r="419" ht="13.2" spans="3:4">
      <c r="C419" s="4"/>
      <c r="D419" s="19"/>
    </row>
    <row r="420" ht="13.2" spans="3:4">
      <c r="C420" s="4"/>
      <c r="D420" s="19"/>
    </row>
    <row r="421" ht="13.2" spans="3:4">
      <c r="C421" s="4"/>
      <c r="D421" s="19"/>
    </row>
    <row r="422" ht="13.2" spans="3:4">
      <c r="C422" s="4"/>
      <c r="D422" s="19"/>
    </row>
    <row r="423" ht="13.2" spans="3:4">
      <c r="C423" s="4"/>
      <c r="D423" s="19"/>
    </row>
    <row r="424" ht="13.2" spans="3:4">
      <c r="C424" s="4"/>
      <c r="D424" s="19"/>
    </row>
    <row r="425" ht="13.2" spans="3:4">
      <c r="C425" s="4"/>
      <c r="D425" s="19"/>
    </row>
    <row r="426" ht="13.2" spans="3:4">
      <c r="C426" s="4"/>
      <c r="D426" s="19"/>
    </row>
    <row r="427" ht="13.2" spans="3:4">
      <c r="C427" s="4"/>
      <c r="D427" s="19"/>
    </row>
    <row r="428" ht="13.2" spans="3:4">
      <c r="C428" s="4"/>
      <c r="D428" s="19"/>
    </row>
    <row r="429" ht="13.2" spans="3:4">
      <c r="C429" s="4"/>
      <c r="D429" s="19"/>
    </row>
    <row r="430" ht="13.2" spans="3:4">
      <c r="C430" s="4"/>
      <c r="D430" s="19"/>
    </row>
    <row r="431" ht="13.2" spans="3:4">
      <c r="C431" s="4"/>
      <c r="D431" s="19"/>
    </row>
    <row r="432" ht="13.2" spans="3:4">
      <c r="C432" s="4"/>
      <c r="D432" s="19"/>
    </row>
    <row r="433" ht="13.2" spans="3:4">
      <c r="C433" s="4"/>
      <c r="D433" s="19"/>
    </row>
    <row r="434" ht="13.2" spans="3:4">
      <c r="C434" s="4"/>
      <c r="D434" s="19"/>
    </row>
    <row r="435" ht="13.2" spans="3:4">
      <c r="C435" s="4"/>
      <c r="D435" s="19"/>
    </row>
    <row r="436" ht="13.2" spans="3:4">
      <c r="C436" s="4"/>
      <c r="D436" s="19"/>
    </row>
    <row r="437" ht="13.2" spans="3:4">
      <c r="C437" s="4"/>
      <c r="D437" s="19"/>
    </row>
    <row r="438" ht="13.2" spans="3:4">
      <c r="C438" s="4"/>
      <c r="D438" s="19"/>
    </row>
    <row r="439" ht="13.2" spans="3:4">
      <c r="C439" s="4"/>
      <c r="D439" s="19"/>
    </row>
    <row r="440" ht="13.2" spans="3:4">
      <c r="C440" s="4"/>
      <c r="D440" s="19"/>
    </row>
    <row r="441" ht="13.2" spans="3:4">
      <c r="C441" s="4"/>
      <c r="D441" s="19"/>
    </row>
    <row r="442" ht="13.2" spans="3:4">
      <c r="C442" s="4"/>
      <c r="D442" s="19"/>
    </row>
    <row r="443" ht="13.2" spans="3:4">
      <c r="C443" s="4"/>
      <c r="D443" s="19"/>
    </row>
    <row r="444" ht="13.2" spans="3:4">
      <c r="C444" s="4"/>
      <c r="D444" s="19"/>
    </row>
    <row r="445" ht="13.2" spans="3:4">
      <c r="C445" s="4"/>
      <c r="D445" s="19"/>
    </row>
    <row r="446" ht="13.2" spans="3:4">
      <c r="C446" s="4"/>
      <c r="D446" s="19"/>
    </row>
    <row r="447" ht="13.2" spans="3:4">
      <c r="C447" s="4"/>
      <c r="D447" s="19"/>
    </row>
    <row r="448" ht="13.2" spans="3:4">
      <c r="C448" s="4"/>
      <c r="D448" s="19"/>
    </row>
    <row r="449" ht="13.2" spans="3:4">
      <c r="C449" s="4"/>
      <c r="D449" s="19"/>
    </row>
    <row r="450" ht="13.2" spans="3:4">
      <c r="C450" s="4"/>
      <c r="D450" s="19"/>
    </row>
    <row r="451" ht="13.2" spans="3:4">
      <c r="C451" s="4"/>
      <c r="D451" s="19"/>
    </row>
    <row r="452" ht="13.2" spans="3:4">
      <c r="C452" s="4"/>
      <c r="D452" s="19"/>
    </row>
    <row r="453" ht="13.2" spans="3:4">
      <c r="C453" s="4"/>
      <c r="D453" s="19"/>
    </row>
    <row r="454" ht="13.2" spans="3:4">
      <c r="C454" s="4"/>
      <c r="D454" s="19"/>
    </row>
    <row r="455" ht="13.2" spans="3:4">
      <c r="C455" s="4"/>
      <c r="D455" s="19"/>
    </row>
    <row r="456" ht="13.2" spans="3:4">
      <c r="C456" s="4"/>
      <c r="D456" s="19"/>
    </row>
    <row r="457" ht="13.2" spans="3:4">
      <c r="C457" s="4"/>
      <c r="D457" s="19"/>
    </row>
    <row r="458" ht="13.2" spans="3:4">
      <c r="C458" s="4"/>
      <c r="D458" s="19"/>
    </row>
    <row r="459" ht="13.2" spans="3:4">
      <c r="C459" s="4"/>
      <c r="D459" s="19"/>
    </row>
    <row r="460" ht="13.2" spans="3:4">
      <c r="C460" s="4"/>
      <c r="D460" s="19"/>
    </row>
    <row r="461" ht="13.2" spans="3:4">
      <c r="C461" s="4"/>
      <c r="D461" s="19"/>
    </row>
    <row r="462" ht="13.2" spans="3:4">
      <c r="C462" s="4"/>
      <c r="D462" s="19"/>
    </row>
    <row r="463" ht="13.2" spans="3:4">
      <c r="C463" s="4"/>
      <c r="D463" s="19"/>
    </row>
    <row r="464" ht="13.2" spans="3:4">
      <c r="C464" s="4"/>
      <c r="D464" s="19"/>
    </row>
    <row r="465" ht="13.2" spans="3:4">
      <c r="C465" s="4"/>
      <c r="D465" s="19"/>
    </row>
    <row r="466" ht="13.2" spans="3:4">
      <c r="C466" s="4"/>
      <c r="D466" s="19"/>
    </row>
    <row r="467" ht="13.2" spans="3:4">
      <c r="C467" s="4"/>
      <c r="D467" s="19"/>
    </row>
    <row r="468" ht="13.2" spans="3:4">
      <c r="C468" s="4"/>
      <c r="D468" s="19"/>
    </row>
    <row r="469" ht="13.2" spans="3:4">
      <c r="C469" s="4"/>
      <c r="D469" s="19"/>
    </row>
    <row r="470" ht="13.2" spans="3:4">
      <c r="C470" s="4"/>
      <c r="D470" s="19"/>
    </row>
    <row r="471" ht="13.2" spans="3:4">
      <c r="C471" s="4"/>
      <c r="D471" s="19"/>
    </row>
    <row r="472" ht="13.2" spans="3:4">
      <c r="C472" s="4"/>
      <c r="D472" s="19"/>
    </row>
    <row r="473" ht="13.2" spans="3:4">
      <c r="C473" s="4"/>
      <c r="D473" s="19"/>
    </row>
    <row r="474" ht="13.2" spans="3:4">
      <c r="C474" s="4"/>
      <c r="D474" s="19"/>
    </row>
    <row r="475" ht="13.2" spans="3:4">
      <c r="C475" s="4"/>
      <c r="D475" s="19"/>
    </row>
    <row r="476" ht="13.2" spans="3:4">
      <c r="C476" s="4"/>
      <c r="D476" s="19"/>
    </row>
    <row r="477" ht="13.2" spans="3:4">
      <c r="C477" s="4"/>
      <c r="D477" s="19"/>
    </row>
    <row r="478" ht="13.2" spans="3:4">
      <c r="C478" s="4"/>
      <c r="D478" s="19"/>
    </row>
    <row r="479" ht="13.2" spans="3:4">
      <c r="C479" s="4"/>
      <c r="D479" s="19"/>
    </row>
    <row r="480" ht="13.2" spans="3:4">
      <c r="C480" s="4"/>
      <c r="D480" s="19"/>
    </row>
    <row r="481" ht="13.2" spans="3:4">
      <c r="C481" s="4"/>
      <c r="D481" s="19"/>
    </row>
    <row r="482" ht="13.2" spans="3:4">
      <c r="C482" s="4"/>
      <c r="D482" s="19"/>
    </row>
    <row r="483" ht="13.2" spans="3:4">
      <c r="C483" s="4"/>
      <c r="D483" s="19"/>
    </row>
    <row r="484" ht="13.2" spans="3:4">
      <c r="C484" s="4"/>
      <c r="D484" s="19"/>
    </row>
    <row r="485" ht="13.2" spans="3:4">
      <c r="C485" s="4"/>
      <c r="D485" s="19"/>
    </row>
    <row r="486" ht="13.2" spans="3:4">
      <c r="C486" s="4"/>
      <c r="D486" s="19"/>
    </row>
    <row r="487" ht="13.2" spans="3:4">
      <c r="C487" s="4"/>
      <c r="D487" s="19"/>
    </row>
    <row r="488" ht="13.2" spans="3:4">
      <c r="C488" s="4"/>
      <c r="D488" s="19"/>
    </row>
    <row r="489" ht="13.2" spans="3:4">
      <c r="C489" s="4"/>
      <c r="D489" s="19"/>
    </row>
    <row r="490" ht="13.2" spans="3:4">
      <c r="C490" s="4"/>
      <c r="D490" s="19"/>
    </row>
    <row r="491" ht="13.2" spans="3:4">
      <c r="C491" s="4"/>
      <c r="D491" s="19"/>
    </row>
    <row r="492" ht="13.2" spans="3:4">
      <c r="C492" s="4"/>
      <c r="D492" s="19"/>
    </row>
    <row r="493" ht="13.2" spans="3:4">
      <c r="C493" s="4"/>
      <c r="D493" s="19"/>
    </row>
    <row r="494" ht="13.2" spans="3:4">
      <c r="C494" s="4"/>
      <c r="D494" s="19"/>
    </row>
    <row r="495" ht="13.2" spans="3:4">
      <c r="C495" s="4"/>
      <c r="D495" s="19"/>
    </row>
    <row r="496" ht="13.2" spans="3:4">
      <c r="C496" s="4"/>
      <c r="D496" s="19"/>
    </row>
    <row r="497" ht="13.2" spans="3:4">
      <c r="C497" s="4"/>
      <c r="D497" s="19"/>
    </row>
    <row r="498" ht="13.2" spans="3:4">
      <c r="C498" s="4"/>
      <c r="D498" s="19"/>
    </row>
    <row r="499" ht="13.2" spans="3:4">
      <c r="C499" s="4"/>
      <c r="D499" s="19"/>
    </row>
    <row r="500" ht="13.2" spans="3:4">
      <c r="C500" s="4"/>
      <c r="D500" s="19"/>
    </row>
    <row r="501" ht="13.2" spans="3:4">
      <c r="C501" s="4"/>
      <c r="D501" s="19"/>
    </row>
    <row r="502" ht="13.2" spans="3:4">
      <c r="C502" s="4"/>
      <c r="D502" s="19"/>
    </row>
    <row r="503" ht="13.2" spans="3:4">
      <c r="C503" s="4"/>
      <c r="D503" s="19"/>
    </row>
    <row r="504" ht="13.2" spans="3:4">
      <c r="C504" s="4"/>
      <c r="D504" s="19"/>
    </row>
    <row r="505" ht="13.2" spans="3:4">
      <c r="C505" s="4"/>
      <c r="D505" s="19"/>
    </row>
    <row r="506" ht="13.2" spans="3:4">
      <c r="C506" s="4"/>
      <c r="D506" s="19"/>
    </row>
    <row r="507" ht="13.2" spans="3:4">
      <c r="C507" s="4"/>
      <c r="D507" s="19"/>
    </row>
    <row r="508" ht="13.2" spans="3:4">
      <c r="C508" s="4"/>
      <c r="D508" s="19"/>
    </row>
    <row r="509" ht="13.2" spans="3:4">
      <c r="C509" s="4"/>
      <c r="D509" s="19"/>
    </row>
    <row r="510" ht="13.2" spans="3:4">
      <c r="C510" s="4"/>
      <c r="D510" s="19"/>
    </row>
    <row r="511" ht="13.2" spans="3:4">
      <c r="C511" s="4"/>
      <c r="D511" s="19"/>
    </row>
    <row r="512" ht="13.2" spans="3:4">
      <c r="C512" s="4"/>
      <c r="D512" s="19"/>
    </row>
    <row r="513" ht="13.2" spans="3:4">
      <c r="C513" s="4"/>
      <c r="D513" s="19"/>
    </row>
    <row r="514" ht="13.2" spans="3:4">
      <c r="C514" s="4"/>
      <c r="D514" s="19"/>
    </row>
    <row r="515" ht="13.2" spans="3:4">
      <c r="C515" s="4"/>
      <c r="D515" s="19"/>
    </row>
    <row r="516" ht="13.2" spans="3:4">
      <c r="C516" s="4"/>
      <c r="D516" s="19"/>
    </row>
    <row r="517" ht="13.2" spans="3:4">
      <c r="C517" s="4"/>
      <c r="D517" s="19"/>
    </row>
    <row r="518" ht="13.2" spans="3:4">
      <c r="C518" s="4"/>
      <c r="D518" s="19"/>
    </row>
    <row r="519" ht="13.2" spans="3:4">
      <c r="C519" s="4"/>
      <c r="D519" s="19"/>
    </row>
    <row r="520" ht="13.2" spans="3:4">
      <c r="C520" s="4"/>
      <c r="D520" s="19"/>
    </row>
    <row r="521" ht="13.2" spans="3:4">
      <c r="C521" s="4"/>
      <c r="D521" s="19"/>
    </row>
    <row r="522" ht="13.2" spans="3:4">
      <c r="C522" s="4"/>
      <c r="D522" s="19"/>
    </row>
    <row r="523" ht="13.2" spans="3:4">
      <c r="C523" s="4"/>
      <c r="D523" s="19"/>
    </row>
    <row r="524" ht="13.2" spans="3:4">
      <c r="C524" s="4"/>
      <c r="D524" s="19"/>
    </row>
    <row r="525" ht="13.2" spans="3:4">
      <c r="C525" s="4"/>
      <c r="D525" s="19"/>
    </row>
    <row r="526" ht="13.2" spans="3:4">
      <c r="C526" s="4"/>
      <c r="D526" s="19"/>
    </row>
    <row r="527" ht="13.2" spans="3:4">
      <c r="C527" s="4"/>
      <c r="D527" s="19"/>
    </row>
    <row r="528" ht="13.2" spans="3:4">
      <c r="C528" s="4"/>
      <c r="D528" s="19"/>
    </row>
    <row r="529" ht="13.2" spans="3:4">
      <c r="C529" s="4"/>
      <c r="D529" s="19"/>
    </row>
    <row r="530" ht="13.2" spans="3:4">
      <c r="C530" s="4"/>
      <c r="D530" s="19"/>
    </row>
    <row r="531" ht="13.2" spans="3:4">
      <c r="C531" s="4"/>
      <c r="D531" s="19"/>
    </row>
    <row r="532" ht="13.2" spans="3:4">
      <c r="C532" s="4"/>
      <c r="D532" s="19"/>
    </row>
    <row r="533" ht="13.2" spans="3:4">
      <c r="C533" s="4"/>
      <c r="D533" s="19"/>
    </row>
    <row r="534" ht="13.2" spans="3:4">
      <c r="C534" s="4"/>
      <c r="D534" s="19"/>
    </row>
    <row r="535" ht="13.2" spans="3:4">
      <c r="C535" s="4"/>
      <c r="D535" s="19"/>
    </row>
    <row r="536" ht="13.2" spans="3:4">
      <c r="C536" s="4"/>
      <c r="D536" s="19"/>
    </row>
    <row r="537" ht="13.2" spans="3:4">
      <c r="C537" s="4"/>
      <c r="D537" s="19"/>
    </row>
    <row r="538" ht="13.2" spans="3:4">
      <c r="C538" s="4"/>
      <c r="D538" s="19"/>
    </row>
    <row r="539" ht="13.2" spans="3:4">
      <c r="C539" s="4"/>
      <c r="D539" s="19"/>
    </row>
    <row r="540" ht="13.2" spans="3:4">
      <c r="C540" s="4"/>
      <c r="D540" s="19"/>
    </row>
    <row r="541" ht="13.2" spans="3:4">
      <c r="C541" s="4"/>
      <c r="D541" s="19"/>
    </row>
    <row r="542" ht="13.2" spans="3:4">
      <c r="C542" s="4"/>
      <c r="D542" s="19"/>
    </row>
    <row r="543" ht="13.2" spans="3:4">
      <c r="C543" s="4"/>
      <c r="D543" s="19"/>
    </row>
    <row r="544" ht="13.2" spans="3:4">
      <c r="C544" s="4"/>
      <c r="D544" s="19"/>
    </row>
    <row r="545" ht="13.2" spans="3:4">
      <c r="C545" s="4"/>
      <c r="D545" s="19"/>
    </row>
    <row r="546" ht="13.2" spans="3:4">
      <c r="C546" s="4"/>
      <c r="D546" s="19"/>
    </row>
    <row r="547" ht="13.2" spans="3:4">
      <c r="C547" s="4"/>
      <c r="D547" s="19"/>
    </row>
    <row r="548" ht="13.2" spans="3:4">
      <c r="C548" s="4"/>
      <c r="D548" s="19"/>
    </row>
    <row r="549" ht="13.2" spans="3:4">
      <c r="C549" s="4"/>
      <c r="D549" s="19"/>
    </row>
    <row r="550" ht="13.2" spans="3:4">
      <c r="C550" s="4"/>
      <c r="D550" s="19"/>
    </row>
    <row r="551" ht="13.2" spans="3:4">
      <c r="C551" s="4"/>
      <c r="D551" s="19"/>
    </row>
    <row r="552" ht="13.2" spans="3:4">
      <c r="C552" s="4"/>
      <c r="D552" s="19"/>
    </row>
    <row r="553" ht="13.2" spans="3:4">
      <c r="C553" s="4"/>
      <c r="D553" s="19"/>
    </row>
    <row r="554" ht="13.2" spans="3:4">
      <c r="C554" s="4"/>
      <c r="D554" s="19"/>
    </row>
    <row r="555" ht="13.2" spans="3:4">
      <c r="C555" s="4"/>
      <c r="D555" s="19"/>
    </row>
    <row r="556" ht="13.2" spans="3:4">
      <c r="C556" s="4"/>
      <c r="D556" s="19"/>
    </row>
    <row r="557" ht="13.2" spans="3:4">
      <c r="C557" s="4"/>
      <c r="D557" s="19"/>
    </row>
    <row r="558" ht="13.2" spans="3:4">
      <c r="C558" s="4"/>
      <c r="D558" s="19"/>
    </row>
    <row r="559" ht="13.2" spans="3:4">
      <c r="C559" s="4"/>
      <c r="D559" s="19"/>
    </row>
    <row r="560" ht="13.2" spans="3:4">
      <c r="C560" s="4"/>
      <c r="D560" s="19"/>
    </row>
    <row r="561" ht="13.2" spans="3:4">
      <c r="C561" s="4"/>
      <c r="D561" s="19"/>
    </row>
    <row r="562" ht="13.2" spans="3:4">
      <c r="C562" s="4"/>
      <c r="D562" s="19"/>
    </row>
    <row r="563" ht="13.2" spans="3:4">
      <c r="C563" s="4"/>
      <c r="D563" s="19"/>
    </row>
    <row r="564" ht="13.2" spans="3:4">
      <c r="C564" s="4"/>
      <c r="D564" s="19"/>
    </row>
    <row r="565" ht="13.2" spans="3:4">
      <c r="C565" s="4"/>
      <c r="D565" s="19"/>
    </row>
    <row r="566" ht="13.2" spans="3:4">
      <c r="C566" s="4"/>
      <c r="D566" s="19"/>
    </row>
    <row r="567" ht="13.2" spans="3:4">
      <c r="C567" s="4"/>
      <c r="D567" s="19"/>
    </row>
    <row r="568" ht="13.2" spans="3:4">
      <c r="C568" s="4"/>
      <c r="D568" s="19"/>
    </row>
    <row r="569" ht="13.2" spans="3:4">
      <c r="C569" s="4"/>
      <c r="D569" s="19"/>
    </row>
    <row r="570" ht="13.2" spans="3:4">
      <c r="C570" s="4"/>
      <c r="D570" s="19"/>
    </row>
    <row r="571" ht="13.2" spans="3:4">
      <c r="C571" s="4"/>
      <c r="D571" s="19"/>
    </row>
    <row r="572" ht="13.2" spans="3:4">
      <c r="C572" s="4"/>
      <c r="D572" s="19"/>
    </row>
    <row r="573" ht="13.2" spans="3:4">
      <c r="C573" s="4"/>
      <c r="D573" s="19"/>
    </row>
    <row r="574" ht="13.2" spans="3:4">
      <c r="C574" s="4"/>
      <c r="D574" s="19"/>
    </row>
    <row r="575" ht="13.2" spans="3:4">
      <c r="C575" s="4"/>
      <c r="D575" s="19"/>
    </row>
    <row r="576" ht="13.2" spans="3:4">
      <c r="C576" s="4"/>
      <c r="D576" s="19"/>
    </row>
    <row r="577" ht="13.2" spans="3:4">
      <c r="C577" s="4"/>
      <c r="D577" s="19"/>
    </row>
    <row r="578" ht="13.2" spans="3:4">
      <c r="C578" s="4"/>
      <c r="D578" s="19"/>
    </row>
    <row r="579" ht="13.2" spans="3:4">
      <c r="C579" s="4"/>
      <c r="D579" s="19"/>
    </row>
    <row r="580" ht="13.2" spans="3:4">
      <c r="C580" s="4"/>
      <c r="D580" s="19"/>
    </row>
    <row r="581" ht="13.2" spans="3:4">
      <c r="C581" s="4"/>
      <c r="D581" s="19"/>
    </row>
    <row r="582" ht="13.2" spans="3:4">
      <c r="C582" s="4"/>
      <c r="D582" s="19"/>
    </row>
    <row r="583" ht="13.2" spans="3:4">
      <c r="C583" s="4"/>
      <c r="D583" s="19"/>
    </row>
    <row r="584" ht="13.2" spans="3:4">
      <c r="C584" s="4"/>
      <c r="D584" s="19"/>
    </row>
    <row r="585" ht="13.2" spans="3:4">
      <c r="C585" s="4"/>
      <c r="D585" s="19"/>
    </row>
    <row r="586" ht="13.2" spans="3:4">
      <c r="C586" s="4"/>
      <c r="D586" s="19"/>
    </row>
    <row r="587" ht="13.2" spans="3:4">
      <c r="C587" s="4"/>
      <c r="D587" s="19"/>
    </row>
    <row r="588" ht="13.2" spans="3:4">
      <c r="C588" s="4"/>
      <c r="D588" s="19"/>
    </row>
    <row r="589" ht="13.2" spans="3:4">
      <c r="C589" s="4"/>
      <c r="D589" s="19"/>
    </row>
    <row r="590" ht="13.2" spans="3:4">
      <c r="C590" s="4"/>
      <c r="D590" s="19"/>
    </row>
    <row r="591" ht="13.2" spans="3:4">
      <c r="C591" s="4"/>
      <c r="D591" s="19"/>
    </row>
    <row r="592" ht="13.2" spans="3:4">
      <c r="C592" s="4"/>
      <c r="D592" s="19"/>
    </row>
    <row r="593" ht="13.2" spans="3:4">
      <c r="C593" s="4"/>
      <c r="D593" s="19"/>
    </row>
    <row r="594" ht="13.2" spans="3:4">
      <c r="C594" s="4"/>
      <c r="D594" s="19"/>
    </row>
    <row r="595" ht="13.2" spans="3:4">
      <c r="C595" s="4"/>
      <c r="D595" s="19"/>
    </row>
    <row r="596" ht="13.2" spans="3:4">
      <c r="C596" s="4"/>
      <c r="D596" s="19"/>
    </row>
    <row r="597" ht="13.2" spans="3:4">
      <c r="C597" s="4"/>
      <c r="D597" s="19"/>
    </row>
    <row r="598" ht="13.2" spans="3:4">
      <c r="C598" s="4"/>
      <c r="D598" s="19"/>
    </row>
    <row r="599" ht="13.2" spans="3:4">
      <c r="C599" s="4"/>
      <c r="D599" s="19"/>
    </row>
    <row r="600" ht="13.2" spans="3:4">
      <c r="C600" s="4"/>
      <c r="D600" s="19"/>
    </row>
    <row r="601" ht="13.2" spans="3:4">
      <c r="C601" s="4"/>
      <c r="D601" s="19"/>
    </row>
    <row r="602" ht="13.2" spans="3:4">
      <c r="C602" s="4"/>
      <c r="D602" s="19"/>
    </row>
    <row r="603" ht="13.2" spans="3:4">
      <c r="C603" s="4"/>
      <c r="D603" s="19"/>
    </row>
    <row r="604" ht="13.2" spans="3:4">
      <c r="C604" s="4"/>
      <c r="D604" s="19"/>
    </row>
    <row r="605" ht="13.2" spans="3:4">
      <c r="C605" s="4"/>
      <c r="D605" s="19"/>
    </row>
    <row r="606" ht="13.2" spans="3:4">
      <c r="C606" s="4"/>
      <c r="D606" s="19"/>
    </row>
    <row r="607" ht="13.2" spans="3:4">
      <c r="C607" s="4"/>
      <c r="D607" s="19"/>
    </row>
    <row r="608" ht="13.2" spans="3:4">
      <c r="C608" s="4"/>
      <c r="D608" s="19"/>
    </row>
    <row r="609" ht="13.2" spans="3:4">
      <c r="C609" s="4"/>
      <c r="D609" s="19"/>
    </row>
    <row r="610" ht="13.2" spans="3:4">
      <c r="C610" s="4"/>
      <c r="D610" s="19"/>
    </row>
    <row r="611" ht="13.2" spans="3:4">
      <c r="C611" s="4"/>
      <c r="D611" s="19"/>
    </row>
    <row r="612" ht="13.2" spans="3:4">
      <c r="C612" s="4"/>
      <c r="D612" s="19"/>
    </row>
    <row r="613" ht="13.2" spans="3:4">
      <c r="C613" s="4"/>
      <c r="D613" s="19"/>
    </row>
    <row r="614" ht="13.2" spans="3:4">
      <c r="C614" s="4"/>
      <c r="D614" s="19"/>
    </row>
    <row r="615" ht="13.2" spans="3:4">
      <c r="C615" s="4"/>
      <c r="D615" s="19"/>
    </row>
    <row r="616" ht="13.2" spans="3:4">
      <c r="C616" s="4"/>
      <c r="D616" s="19"/>
    </row>
    <row r="617" ht="13.2" spans="3:4">
      <c r="C617" s="4"/>
      <c r="D617" s="19"/>
    </row>
    <row r="618" ht="13.2" spans="3:4">
      <c r="C618" s="4"/>
      <c r="D618" s="19"/>
    </row>
    <row r="619" ht="13.2" spans="3:4">
      <c r="C619" s="4"/>
      <c r="D619" s="19"/>
    </row>
    <row r="620" ht="13.2" spans="3:4">
      <c r="C620" s="4"/>
      <c r="D620" s="19"/>
    </row>
    <row r="621" ht="13.2" spans="3:4">
      <c r="C621" s="4"/>
      <c r="D621" s="19"/>
    </row>
    <row r="622" ht="13.2" spans="3:4">
      <c r="C622" s="4"/>
      <c r="D622" s="19"/>
    </row>
    <row r="623" ht="13.2" spans="3:4">
      <c r="C623" s="4"/>
      <c r="D623" s="19"/>
    </row>
    <row r="624" ht="13.2" spans="3:4">
      <c r="C624" s="4"/>
      <c r="D624" s="19"/>
    </row>
    <row r="625" ht="13.2" spans="3:4">
      <c r="C625" s="4"/>
      <c r="D625" s="19"/>
    </row>
    <row r="626" ht="13.2" spans="3:4">
      <c r="C626" s="4"/>
      <c r="D626" s="19"/>
    </row>
    <row r="627" ht="13.2" spans="3:4">
      <c r="C627" s="4"/>
      <c r="D627" s="19"/>
    </row>
    <row r="628" ht="13.2" spans="3:4">
      <c r="C628" s="4"/>
      <c r="D628" s="19"/>
    </row>
    <row r="629" ht="13.2" spans="3:4">
      <c r="C629" s="4"/>
      <c r="D629" s="19"/>
    </row>
    <row r="630" ht="13.2" spans="3:4">
      <c r="C630" s="4"/>
      <c r="D630" s="19"/>
    </row>
    <row r="631" ht="13.2" spans="3:4">
      <c r="C631" s="4"/>
      <c r="D631" s="19"/>
    </row>
    <row r="632" ht="13.2" spans="3:4">
      <c r="C632" s="4"/>
      <c r="D632" s="19"/>
    </row>
    <row r="633" ht="13.2" spans="3:4">
      <c r="C633" s="4"/>
      <c r="D633" s="19"/>
    </row>
    <row r="634" ht="13.2" spans="3:4">
      <c r="C634" s="4"/>
      <c r="D634" s="19"/>
    </row>
    <row r="635" ht="13.2" spans="3:4">
      <c r="C635" s="4"/>
      <c r="D635" s="19"/>
    </row>
    <row r="636" ht="13.2" spans="3:4">
      <c r="C636" s="4"/>
      <c r="D636" s="19"/>
    </row>
    <row r="637" ht="13.2" spans="3:4">
      <c r="C637" s="4"/>
      <c r="D637" s="19"/>
    </row>
    <row r="638" ht="13.2" spans="3:4">
      <c r="C638" s="4"/>
      <c r="D638" s="19"/>
    </row>
    <row r="639" ht="13.2" spans="3:4">
      <c r="C639" s="4"/>
      <c r="D639" s="19"/>
    </row>
    <row r="640" ht="13.2" spans="3:4">
      <c r="C640" s="4"/>
      <c r="D640" s="19"/>
    </row>
    <row r="641" ht="13.2" spans="3:4">
      <c r="C641" s="4"/>
      <c r="D641" s="19"/>
    </row>
    <row r="642" ht="13.2" spans="3:4">
      <c r="C642" s="4"/>
      <c r="D642" s="19"/>
    </row>
    <row r="643" ht="13.2" spans="3:4">
      <c r="C643" s="4"/>
      <c r="D643" s="19"/>
    </row>
    <row r="644" ht="13.2" spans="3:4">
      <c r="C644" s="4"/>
      <c r="D644" s="19"/>
    </row>
    <row r="645" ht="13.2" spans="3:4">
      <c r="C645" s="4"/>
      <c r="D645" s="19"/>
    </row>
    <row r="646" ht="13.2" spans="3:4">
      <c r="C646" s="4"/>
      <c r="D646" s="19"/>
    </row>
    <row r="647" ht="13.2" spans="3:4">
      <c r="C647" s="4"/>
      <c r="D647" s="19"/>
    </row>
    <row r="648" ht="13.2" spans="3:4">
      <c r="C648" s="4"/>
      <c r="D648" s="19"/>
    </row>
    <row r="649" ht="13.2" spans="3:4">
      <c r="C649" s="4"/>
      <c r="D649" s="19"/>
    </row>
    <row r="650" ht="13.2" spans="3:4">
      <c r="C650" s="4"/>
      <c r="D650" s="19"/>
    </row>
    <row r="651" ht="13.2" spans="3:4">
      <c r="C651" s="4"/>
      <c r="D651" s="19"/>
    </row>
    <row r="652" ht="13.2" spans="3:4">
      <c r="C652" s="4"/>
      <c r="D652" s="19"/>
    </row>
    <row r="653" ht="13.2" spans="3:4">
      <c r="C653" s="4"/>
      <c r="D653" s="19"/>
    </row>
    <row r="654" ht="13.2" spans="3:4">
      <c r="C654" s="4"/>
      <c r="D654" s="19"/>
    </row>
    <row r="655" ht="13.2" spans="3:4">
      <c r="C655" s="4"/>
      <c r="D655" s="19"/>
    </row>
    <row r="656" ht="13.2" spans="3:4">
      <c r="C656" s="4"/>
      <c r="D656" s="19"/>
    </row>
    <row r="657" ht="13.2" spans="3:4">
      <c r="C657" s="4"/>
      <c r="D657" s="19"/>
    </row>
    <row r="658" ht="13.2" spans="3:4">
      <c r="C658" s="4"/>
      <c r="D658" s="19"/>
    </row>
    <row r="659" ht="13.2" spans="3:4">
      <c r="C659" s="4"/>
      <c r="D659" s="19"/>
    </row>
    <row r="660" ht="13.2" spans="3:4">
      <c r="C660" s="4"/>
      <c r="D660" s="19"/>
    </row>
    <row r="661" ht="13.2" spans="3:4">
      <c r="C661" s="4"/>
      <c r="D661" s="19"/>
    </row>
    <row r="662" ht="13.2" spans="3:4">
      <c r="C662" s="4"/>
      <c r="D662" s="19"/>
    </row>
    <row r="663" ht="13.2" spans="3:4">
      <c r="C663" s="4"/>
      <c r="D663" s="19"/>
    </row>
    <row r="664" ht="13.2" spans="3:4">
      <c r="C664" s="4"/>
      <c r="D664" s="19"/>
    </row>
    <row r="665" ht="13.2" spans="3:4">
      <c r="C665" s="4"/>
      <c r="D665" s="19"/>
    </row>
    <row r="666" ht="13.2" spans="3:4">
      <c r="C666" s="4"/>
      <c r="D666" s="19"/>
    </row>
    <row r="667" ht="13.2" spans="3:4">
      <c r="C667" s="4"/>
      <c r="D667" s="19"/>
    </row>
    <row r="668" ht="13.2" spans="3:4">
      <c r="C668" s="4"/>
      <c r="D668" s="19"/>
    </row>
    <row r="669" ht="13.2" spans="3:4">
      <c r="C669" s="4"/>
      <c r="D669" s="19"/>
    </row>
    <row r="670" ht="13.2" spans="3:4">
      <c r="C670" s="4"/>
      <c r="D670" s="19"/>
    </row>
    <row r="671" ht="13.2" spans="3:4">
      <c r="C671" s="4"/>
      <c r="D671" s="19"/>
    </row>
    <row r="672" ht="13.2" spans="3:4">
      <c r="C672" s="4"/>
      <c r="D672" s="19"/>
    </row>
    <row r="673" ht="13.2" spans="3:4">
      <c r="C673" s="4"/>
      <c r="D673" s="19"/>
    </row>
    <row r="674" ht="13.2" spans="3:4">
      <c r="C674" s="4"/>
      <c r="D674" s="19"/>
    </row>
    <row r="675" ht="13.2" spans="3:4">
      <c r="C675" s="4"/>
      <c r="D675" s="19"/>
    </row>
    <row r="676" ht="13.2" spans="3:4">
      <c r="C676" s="4"/>
      <c r="D676" s="19"/>
    </row>
    <row r="677" ht="13.2" spans="3:4">
      <c r="C677" s="4"/>
      <c r="D677" s="19"/>
    </row>
    <row r="678" ht="13.2" spans="3:4">
      <c r="C678" s="4"/>
      <c r="D678" s="19"/>
    </row>
    <row r="679" ht="13.2" spans="3:4">
      <c r="C679" s="4"/>
      <c r="D679" s="19"/>
    </row>
    <row r="680" ht="13.2" spans="3:4">
      <c r="C680" s="4"/>
      <c r="D680" s="19"/>
    </row>
    <row r="681" ht="13.2" spans="3:4">
      <c r="C681" s="4"/>
      <c r="D681" s="19"/>
    </row>
    <row r="682" ht="13.2" spans="3:4">
      <c r="C682" s="4"/>
      <c r="D682" s="19"/>
    </row>
    <row r="683" ht="13.2" spans="3:4">
      <c r="C683" s="4"/>
      <c r="D683" s="19"/>
    </row>
    <row r="684" ht="13.2" spans="3:4">
      <c r="C684" s="4"/>
      <c r="D684" s="19"/>
    </row>
    <row r="685" ht="13.2" spans="3:4">
      <c r="C685" s="4"/>
      <c r="D685" s="19"/>
    </row>
    <row r="686" ht="13.2" spans="3:4">
      <c r="C686" s="4"/>
      <c r="D686" s="19"/>
    </row>
    <row r="687" ht="13.2" spans="3:4">
      <c r="C687" s="4"/>
      <c r="D687" s="19"/>
    </row>
    <row r="688" ht="13.2" spans="3:4">
      <c r="C688" s="4"/>
      <c r="D688" s="19"/>
    </row>
    <row r="689" ht="13.2" spans="3:4">
      <c r="C689" s="4"/>
      <c r="D689" s="19"/>
    </row>
    <row r="690" ht="13.2" spans="3:4">
      <c r="C690" s="4"/>
      <c r="D690" s="19"/>
    </row>
    <row r="691" ht="13.2" spans="3:4">
      <c r="C691" s="4"/>
      <c r="D691" s="19"/>
    </row>
    <row r="692" ht="13.2" spans="3:4">
      <c r="C692" s="4"/>
      <c r="D692" s="19"/>
    </row>
    <row r="693" ht="13.2" spans="3:4">
      <c r="C693" s="4"/>
      <c r="D693" s="19"/>
    </row>
    <row r="694" ht="13.2" spans="3:4">
      <c r="C694" s="4"/>
      <c r="D694" s="19"/>
    </row>
    <row r="695" ht="13.2" spans="3:4">
      <c r="C695" s="4"/>
      <c r="D695" s="19"/>
    </row>
    <row r="696" ht="13.2" spans="3:4">
      <c r="C696" s="4"/>
      <c r="D696" s="19"/>
    </row>
    <row r="697" ht="13.2" spans="3:4">
      <c r="C697" s="4"/>
      <c r="D697" s="19"/>
    </row>
    <row r="698" ht="13.2" spans="3:4">
      <c r="C698" s="4"/>
      <c r="D698" s="19"/>
    </row>
    <row r="699" ht="13.2" spans="3:4">
      <c r="C699" s="4"/>
      <c r="D699" s="19"/>
    </row>
    <row r="700" ht="13.2" spans="3:4">
      <c r="C700" s="4"/>
      <c r="D700" s="19"/>
    </row>
    <row r="701" ht="13.2" spans="3:4">
      <c r="C701" s="4"/>
      <c r="D701" s="19"/>
    </row>
    <row r="702" ht="13.2" spans="3:4">
      <c r="C702" s="4"/>
      <c r="D702" s="19"/>
    </row>
    <row r="703" ht="13.2" spans="3:4">
      <c r="C703" s="4"/>
      <c r="D703" s="19"/>
    </row>
    <row r="704" ht="13.2" spans="3:4">
      <c r="C704" s="4"/>
      <c r="D704" s="19"/>
    </row>
    <row r="705" ht="13.2" spans="3:4">
      <c r="C705" s="4"/>
      <c r="D705" s="19"/>
    </row>
    <row r="706" ht="13.2" spans="3:4">
      <c r="C706" s="4"/>
      <c r="D706" s="19"/>
    </row>
    <row r="707" ht="13.2" spans="3:4">
      <c r="C707" s="4"/>
      <c r="D707" s="19"/>
    </row>
    <row r="708" ht="13.2" spans="3:4">
      <c r="C708" s="4"/>
      <c r="D708" s="19"/>
    </row>
    <row r="709" ht="13.2" spans="3:4">
      <c r="C709" s="4"/>
      <c r="D709" s="19"/>
    </row>
    <row r="710" ht="13.2" spans="3:4">
      <c r="C710" s="4"/>
      <c r="D710" s="19"/>
    </row>
    <row r="711" ht="13.2" spans="3:4">
      <c r="C711" s="4"/>
      <c r="D711" s="19"/>
    </row>
    <row r="712" ht="13.2" spans="3:4">
      <c r="C712" s="4"/>
      <c r="D712" s="19"/>
    </row>
    <row r="713" ht="13.2" spans="3:4">
      <c r="C713" s="4"/>
      <c r="D713" s="19"/>
    </row>
    <row r="714" ht="13.2" spans="3:4">
      <c r="C714" s="4"/>
      <c r="D714" s="19"/>
    </row>
    <row r="715" ht="13.2" spans="3:4">
      <c r="C715" s="4"/>
      <c r="D715" s="19"/>
    </row>
    <row r="716" ht="13.2" spans="3:4">
      <c r="C716" s="4"/>
      <c r="D716" s="19"/>
    </row>
    <row r="717" ht="13.2" spans="3:4">
      <c r="C717" s="4"/>
      <c r="D717" s="19"/>
    </row>
    <row r="718" ht="13.2" spans="3:4">
      <c r="C718" s="4"/>
      <c r="D718" s="19"/>
    </row>
    <row r="719" ht="13.2" spans="3:4">
      <c r="C719" s="4"/>
      <c r="D719" s="19"/>
    </row>
    <row r="720" ht="13.2" spans="3:4">
      <c r="C720" s="4"/>
      <c r="D720" s="19"/>
    </row>
    <row r="721" ht="13.2" spans="3:4">
      <c r="C721" s="4"/>
      <c r="D721" s="19"/>
    </row>
    <row r="722" ht="13.2" spans="3:4">
      <c r="C722" s="4"/>
      <c r="D722" s="19"/>
    </row>
    <row r="723" ht="13.2" spans="3:4">
      <c r="C723" s="4"/>
      <c r="D723" s="19"/>
    </row>
    <row r="724" ht="13.2" spans="3:4">
      <c r="C724" s="4"/>
      <c r="D724" s="19"/>
    </row>
    <row r="725" ht="13.2" spans="3:4">
      <c r="C725" s="4"/>
      <c r="D725" s="19"/>
    </row>
    <row r="726" ht="13.2" spans="3:4">
      <c r="C726" s="4"/>
      <c r="D726" s="19"/>
    </row>
    <row r="727" ht="13.2" spans="3:4">
      <c r="C727" s="4"/>
      <c r="D727" s="19"/>
    </row>
    <row r="728" ht="13.2" spans="3:4">
      <c r="C728" s="4"/>
      <c r="D728" s="19"/>
    </row>
    <row r="729" ht="13.2" spans="3:4">
      <c r="C729" s="4"/>
      <c r="D729" s="19"/>
    </row>
    <row r="730" ht="13.2" spans="3:4">
      <c r="C730" s="4"/>
      <c r="D730" s="19"/>
    </row>
    <row r="731" ht="13.2" spans="3:4">
      <c r="C731" s="4"/>
      <c r="D731" s="19"/>
    </row>
    <row r="732" ht="13.2" spans="3:4">
      <c r="C732" s="4"/>
      <c r="D732" s="19"/>
    </row>
    <row r="733" ht="13.2" spans="3:4">
      <c r="C733" s="4"/>
      <c r="D733" s="19"/>
    </row>
    <row r="734" ht="13.2" spans="3:4">
      <c r="C734" s="4"/>
      <c r="D734" s="19"/>
    </row>
    <row r="735" ht="13.2" spans="3:4">
      <c r="C735" s="4"/>
      <c r="D735" s="19"/>
    </row>
    <row r="736" ht="13.2" spans="3:4">
      <c r="C736" s="4"/>
      <c r="D736" s="19"/>
    </row>
    <row r="737" ht="13.2" spans="3:4">
      <c r="C737" s="4"/>
      <c r="D737" s="19"/>
    </row>
    <row r="738" ht="13.2" spans="3:4">
      <c r="C738" s="4"/>
      <c r="D738" s="19"/>
    </row>
    <row r="739" ht="13.2" spans="3:4">
      <c r="C739" s="4"/>
      <c r="D739" s="19"/>
    </row>
    <row r="740" ht="13.2" spans="3:4">
      <c r="C740" s="4"/>
      <c r="D740" s="19"/>
    </row>
    <row r="741" ht="13.2" spans="3:4">
      <c r="C741" s="4"/>
      <c r="D741" s="19"/>
    </row>
    <row r="742" ht="13.2" spans="3:4">
      <c r="C742" s="4"/>
      <c r="D742" s="19"/>
    </row>
    <row r="743" ht="13.2" spans="3:4">
      <c r="C743" s="4"/>
      <c r="D743" s="19"/>
    </row>
    <row r="744" ht="13.2" spans="3:4">
      <c r="C744" s="4"/>
      <c r="D744" s="19"/>
    </row>
    <row r="745" ht="13.2" spans="3:4">
      <c r="C745" s="4"/>
      <c r="D745" s="19"/>
    </row>
    <row r="746" ht="13.2" spans="3:4">
      <c r="C746" s="4"/>
      <c r="D746" s="19"/>
    </row>
    <row r="747" ht="13.2" spans="3:4">
      <c r="C747" s="4"/>
      <c r="D747" s="19"/>
    </row>
    <row r="748" ht="13.2" spans="3:4">
      <c r="C748" s="4"/>
      <c r="D748" s="19"/>
    </row>
    <row r="749" ht="13.2" spans="3:4">
      <c r="C749" s="4"/>
      <c r="D749" s="19"/>
    </row>
    <row r="750" ht="13.2" spans="3:4">
      <c r="C750" s="4"/>
      <c r="D750" s="19"/>
    </row>
    <row r="751" ht="13.2" spans="3:4">
      <c r="C751" s="4"/>
      <c r="D751" s="19"/>
    </row>
    <row r="752" ht="13.2" spans="3:4">
      <c r="C752" s="4"/>
      <c r="D752" s="19"/>
    </row>
    <row r="753" ht="13.2" spans="3:4">
      <c r="C753" s="4"/>
      <c r="D753" s="19"/>
    </row>
    <row r="754" ht="13.2" spans="3:4">
      <c r="C754" s="4"/>
      <c r="D754" s="19"/>
    </row>
    <row r="755" ht="13.2" spans="3:4">
      <c r="C755" s="4"/>
      <c r="D755" s="19"/>
    </row>
    <row r="756" ht="13.2" spans="3:4">
      <c r="C756" s="4"/>
      <c r="D756" s="19"/>
    </row>
    <row r="757" ht="13.2" spans="3:4">
      <c r="C757" s="4"/>
      <c r="D757" s="19"/>
    </row>
    <row r="758" ht="13.2" spans="3:4">
      <c r="C758" s="4"/>
      <c r="D758" s="19"/>
    </row>
    <row r="759" ht="13.2" spans="3:4">
      <c r="C759" s="4"/>
      <c r="D759" s="19"/>
    </row>
    <row r="760" ht="13.2" spans="3:4">
      <c r="C760" s="4"/>
      <c r="D760" s="19"/>
    </row>
    <row r="761" ht="13.2" spans="3:4">
      <c r="C761" s="4"/>
      <c r="D761" s="19"/>
    </row>
    <row r="762" ht="13.2" spans="3:4">
      <c r="C762" s="4"/>
      <c r="D762" s="19"/>
    </row>
    <row r="763" ht="13.2" spans="3:4">
      <c r="C763" s="4"/>
      <c r="D763" s="19"/>
    </row>
    <row r="764" ht="13.2" spans="3:4">
      <c r="C764" s="4"/>
      <c r="D764" s="19"/>
    </row>
    <row r="765" ht="13.2" spans="3:4">
      <c r="C765" s="4"/>
      <c r="D765" s="19"/>
    </row>
    <row r="766" ht="13.2" spans="3:4">
      <c r="C766" s="4"/>
      <c r="D766" s="19"/>
    </row>
    <row r="767" ht="13.2" spans="3:4">
      <c r="C767" s="4"/>
      <c r="D767" s="19"/>
    </row>
    <row r="768" ht="13.2" spans="3:4">
      <c r="C768" s="4"/>
      <c r="D768" s="19"/>
    </row>
    <row r="769" ht="13.2" spans="3:4">
      <c r="C769" s="4"/>
      <c r="D769" s="19"/>
    </row>
    <row r="770" ht="13.2" spans="3:4">
      <c r="C770" s="4"/>
      <c r="D770" s="19"/>
    </row>
    <row r="771" ht="13.2" spans="3:4">
      <c r="C771" s="4"/>
      <c r="D771" s="19"/>
    </row>
    <row r="772" ht="13.2" spans="3:4">
      <c r="C772" s="4"/>
      <c r="D772" s="19"/>
    </row>
    <row r="773" ht="13.2" spans="3:4">
      <c r="C773" s="4"/>
      <c r="D773" s="19"/>
    </row>
    <row r="774" ht="13.2" spans="3:4">
      <c r="C774" s="4"/>
      <c r="D774" s="19"/>
    </row>
    <row r="775" ht="13.2" spans="3:4">
      <c r="C775" s="4"/>
      <c r="D775" s="19"/>
    </row>
    <row r="776" ht="13.2" spans="3:4">
      <c r="C776" s="4"/>
      <c r="D776" s="19"/>
    </row>
    <row r="777" ht="13.2" spans="3:4">
      <c r="C777" s="4"/>
      <c r="D777" s="19"/>
    </row>
    <row r="778" ht="13.2" spans="3:4">
      <c r="C778" s="4"/>
      <c r="D778" s="19"/>
    </row>
    <row r="779" ht="13.2" spans="3:4">
      <c r="C779" s="4"/>
      <c r="D779" s="19"/>
    </row>
    <row r="780" ht="13.2" spans="3:4">
      <c r="C780" s="4"/>
      <c r="D780" s="19"/>
    </row>
    <row r="781" ht="13.2" spans="3:4">
      <c r="C781" s="4"/>
      <c r="D781" s="19"/>
    </row>
    <row r="782" ht="13.2" spans="3:4">
      <c r="C782" s="4"/>
      <c r="D782" s="19"/>
    </row>
    <row r="783" ht="13.2" spans="3:4">
      <c r="C783" s="4"/>
      <c r="D783" s="19"/>
    </row>
    <row r="784" ht="13.2" spans="3:4">
      <c r="C784" s="4"/>
      <c r="D784" s="19"/>
    </row>
    <row r="785" ht="13.2" spans="3:4">
      <c r="C785" s="4"/>
      <c r="D785" s="19"/>
    </row>
    <row r="786" ht="13.2" spans="3:4">
      <c r="C786" s="4"/>
      <c r="D786" s="19"/>
    </row>
    <row r="787" ht="13.2" spans="3:4">
      <c r="C787" s="4"/>
      <c r="D787" s="19"/>
    </row>
    <row r="788" ht="13.2" spans="3:4">
      <c r="C788" s="4"/>
      <c r="D788" s="19"/>
    </row>
    <row r="789" ht="13.2" spans="3:4">
      <c r="C789" s="4"/>
      <c r="D789" s="19"/>
    </row>
    <row r="790" ht="13.2" spans="3:4">
      <c r="C790" s="4"/>
      <c r="D790" s="19"/>
    </row>
    <row r="791" ht="13.2" spans="3:4">
      <c r="C791" s="4"/>
      <c r="D791" s="19"/>
    </row>
    <row r="792" ht="13.2" spans="3:4">
      <c r="C792" s="4"/>
      <c r="D792" s="19"/>
    </row>
    <row r="793" ht="13.2" spans="3:4">
      <c r="C793" s="4"/>
      <c r="D793" s="19"/>
    </row>
    <row r="794" ht="13.2" spans="3:4">
      <c r="C794" s="4"/>
      <c r="D794" s="19"/>
    </row>
    <row r="795" ht="13.2" spans="3:4">
      <c r="C795" s="4"/>
      <c r="D795" s="19"/>
    </row>
    <row r="796" ht="13.2" spans="3:4">
      <c r="C796" s="4"/>
      <c r="D796" s="19"/>
    </row>
    <row r="797" ht="13.2" spans="3:4">
      <c r="C797" s="4"/>
      <c r="D797" s="19"/>
    </row>
    <row r="798" ht="13.2" spans="3:4">
      <c r="C798" s="4"/>
      <c r="D798" s="19"/>
    </row>
    <row r="799" ht="13.2" spans="3:4">
      <c r="C799" s="4"/>
      <c r="D799" s="19"/>
    </row>
    <row r="800" ht="13.2" spans="3:4">
      <c r="C800" s="4"/>
      <c r="D800" s="19"/>
    </row>
    <row r="801" ht="13.2" spans="3:4">
      <c r="C801" s="4"/>
      <c r="D801" s="19"/>
    </row>
    <row r="802" ht="13.2" spans="3:4">
      <c r="C802" s="4"/>
      <c r="D802" s="19"/>
    </row>
    <row r="803" ht="13.2" spans="3:4">
      <c r="C803" s="4"/>
      <c r="D803" s="19"/>
    </row>
    <row r="804" ht="13.2" spans="3:4">
      <c r="C804" s="4"/>
      <c r="D804" s="19"/>
    </row>
    <row r="805" ht="13.2" spans="3:4">
      <c r="C805" s="4"/>
      <c r="D805" s="19"/>
    </row>
    <row r="806" ht="13.2" spans="3:4">
      <c r="C806" s="4"/>
      <c r="D806" s="19"/>
    </row>
    <row r="807" ht="13.2" spans="3:4">
      <c r="C807" s="4"/>
      <c r="D807" s="19"/>
    </row>
    <row r="808" ht="13.2" spans="3:4">
      <c r="C808" s="4"/>
      <c r="D808" s="19"/>
    </row>
    <row r="809" ht="13.2" spans="3:4">
      <c r="C809" s="4"/>
      <c r="D809" s="19"/>
    </row>
    <row r="810" ht="13.2" spans="3:4">
      <c r="C810" s="4"/>
      <c r="D810" s="19"/>
    </row>
    <row r="811" ht="13.2" spans="3:4">
      <c r="C811" s="4"/>
      <c r="D811" s="19"/>
    </row>
    <row r="812" ht="13.2" spans="3:4">
      <c r="C812" s="4"/>
      <c r="D812" s="19"/>
    </row>
    <row r="813" ht="13.2" spans="3:4">
      <c r="C813" s="4"/>
      <c r="D813" s="19"/>
    </row>
    <row r="814" ht="13.2" spans="3:4">
      <c r="C814" s="4"/>
      <c r="D814" s="19"/>
    </row>
    <row r="815" ht="13.2" spans="3:4">
      <c r="C815" s="4"/>
      <c r="D815" s="19"/>
    </row>
    <row r="816" ht="13.2" spans="3:4">
      <c r="C816" s="4"/>
      <c r="D816" s="19"/>
    </row>
    <row r="817" ht="13.2" spans="3:4">
      <c r="C817" s="4"/>
      <c r="D817" s="19"/>
    </row>
    <row r="818" ht="13.2" spans="3:4">
      <c r="C818" s="4"/>
      <c r="D818" s="19"/>
    </row>
    <row r="819" ht="13.2" spans="3:4">
      <c r="C819" s="4"/>
      <c r="D819" s="19"/>
    </row>
    <row r="820" ht="13.2" spans="3:4">
      <c r="C820" s="4"/>
      <c r="D820" s="19"/>
    </row>
    <row r="821" ht="13.2" spans="3:4">
      <c r="C821" s="4"/>
      <c r="D821" s="19"/>
    </row>
    <row r="822" ht="13.2" spans="3:4">
      <c r="C822" s="4"/>
      <c r="D822" s="19"/>
    </row>
    <row r="823" ht="13.2" spans="3:4">
      <c r="C823" s="4"/>
      <c r="D823" s="19"/>
    </row>
    <row r="824" ht="13.2" spans="3:4">
      <c r="C824" s="4"/>
      <c r="D824" s="19"/>
    </row>
    <row r="825" ht="13.2" spans="3:4">
      <c r="C825" s="4"/>
      <c r="D825" s="19"/>
    </row>
    <row r="826" ht="13.2" spans="3:4">
      <c r="C826" s="4"/>
      <c r="D826" s="19"/>
    </row>
    <row r="827" ht="13.2" spans="3:4">
      <c r="C827" s="4"/>
      <c r="D827" s="19"/>
    </row>
    <row r="828" ht="13.2" spans="3:4">
      <c r="C828" s="4"/>
      <c r="D828" s="19"/>
    </row>
    <row r="829" ht="13.2" spans="3:4">
      <c r="C829" s="4"/>
      <c r="D829" s="19"/>
    </row>
    <row r="830" ht="13.2" spans="3:4">
      <c r="C830" s="4"/>
      <c r="D830" s="19"/>
    </row>
    <row r="831" ht="13.2" spans="3:4">
      <c r="C831" s="4"/>
      <c r="D831" s="19"/>
    </row>
    <row r="832" ht="13.2" spans="3:4">
      <c r="C832" s="4"/>
      <c r="D832" s="19"/>
    </row>
    <row r="833" ht="13.2" spans="3:4">
      <c r="C833" s="4"/>
      <c r="D833" s="19"/>
    </row>
    <row r="834" ht="13.2" spans="3:4">
      <c r="C834" s="4"/>
      <c r="D834" s="19"/>
    </row>
    <row r="835" ht="13.2" spans="3:4">
      <c r="C835" s="4"/>
      <c r="D835" s="19"/>
    </row>
    <row r="836" ht="13.2" spans="3:4">
      <c r="C836" s="4"/>
      <c r="D836" s="19"/>
    </row>
    <row r="837" ht="13.2" spans="3:4">
      <c r="C837" s="4"/>
      <c r="D837" s="19"/>
    </row>
    <row r="838" ht="13.2" spans="3:4">
      <c r="C838" s="4"/>
      <c r="D838" s="19"/>
    </row>
    <row r="839" ht="13.2" spans="3:4">
      <c r="C839" s="4"/>
      <c r="D839" s="19"/>
    </row>
    <row r="840" ht="13.2" spans="3:4">
      <c r="C840" s="4"/>
      <c r="D840" s="19"/>
    </row>
    <row r="841" ht="13.2" spans="3:4">
      <c r="C841" s="4"/>
      <c r="D841" s="19"/>
    </row>
    <row r="842" ht="13.2" spans="3:4">
      <c r="C842" s="4"/>
      <c r="D842" s="19"/>
    </row>
    <row r="843" ht="13.2" spans="3:4">
      <c r="C843" s="4"/>
      <c r="D843" s="19"/>
    </row>
    <row r="844" ht="13.2" spans="3:4">
      <c r="C844" s="4"/>
      <c r="D844" s="19"/>
    </row>
    <row r="845" ht="13.2" spans="3:4">
      <c r="C845" s="4"/>
      <c r="D845" s="19"/>
    </row>
    <row r="846" ht="13.2" spans="3:4">
      <c r="C846" s="4"/>
      <c r="D846" s="19"/>
    </row>
    <row r="847" ht="13.2" spans="3:4">
      <c r="C847" s="4"/>
      <c r="D847" s="19"/>
    </row>
    <row r="848" ht="13.2" spans="3:4">
      <c r="C848" s="4"/>
      <c r="D848" s="19"/>
    </row>
    <row r="849" ht="13.2" spans="3:4">
      <c r="C849" s="4"/>
      <c r="D849" s="19"/>
    </row>
    <row r="850" ht="13.2" spans="3:4">
      <c r="C850" s="4"/>
      <c r="D850" s="19"/>
    </row>
    <row r="851" ht="13.2" spans="3:4">
      <c r="C851" s="4"/>
      <c r="D851" s="19"/>
    </row>
    <row r="852" ht="13.2" spans="3:4">
      <c r="C852" s="4"/>
      <c r="D852" s="19"/>
    </row>
    <row r="853" ht="13.2" spans="3:4">
      <c r="C853" s="4"/>
      <c r="D853" s="19"/>
    </row>
    <row r="854" ht="13.2" spans="3:4">
      <c r="C854" s="4"/>
      <c r="D854" s="19"/>
    </row>
    <row r="855" ht="13.2" spans="3:4">
      <c r="C855" s="4"/>
      <c r="D855" s="19"/>
    </row>
    <row r="856" ht="13.2" spans="3:4">
      <c r="C856" s="4"/>
      <c r="D856" s="19"/>
    </row>
    <row r="857" ht="13.2" spans="3:4">
      <c r="C857" s="4"/>
      <c r="D857" s="19"/>
    </row>
    <row r="858" ht="13.2" spans="3:4">
      <c r="C858" s="4"/>
      <c r="D858" s="19"/>
    </row>
    <row r="859" ht="13.2" spans="3:4">
      <c r="C859" s="4"/>
      <c r="D859" s="19"/>
    </row>
    <row r="860" ht="13.2" spans="3:4">
      <c r="C860" s="4"/>
      <c r="D860" s="19"/>
    </row>
    <row r="861" ht="13.2" spans="3:4">
      <c r="C861" s="4"/>
      <c r="D861" s="19"/>
    </row>
    <row r="862" ht="13.2" spans="3:4">
      <c r="C862" s="4"/>
      <c r="D862" s="19"/>
    </row>
    <row r="863" ht="13.2" spans="3:4">
      <c r="C863" s="4"/>
      <c r="D863" s="19"/>
    </row>
    <row r="864" ht="13.2" spans="3:4">
      <c r="C864" s="4"/>
      <c r="D864" s="19"/>
    </row>
    <row r="865" ht="13.2" spans="3:4">
      <c r="C865" s="4"/>
      <c r="D865" s="19"/>
    </row>
    <row r="866" ht="13.2" spans="3:4">
      <c r="C866" s="4"/>
      <c r="D866" s="19"/>
    </row>
    <row r="867" ht="13.2" spans="3:4">
      <c r="C867" s="4"/>
      <c r="D867" s="19"/>
    </row>
    <row r="868" ht="13.2" spans="3:4">
      <c r="C868" s="4"/>
      <c r="D868" s="19"/>
    </row>
    <row r="869" ht="13.2" spans="3:4">
      <c r="C869" s="4"/>
      <c r="D869" s="19"/>
    </row>
    <row r="870" ht="13.2" spans="3:4">
      <c r="C870" s="4"/>
      <c r="D870" s="19"/>
    </row>
    <row r="871" ht="13.2" spans="3:4">
      <c r="C871" s="4"/>
      <c r="D871" s="19"/>
    </row>
    <row r="872" ht="13.2" spans="3:4">
      <c r="C872" s="4"/>
      <c r="D872" s="19"/>
    </row>
    <row r="873" ht="13.2" spans="3:4">
      <c r="C873" s="4"/>
      <c r="D873" s="19"/>
    </row>
    <row r="874" ht="13.2" spans="3:4">
      <c r="C874" s="4"/>
      <c r="D874" s="19"/>
    </row>
    <row r="875" ht="13.2" spans="3:4">
      <c r="C875" s="4"/>
      <c r="D875" s="19"/>
    </row>
    <row r="876" ht="13.2" spans="3:4">
      <c r="C876" s="4"/>
      <c r="D876" s="19"/>
    </row>
    <row r="877" ht="13.2" spans="3:4">
      <c r="C877" s="4"/>
      <c r="D877" s="19"/>
    </row>
    <row r="878" ht="13.2" spans="3:4">
      <c r="C878" s="4"/>
      <c r="D878" s="19"/>
    </row>
    <row r="879" ht="13.2" spans="3:4">
      <c r="C879" s="4"/>
      <c r="D879" s="19"/>
    </row>
    <row r="880" ht="13.2" spans="3:4">
      <c r="C880" s="4"/>
      <c r="D880" s="19"/>
    </row>
    <row r="881" ht="13.2" spans="3:4">
      <c r="C881" s="4"/>
      <c r="D881" s="19"/>
    </row>
    <row r="882" ht="13.2" spans="3:4">
      <c r="C882" s="4"/>
      <c r="D882" s="19"/>
    </row>
    <row r="883" ht="13.2" spans="3:4">
      <c r="C883" s="4"/>
      <c r="D883" s="19"/>
    </row>
    <row r="884" ht="13.2" spans="3:4">
      <c r="C884" s="4"/>
      <c r="D884" s="19"/>
    </row>
    <row r="885" ht="13.2" spans="3:4">
      <c r="C885" s="4"/>
      <c r="D885" s="19"/>
    </row>
    <row r="886" ht="13.2" spans="3:4">
      <c r="C886" s="4"/>
      <c r="D886" s="19"/>
    </row>
    <row r="887" ht="13.2" spans="3:4">
      <c r="C887" s="4"/>
      <c r="D887" s="19"/>
    </row>
    <row r="888" ht="13.2" spans="3:4">
      <c r="C888" s="4"/>
      <c r="D888" s="19"/>
    </row>
    <row r="889" ht="13.2" spans="3:4">
      <c r="C889" s="4"/>
      <c r="D889" s="19"/>
    </row>
    <row r="890" ht="13.2" spans="3:4">
      <c r="C890" s="4"/>
      <c r="D890" s="19"/>
    </row>
    <row r="891" ht="13.2" spans="3:4">
      <c r="C891" s="4"/>
      <c r="D891" s="19"/>
    </row>
    <row r="892" ht="13.2" spans="3:4">
      <c r="C892" s="4"/>
      <c r="D892" s="19"/>
    </row>
    <row r="893" ht="13.2" spans="3:4">
      <c r="C893" s="4"/>
      <c r="D893" s="19"/>
    </row>
    <row r="894" ht="13.2" spans="3:4">
      <c r="C894" s="4"/>
      <c r="D894" s="19"/>
    </row>
    <row r="895" ht="13.2" spans="3:4">
      <c r="C895" s="4"/>
      <c r="D895" s="19"/>
    </row>
    <row r="896" ht="13.2" spans="3:4">
      <c r="C896" s="4"/>
      <c r="D896" s="19"/>
    </row>
    <row r="897" ht="13.2" spans="3:4">
      <c r="C897" s="4"/>
      <c r="D897" s="19"/>
    </row>
    <row r="898" ht="13.2" spans="3:4">
      <c r="C898" s="4"/>
      <c r="D898" s="19"/>
    </row>
    <row r="899" ht="13.2" spans="3:4">
      <c r="C899" s="4"/>
      <c r="D899" s="19"/>
    </row>
    <row r="900" ht="13.2" spans="3:4">
      <c r="C900" s="4"/>
      <c r="D900" s="19"/>
    </row>
    <row r="901" ht="13.2" spans="3:4">
      <c r="C901" s="4"/>
      <c r="D901" s="19"/>
    </row>
    <row r="902" ht="13.2" spans="3:4">
      <c r="C902" s="4"/>
      <c r="D902" s="19"/>
    </row>
    <row r="903" ht="13.2" spans="3:4">
      <c r="C903" s="4"/>
      <c r="D903" s="19"/>
    </row>
    <row r="904" ht="13.2" spans="3:4">
      <c r="C904" s="4"/>
      <c r="D904" s="19"/>
    </row>
    <row r="905" ht="13.2" spans="3:4">
      <c r="C905" s="4"/>
      <c r="D905" s="19"/>
    </row>
    <row r="906" ht="13.2" spans="3:4">
      <c r="C906" s="4"/>
      <c r="D906" s="19"/>
    </row>
    <row r="907" ht="13.2" spans="3:4">
      <c r="C907" s="4"/>
      <c r="D907" s="19"/>
    </row>
    <row r="908" ht="13.2" spans="3:4">
      <c r="C908" s="4"/>
      <c r="D908" s="19"/>
    </row>
    <row r="909" ht="13.2" spans="3:4">
      <c r="C909" s="4"/>
      <c r="D909" s="19"/>
    </row>
    <row r="910" ht="13.2" spans="3:4">
      <c r="C910" s="4"/>
      <c r="D910" s="19"/>
    </row>
    <row r="911" ht="13.2" spans="3:4">
      <c r="C911" s="4"/>
      <c r="D911" s="19"/>
    </row>
    <row r="912" ht="13.2" spans="3:4">
      <c r="C912" s="4"/>
      <c r="D912" s="19"/>
    </row>
    <row r="913" ht="13.2" spans="3:4">
      <c r="C913" s="4"/>
      <c r="D913" s="19"/>
    </row>
    <row r="914" ht="13.2" spans="3:4">
      <c r="C914" s="4"/>
      <c r="D914" s="19"/>
    </row>
    <row r="915" ht="13.2" spans="3:4">
      <c r="C915" s="4"/>
      <c r="D915" s="19"/>
    </row>
    <row r="916" ht="13.2" spans="3:4">
      <c r="C916" s="4"/>
      <c r="D916" s="19"/>
    </row>
    <row r="917" ht="13.2" spans="3:4">
      <c r="C917" s="4"/>
      <c r="D917" s="19"/>
    </row>
    <row r="918" ht="13.2" spans="3:4">
      <c r="C918" s="4"/>
      <c r="D918" s="19"/>
    </row>
    <row r="919" ht="13.2" spans="3:4">
      <c r="C919" s="4"/>
      <c r="D919" s="19"/>
    </row>
    <row r="920" ht="13.2" spans="3:4">
      <c r="C920" s="4"/>
      <c r="D920" s="19"/>
    </row>
    <row r="921" ht="13.2" spans="3:4">
      <c r="C921" s="4"/>
      <c r="D921" s="19"/>
    </row>
    <row r="922" ht="13.2" spans="3:4">
      <c r="C922" s="4"/>
      <c r="D922" s="19"/>
    </row>
    <row r="923" ht="13.2" spans="3:4">
      <c r="C923" s="4"/>
      <c r="D923" s="19"/>
    </row>
    <row r="924" ht="13.2" spans="3:4">
      <c r="C924" s="4"/>
      <c r="D924" s="19"/>
    </row>
    <row r="925" ht="13.2" spans="3:4">
      <c r="C925" s="4"/>
      <c r="D925" s="19"/>
    </row>
    <row r="926" ht="13.2" spans="3:4">
      <c r="C926" s="4"/>
      <c r="D926" s="19"/>
    </row>
    <row r="927" ht="13.2" spans="3:4">
      <c r="C927" s="4"/>
      <c r="D927" s="19"/>
    </row>
    <row r="928" ht="13.2" spans="3:4">
      <c r="C928" s="4"/>
      <c r="D928" s="19"/>
    </row>
    <row r="929" ht="13.2" spans="3:4">
      <c r="C929" s="4"/>
      <c r="D929" s="19"/>
    </row>
    <row r="930" ht="13.2" spans="3:4">
      <c r="C930" s="4"/>
      <c r="D930" s="19"/>
    </row>
    <row r="931" ht="13.2" spans="3:4">
      <c r="C931" s="4"/>
      <c r="D931" s="19"/>
    </row>
    <row r="932" ht="13.2" spans="3:4">
      <c r="C932" s="4"/>
      <c r="D932" s="19"/>
    </row>
    <row r="933" ht="13.2" spans="3:4">
      <c r="C933" s="4"/>
      <c r="D933" s="19"/>
    </row>
    <row r="934" ht="13.2" spans="3:4">
      <c r="C934" s="4"/>
      <c r="D934" s="19"/>
    </row>
    <row r="935" ht="13.2" spans="3:4">
      <c r="C935" s="4"/>
      <c r="D935" s="19"/>
    </row>
    <row r="936" ht="13.2" spans="3:4">
      <c r="C936" s="4"/>
      <c r="D936" s="19"/>
    </row>
    <row r="937" ht="13.2" spans="3:4">
      <c r="C937" s="4"/>
      <c r="D937" s="19"/>
    </row>
    <row r="938" ht="13.2" spans="3:4">
      <c r="C938" s="4"/>
      <c r="D938" s="19"/>
    </row>
    <row r="939" ht="13.2" spans="3:4">
      <c r="C939" s="4"/>
      <c r="D939" s="19"/>
    </row>
    <row r="940" ht="13.2" spans="3:4">
      <c r="C940" s="4"/>
      <c r="D940" s="19"/>
    </row>
    <row r="941" ht="13.2" spans="3:4">
      <c r="C941" s="4"/>
      <c r="D941" s="19"/>
    </row>
    <row r="942" ht="13.2" spans="3:4">
      <c r="C942" s="4"/>
      <c r="D942" s="19"/>
    </row>
    <row r="943" ht="13.2" spans="3:4">
      <c r="C943" s="4"/>
      <c r="D943" s="19"/>
    </row>
    <row r="944" ht="13.2" spans="3:4">
      <c r="C944" s="4"/>
      <c r="D944" s="19"/>
    </row>
    <row r="945" ht="13.2" spans="3:4">
      <c r="C945" s="4"/>
      <c r="D945" s="19"/>
    </row>
    <row r="946" ht="13.2" spans="3:4">
      <c r="C946" s="4"/>
      <c r="D946" s="19"/>
    </row>
    <row r="947" ht="13.2" spans="3:4">
      <c r="C947" s="4"/>
      <c r="D947" s="19"/>
    </row>
    <row r="948" ht="13.2" spans="3:4">
      <c r="C948" s="4"/>
      <c r="D948" s="19"/>
    </row>
    <row r="949" ht="13.2" spans="3:4">
      <c r="C949" s="4"/>
      <c r="D949" s="19"/>
    </row>
    <row r="950" ht="13.2" spans="3:4">
      <c r="C950" s="4"/>
      <c r="D950" s="19"/>
    </row>
    <row r="951" ht="13.2" spans="3:4">
      <c r="C951" s="4"/>
      <c r="D951" s="19"/>
    </row>
    <row r="952" ht="13.2" spans="3:4">
      <c r="C952" s="4"/>
      <c r="D952" s="19"/>
    </row>
    <row r="953" ht="13.2" spans="3:4">
      <c r="C953" s="4"/>
      <c r="D953" s="19"/>
    </row>
    <row r="954" ht="13.2" spans="3:4">
      <c r="C954" s="4"/>
      <c r="D954" s="19"/>
    </row>
    <row r="955" ht="13.2" spans="3:4">
      <c r="C955" s="4"/>
      <c r="D955" s="19"/>
    </row>
    <row r="956" ht="13.2" spans="3:4">
      <c r="C956" s="4"/>
      <c r="D956" s="19"/>
    </row>
    <row r="957" ht="13.2" spans="3:4">
      <c r="C957" s="4"/>
      <c r="D957" s="19"/>
    </row>
    <row r="958" ht="13.2" spans="3:4">
      <c r="C958" s="4"/>
      <c r="D958" s="19"/>
    </row>
    <row r="959" ht="13.2" spans="3:4">
      <c r="C959" s="4"/>
      <c r="D959" s="19"/>
    </row>
    <row r="960" ht="13.2" spans="3:4">
      <c r="C960" s="4"/>
      <c r="D960" s="19"/>
    </row>
    <row r="961" ht="13.2" spans="3:4">
      <c r="C961" s="4"/>
      <c r="D961" s="19"/>
    </row>
    <row r="962" ht="13.2" spans="3:4">
      <c r="C962" s="4"/>
      <c r="D962" s="19"/>
    </row>
    <row r="963" ht="13.2" spans="3:4">
      <c r="C963" s="4"/>
      <c r="D963" s="19"/>
    </row>
    <row r="964" ht="13.2" spans="3:4">
      <c r="C964" s="4"/>
      <c r="D964" s="19"/>
    </row>
    <row r="965" ht="13.2" spans="3:4">
      <c r="C965" s="4"/>
      <c r="D965" s="19"/>
    </row>
    <row r="966" ht="13.2" spans="3:4">
      <c r="C966" s="4"/>
      <c r="D966" s="19"/>
    </row>
    <row r="967" ht="13.2" spans="3:4">
      <c r="C967" s="4"/>
      <c r="D967" s="19"/>
    </row>
    <row r="968" ht="13.2" spans="3:4">
      <c r="C968" s="4"/>
      <c r="D968" s="19"/>
    </row>
    <row r="969" ht="13.2" spans="3:4">
      <c r="C969" s="4"/>
      <c r="D969" s="19"/>
    </row>
    <row r="970" ht="13.2" spans="3:4">
      <c r="C970" s="4"/>
      <c r="D970" s="19"/>
    </row>
    <row r="971" ht="13.2" spans="3:4">
      <c r="C971" s="4"/>
      <c r="D971" s="19"/>
    </row>
    <row r="972" ht="13.2" spans="3:4">
      <c r="C972" s="4"/>
      <c r="D972" s="19"/>
    </row>
    <row r="973" ht="13.2" spans="3:4">
      <c r="C973" s="4"/>
      <c r="D973" s="19"/>
    </row>
    <row r="974" ht="13.2" spans="3:4">
      <c r="C974" s="4"/>
      <c r="D974" s="19"/>
    </row>
    <row r="975" ht="13.2" spans="3:4">
      <c r="C975" s="4"/>
      <c r="D975" s="19"/>
    </row>
    <row r="976" ht="13.2" spans="3:4">
      <c r="C976" s="4"/>
      <c r="D976" s="19"/>
    </row>
    <row r="977" ht="13.2" spans="3:4">
      <c r="C977" s="4"/>
      <c r="D977" s="19"/>
    </row>
    <row r="978" ht="13.2" spans="3:4">
      <c r="C978" s="4"/>
      <c r="D978" s="19"/>
    </row>
    <row r="979" ht="13.2" spans="3:4">
      <c r="C979" s="4"/>
      <c r="D979" s="19"/>
    </row>
    <row r="980" ht="13.2" spans="3:4">
      <c r="C980" s="4"/>
      <c r="D980" s="19"/>
    </row>
    <row r="981" ht="13.2" spans="3:4">
      <c r="C981" s="4"/>
      <c r="D981" s="19"/>
    </row>
    <row r="982" ht="13.2" spans="3:4">
      <c r="C982" s="4"/>
      <c r="D982" s="19"/>
    </row>
    <row r="983" ht="13.2" spans="3:4">
      <c r="C983" s="4"/>
      <c r="D983" s="19"/>
    </row>
    <row r="984" ht="13.2" spans="3:4">
      <c r="C984" s="4"/>
      <c r="D984" s="19"/>
    </row>
    <row r="985" ht="13.2" spans="3:4">
      <c r="C985" s="4"/>
      <c r="D985" s="19"/>
    </row>
    <row r="986" ht="13.2" spans="3:4">
      <c r="C986" s="4"/>
      <c r="D986" s="19"/>
    </row>
    <row r="987" ht="13.2" spans="3:4">
      <c r="C987" s="4"/>
      <c r="D987" s="19"/>
    </row>
    <row r="988" ht="13.2" spans="3:4">
      <c r="C988" s="4"/>
      <c r="D988" s="19"/>
    </row>
    <row r="989" ht="13.2" spans="3:4">
      <c r="C989" s="4"/>
      <c r="D989" s="19"/>
    </row>
    <row r="990" ht="13.2" spans="3:4">
      <c r="C990" s="4"/>
      <c r="D990" s="19"/>
    </row>
    <row r="991" ht="13.2" spans="3:4">
      <c r="C991" s="4"/>
      <c r="D991" s="19"/>
    </row>
    <row r="992" ht="13.2" spans="3:4">
      <c r="C992" s="4"/>
      <c r="D992" s="19"/>
    </row>
    <row r="993" ht="13.2" spans="3:4">
      <c r="C993" s="4"/>
      <c r="D993" s="19"/>
    </row>
    <row r="994" ht="13.2" spans="3:4">
      <c r="C994" s="4"/>
      <c r="D994" s="19"/>
    </row>
    <row r="995" ht="13.2" spans="3:4">
      <c r="C995" s="4"/>
      <c r="D995" s="19"/>
    </row>
    <row r="996" ht="13.2" spans="3:4">
      <c r="C996" s="4"/>
      <c r="D996" s="19"/>
    </row>
  </sheetData>
  <mergeCells count="1">
    <mergeCell ref="D1:H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5"/>
  <sheetViews>
    <sheetView workbookViewId="0">
      <selection activeCell="A1" sqref="A1:J1"/>
    </sheetView>
  </sheetViews>
  <sheetFormatPr defaultColWidth="14.4259259259259" defaultRowHeight="15.75" customHeight="1"/>
  <cols>
    <col min="1" max="1" width="4.28703703703704" customWidth="1"/>
    <col min="2" max="2" width="37.1388888888889" customWidth="1"/>
    <col min="3" max="3" width="8.13888888888889" customWidth="1"/>
    <col min="4" max="10" width="7.28703703703704" customWidth="1"/>
    <col min="11" max="11" width="34.287037037037" customWidth="1"/>
  </cols>
  <sheetData>
    <row r="1" ht="17.4" spans="1:11">
      <c r="A1" s="1" t="s">
        <v>76</v>
      </c>
      <c r="K1" s="3"/>
    </row>
    <row r="2" ht="13.2" spans="1:11">
      <c r="A2" s="2"/>
      <c r="B2" s="3" t="s">
        <v>62</v>
      </c>
      <c r="C2" s="4">
        <f>COUNTIF(B5:B1005,"?*")</f>
        <v>2</v>
      </c>
      <c r="D2" s="4">
        <f>COUNTIF(D5:J1005,"?*")</f>
        <v>2</v>
      </c>
      <c r="E2" s="2">
        <f>C2+D2</f>
        <v>4</v>
      </c>
      <c r="F2" s="5"/>
      <c r="G2" s="5"/>
      <c r="H2" s="5"/>
      <c r="I2" s="5"/>
      <c r="J2" s="5"/>
      <c r="K2" s="3"/>
    </row>
    <row r="3" ht="13.2" spans="1:11">
      <c r="A3" s="2"/>
      <c r="B3" s="6"/>
      <c r="C3" s="4"/>
      <c r="D3" s="5"/>
      <c r="E3" s="5"/>
      <c r="F3" s="5"/>
      <c r="G3" s="5"/>
      <c r="H3" s="5"/>
      <c r="I3" s="5"/>
      <c r="J3" s="5"/>
      <c r="K3" s="3"/>
    </row>
    <row r="4" ht="13.2" spans="1:11">
      <c r="A4" s="7" t="s">
        <v>0</v>
      </c>
      <c r="B4" s="8" t="s">
        <v>1</v>
      </c>
      <c r="C4" s="9" t="s">
        <v>2</v>
      </c>
      <c r="D4" s="10" t="s">
        <v>3</v>
      </c>
      <c r="E4" s="11"/>
      <c r="F4" s="11"/>
      <c r="G4" s="11"/>
      <c r="H4" s="11"/>
      <c r="I4" s="11"/>
      <c r="J4" s="20"/>
      <c r="K4" s="12" t="s">
        <v>4</v>
      </c>
    </row>
    <row r="5" ht="13.2" spans="1:11">
      <c r="A5" s="12">
        <v>726</v>
      </c>
      <c r="B5" s="13" t="str">
        <f>HYPERLINK("https://zxi.mytechroad.com/blog/string/leetcode-726-number-of-atoms/","Number of Atoms")</f>
        <v>Number of Atoms</v>
      </c>
      <c r="C5" s="9" t="s">
        <v>5</v>
      </c>
      <c r="D5" s="14" t="str">
        <f>HYPERLINK("https://zxi.mytechroad.com/blog/recursion/leetcode-736-parse-lisp-expression/","736")</f>
        <v>736</v>
      </c>
      <c r="F5" s="7"/>
      <c r="G5" s="7"/>
      <c r="H5" s="7"/>
      <c r="I5" s="7"/>
      <c r="J5" s="7"/>
      <c r="K5" s="17"/>
    </row>
    <row r="6" ht="13.2" spans="1:11">
      <c r="A6" s="12">
        <v>856</v>
      </c>
      <c r="B6" s="13" t="str">
        <f>HYPERLINK("https://zxi.mytechroad.com/blog/string/leetcode-856-score-of-parentheses/","Score of Parentheses")</f>
        <v>Score of Parentheses</v>
      </c>
      <c r="C6" s="9" t="s">
        <v>5</v>
      </c>
      <c r="D6" s="15" t="str">
        <f>HYPERLINK("https://zxi.mytechroad.com/blog/recursion/leetcode-394-decode-string/","394")</f>
        <v>394</v>
      </c>
      <c r="E6" s="16"/>
      <c r="F6" s="7"/>
      <c r="G6" s="7"/>
      <c r="H6" s="7"/>
      <c r="I6" s="7"/>
      <c r="J6" s="17"/>
      <c r="K6" s="17"/>
    </row>
    <row r="7" ht="13.2" spans="1:11">
      <c r="A7" s="17"/>
      <c r="B7" s="12"/>
      <c r="C7" s="9"/>
      <c r="D7" s="16"/>
      <c r="E7" s="7"/>
      <c r="F7" s="7"/>
      <c r="G7" s="16"/>
      <c r="H7" s="7"/>
      <c r="I7" s="7"/>
      <c r="J7" s="17"/>
      <c r="K7" s="17"/>
    </row>
    <row r="8" ht="13.2" spans="1:11">
      <c r="A8" s="17"/>
      <c r="B8" s="12"/>
      <c r="C8" s="9"/>
      <c r="D8" s="16"/>
      <c r="E8" s="7"/>
      <c r="F8" s="7"/>
      <c r="G8" s="16"/>
      <c r="H8" s="7"/>
      <c r="I8" s="7"/>
      <c r="J8" s="17"/>
      <c r="K8" s="17"/>
    </row>
    <row r="9" ht="13.2" spans="1:11">
      <c r="A9" s="17"/>
      <c r="B9" s="12"/>
      <c r="C9" s="9"/>
      <c r="D9" s="16"/>
      <c r="E9" s="7"/>
      <c r="F9" s="7"/>
      <c r="G9" s="17"/>
      <c r="H9" s="7"/>
      <c r="I9" s="7"/>
      <c r="J9" s="7"/>
      <c r="K9" s="17"/>
    </row>
    <row r="10" ht="13.2" spans="1:11">
      <c r="A10" s="17"/>
      <c r="B10" s="12"/>
      <c r="C10" s="9"/>
      <c r="D10" s="16"/>
      <c r="E10" s="7"/>
      <c r="F10" s="17"/>
      <c r="G10" s="7"/>
      <c r="H10" s="7"/>
      <c r="I10" s="7"/>
      <c r="J10" s="7"/>
      <c r="K10" s="8"/>
    </row>
    <row r="11" ht="13.2" spans="1:11">
      <c r="A11" s="17"/>
      <c r="B11" s="12"/>
      <c r="C11" s="9"/>
      <c r="D11" s="16"/>
      <c r="E11" s="7"/>
      <c r="F11" s="7"/>
      <c r="G11" s="7"/>
      <c r="H11" s="7"/>
      <c r="I11" s="7"/>
      <c r="J11" s="7"/>
      <c r="K11" s="17"/>
    </row>
    <row r="12" ht="13.2" spans="1:11">
      <c r="A12" s="17"/>
      <c r="B12" s="12"/>
      <c r="C12" s="9"/>
      <c r="D12" s="16"/>
      <c r="E12" s="7"/>
      <c r="F12" s="7"/>
      <c r="G12" s="7"/>
      <c r="H12" s="7"/>
      <c r="I12" s="7"/>
      <c r="J12" s="7"/>
      <c r="K12" s="17"/>
    </row>
    <row r="13" ht="13.2" spans="1:11">
      <c r="A13" s="17"/>
      <c r="B13" s="12"/>
      <c r="C13" s="9"/>
      <c r="D13" s="7"/>
      <c r="E13" s="7"/>
      <c r="F13" s="7"/>
      <c r="G13" s="17"/>
      <c r="H13" s="17"/>
      <c r="I13" s="7"/>
      <c r="J13" s="7"/>
      <c r="K13" s="17"/>
    </row>
    <row r="14" ht="13.2" spans="1:11">
      <c r="A14" s="17"/>
      <c r="B14" s="12"/>
      <c r="C14" s="9"/>
      <c r="D14" s="16"/>
      <c r="E14" s="7"/>
      <c r="F14" s="7"/>
      <c r="G14" s="7"/>
      <c r="H14" s="7"/>
      <c r="I14" s="7"/>
      <c r="J14" s="7"/>
      <c r="K14" s="17"/>
    </row>
    <row r="15" ht="13.2" spans="2:10">
      <c r="B15" s="3"/>
      <c r="C15" s="4"/>
      <c r="D15" s="18"/>
      <c r="E15" s="2"/>
      <c r="F15" s="2"/>
      <c r="G15" s="2"/>
      <c r="H15" s="2"/>
      <c r="I15" s="2"/>
      <c r="J15" s="2"/>
    </row>
    <row r="16" ht="13.2" spans="2:10">
      <c r="B16" s="3"/>
      <c r="C16" s="4"/>
      <c r="D16" s="18"/>
      <c r="E16" s="2"/>
      <c r="F16" s="2"/>
      <c r="G16" s="2"/>
      <c r="H16" s="2"/>
      <c r="I16" s="2"/>
      <c r="J16" s="2"/>
    </row>
    <row r="17" ht="13.2" spans="2:10">
      <c r="B17" s="3"/>
      <c r="C17" s="4"/>
      <c r="D17" s="18"/>
      <c r="E17" s="2"/>
      <c r="F17" s="2"/>
      <c r="G17" s="2"/>
      <c r="H17" s="2"/>
      <c r="I17" s="2"/>
      <c r="J17" s="2"/>
    </row>
    <row r="18" ht="13.2" spans="2:10">
      <c r="B18" s="3"/>
      <c r="C18" s="4"/>
      <c r="D18" s="18"/>
      <c r="E18" s="2"/>
      <c r="F18" s="2"/>
      <c r="G18" s="2"/>
      <c r="H18" s="2"/>
      <c r="I18" s="2"/>
      <c r="J18" s="2"/>
    </row>
    <row r="19" ht="13.2" spans="3:4">
      <c r="C19" s="4"/>
      <c r="D19" s="19"/>
    </row>
    <row r="20" ht="13.2" spans="3:4">
      <c r="C20" s="4"/>
      <c r="D20" s="19"/>
    </row>
    <row r="21" ht="13.2" spans="3:4">
      <c r="C21" s="4"/>
      <c r="D21" s="19"/>
    </row>
    <row r="22" ht="13.2" spans="3:4">
      <c r="C22" s="4"/>
      <c r="D22" s="19"/>
    </row>
    <row r="23" ht="13.2" spans="3:4">
      <c r="C23" s="4"/>
      <c r="D23" s="19"/>
    </row>
    <row r="24" ht="13.2" spans="3:4">
      <c r="C24" s="4"/>
      <c r="D24" s="19"/>
    </row>
    <row r="25" ht="13.2" spans="3:4">
      <c r="C25" s="4"/>
      <c r="D25" s="19"/>
    </row>
    <row r="26" ht="13.2" spans="3:4">
      <c r="C26" s="4"/>
      <c r="D26" s="19"/>
    </row>
    <row r="27" ht="13.2" spans="3:4">
      <c r="C27" s="4"/>
      <c r="D27" s="19"/>
    </row>
    <row r="28" ht="13.2" spans="3:4">
      <c r="C28" s="4"/>
      <c r="D28" s="19"/>
    </row>
    <row r="29" ht="13.2" spans="3:4">
      <c r="C29" s="4"/>
      <c r="D29" s="19"/>
    </row>
    <row r="30" ht="13.2" spans="3:4">
      <c r="C30" s="4"/>
      <c r="D30" s="19"/>
    </row>
    <row r="31" ht="13.2" spans="3:4">
      <c r="C31" s="4"/>
      <c r="D31" s="19"/>
    </row>
    <row r="32" ht="13.2" spans="3:4">
      <c r="C32" s="4"/>
      <c r="D32" s="19"/>
    </row>
    <row r="33" ht="13.2" spans="3:4">
      <c r="C33" s="4"/>
      <c r="D33" s="19"/>
    </row>
    <row r="34" ht="13.2" spans="3:4">
      <c r="C34" s="4"/>
      <c r="D34" s="19"/>
    </row>
    <row r="35" ht="13.2" spans="3:4">
      <c r="C35" s="4"/>
      <c r="D35" s="19"/>
    </row>
    <row r="36" ht="13.2" spans="3:4">
      <c r="C36" s="4"/>
      <c r="D36" s="19"/>
    </row>
    <row r="37" ht="13.2" spans="3:4">
      <c r="C37" s="4"/>
      <c r="D37" s="19"/>
    </row>
    <row r="38" ht="13.2" spans="3:4">
      <c r="C38" s="4"/>
      <c r="D38" s="19"/>
    </row>
    <row r="39" ht="13.2" spans="3:4">
      <c r="C39" s="4"/>
      <c r="D39" s="19"/>
    </row>
    <row r="40" ht="13.2" spans="3:4">
      <c r="C40" s="4"/>
      <c r="D40" s="19"/>
    </row>
    <row r="41" ht="13.2" spans="3:4">
      <c r="C41" s="4"/>
      <c r="D41" s="19"/>
    </row>
    <row r="42" ht="13.2" spans="3:4">
      <c r="C42" s="4"/>
      <c r="D42" s="19"/>
    </row>
    <row r="43" ht="13.2" spans="3:4">
      <c r="C43" s="4"/>
      <c r="D43" s="19"/>
    </row>
    <row r="44" ht="13.2" spans="3:4">
      <c r="C44" s="4"/>
      <c r="D44" s="19"/>
    </row>
    <row r="45" ht="13.2" spans="3:4">
      <c r="C45" s="4"/>
      <c r="D45" s="19"/>
    </row>
    <row r="46" ht="13.2" spans="3:4">
      <c r="C46" s="4"/>
      <c r="D46" s="19"/>
    </row>
    <row r="47" ht="13.2" spans="3:4">
      <c r="C47" s="4"/>
      <c r="D47" s="19"/>
    </row>
    <row r="48" ht="13.2" spans="3:4">
      <c r="C48" s="4"/>
      <c r="D48" s="19"/>
    </row>
    <row r="49" ht="13.2" spans="3:4">
      <c r="C49" s="4"/>
      <c r="D49" s="19"/>
    </row>
    <row r="50" ht="13.2" spans="3:4">
      <c r="C50" s="4"/>
      <c r="D50" s="19"/>
    </row>
    <row r="51" ht="13.2" spans="3:4">
      <c r="C51" s="4"/>
      <c r="D51" s="19"/>
    </row>
    <row r="52" ht="13.2" spans="3:4">
      <c r="C52" s="4"/>
      <c r="D52" s="19"/>
    </row>
    <row r="53" ht="13.2" spans="3:4">
      <c r="C53" s="4"/>
      <c r="D53" s="19"/>
    </row>
    <row r="54" ht="13.2" spans="3:4">
      <c r="C54" s="4"/>
      <c r="D54" s="19"/>
    </row>
    <row r="55" ht="13.2" spans="3:4">
      <c r="C55" s="4"/>
      <c r="D55" s="19"/>
    </row>
    <row r="56" ht="13.2" spans="3:4">
      <c r="C56" s="4"/>
      <c r="D56" s="19"/>
    </row>
    <row r="57" ht="13.2" spans="3:4">
      <c r="C57" s="4"/>
      <c r="D57" s="19"/>
    </row>
    <row r="58" ht="13.2" spans="3:4">
      <c r="C58" s="4"/>
      <c r="D58" s="19"/>
    </row>
    <row r="59" ht="13.2" spans="3:4">
      <c r="C59" s="4"/>
      <c r="D59" s="19"/>
    </row>
    <row r="60" ht="13.2" spans="3:4">
      <c r="C60" s="4"/>
      <c r="D60" s="19"/>
    </row>
    <row r="61" ht="13.2" spans="3:4">
      <c r="C61" s="4"/>
      <c r="D61" s="19"/>
    </row>
    <row r="62" ht="13.2" spans="3:4">
      <c r="C62" s="4"/>
      <c r="D62" s="19"/>
    </row>
    <row r="63" ht="13.2" spans="3:4">
      <c r="C63" s="4"/>
      <c r="D63" s="19"/>
    </row>
    <row r="64" ht="13.2" spans="3:4">
      <c r="C64" s="4"/>
      <c r="D64" s="19"/>
    </row>
    <row r="65" ht="13.2" spans="3:4">
      <c r="C65" s="4"/>
      <c r="D65" s="19"/>
    </row>
    <row r="66" ht="13.2" spans="3:4">
      <c r="C66" s="4"/>
      <c r="D66" s="19"/>
    </row>
    <row r="67" ht="13.2" spans="3:4">
      <c r="C67" s="4"/>
      <c r="D67" s="19"/>
    </row>
    <row r="68" ht="13.2" spans="3:4">
      <c r="C68" s="4"/>
      <c r="D68" s="19"/>
    </row>
    <row r="69" ht="13.2" spans="3:4">
      <c r="C69" s="4"/>
      <c r="D69" s="19"/>
    </row>
    <row r="70" ht="13.2" spans="3:4">
      <c r="C70" s="4"/>
      <c r="D70" s="19"/>
    </row>
    <row r="71" ht="13.2" spans="3:4">
      <c r="C71" s="4"/>
      <c r="D71" s="19"/>
    </row>
    <row r="72" ht="13.2" spans="3:4">
      <c r="C72" s="4"/>
      <c r="D72" s="19"/>
    </row>
    <row r="73" ht="13.2" spans="3:4">
      <c r="C73" s="4"/>
      <c r="D73" s="19"/>
    </row>
    <row r="74" ht="13.2" spans="3:4">
      <c r="C74" s="4"/>
      <c r="D74" s="19"/>
    </row>
    <row r="75" ht="13.2" spans="3:4">
      <c r="C75" s="4"/>
      <c r="D75" s="19"/>
    </row>
    <row r="76" ht="13.2" spans="3:4">
      <c r="C76" s="4"/>
      <c r="D76" s="19"/>
    </row>
    <row r="77" ht="13.2" spans="3:4">
      <c r="C77" s="4"/>
      <c r="D77" s="19"/>
    </row>
    <row r="78" ht="13.2" spans="3:4">
      <c r="C78" s="4"/>
      <c r="D78" s="19"/>
    </row>
    <row r="79" ht="13.2" spans="3:4">
      <c r="C79" s="4"/>
      <c r="D79" s="19"/>
    </row>
    <row r="80" ht="13.2" spans="3:4">
      <c r="C80" s="4"/>
      <c r="D80" s="19"/>
    </row>
    <row r="81" ht="13.2" spans="3:4">
      <c r="C81" s="4"/>
      <c r="D81" s="19"/>
    </row>
    <row r="82" ht="13.2" spans="3:4">
      <c r="C82" s="4"/>
      <c r="D82" s="19"/>
    </row>
    <row r="83" ht="13.2" spans="3:4">
      <c r="C83" s="4"/>
      <c r="D83" s="19"/>
    </row>
    <row r="84" ht="13.2" spans="3:4">
      <c r="C84" s="4"/>
      <c r="D84" s="19"/>
    </row>
    <row r="85" ht="13.2" spans="3:4">
      <c r="C85" s="4"/>
      <c r="D85" s="19"/>
    </row>
    <row r="86" ht="13.2" spans="3:4">
      <c r="C86" s="4"/>
      <c r="D86" s="19"/>
    </row>
    <row r="87" ht="13.2" spans="3:4">
      <c r="C87" s="4"/>
      <c r="D87" s="19"/>
    </row>
    <row r="88" ht="13.2" spans="3:4">
      <c r="C88" s="4"/>
      <c r="D88" s="19"/>
    </row>
    <row r="89" ht="13.2" spans="3:4">
      <c r="C89" s="4"/>
      <c r="D89" s="19"/>
    </row>
    <row r="90" ht="13.2" spans="3:4">
      <c r="C90" s="4"/>
      <c r="D90" s="19"/>
    </row>
    <row r="91" ht="13.2" spans="3:4">
      <c r="C91" s="4"/>
      <c r="D91" s="19"/>
    </row>
    <row r="92" ht="13.2" spans="3:4">
      <c r="C92" s="4"/>
      <c r="D92" s="19"/>
    </row>
    <row r="93" ht="13.2" spans="3:4">
      <c r="C93" s="4"/>
      <c r="D93" s="19"/>
    </row>
    <row r="94" ht="13.2" spans="3:4">
      <c r="C94" s="4"/>
      <c r="D94" s="19"/>
    </row>
    <row r="95" ht="13.2" spans="3:4">
      <c r="C95" s="4"/>
      <c r="D95" s="19"/>
    </row>
    <row r="96" ht="13.2" spans="3:4">
      <c r="C96" s="4"/>
      <c r="D96" s="19"/>
    </row>
    <row r="97" ht="13.2" spans="3:4">
      <c r="C97" s="4"/>
      <c r="D97" s="19"/>
    </row>
    <row r="98" ht="13.2" spans="3:4">
      <c r="C98" s="4"/>
      <c r="D98" s="19"/>
    </row>
    <row r="99" ht="13.2" spans="3:4">
      <c r="C99" s="4"/>
      <c r="D99" s="19"/>
    </row>
    <row r="100" ht="13.2" spans="3:4">
      <c r="C100" s="4"/>
      <c r="D100" s="19"/>
    </row>
    <row r="101" ht="13.2" spans="3:4">
      <c r="C101" s="4"/>
      <c r="D101" s="19"/>
    </row>
    <row r="102" ht="13.2" spans="3:4">
      <c r="C102" s="4"/>
      <c r="D102" s="19"/>
    </row>
    <row r="103" ht="13.2" spans="3:4">
      <c r="C103" s="4"/>
      <c r="D103" s="19"/>
    </row>
    <row r="104" ht="13.2" spans="3:4">
      <c r="C104" s="4"/>
      <c r="D104" s="19"/>
    </row>
    <row r="105" ht="13.2" spans="3:4">
      <c r="C105" s="4"/>
      <c r="D105" s="19"/>
    </row>
    <row r="106" ht="13.2" spans="3:4">
      <c r="C106" s="4"/>
      <c r="D106" s="19"/>
    </row>
    <row r="107" ht="13.2" spans="3:4">
      <c r="C107" s="4"/>
      <c r="D107" s="19"/>
    </row>
    <row r="108" ht="13.2" spans="3:4">
      <c r="C108" s="4"/>
      <c r="D108" s="19"/>
    </row>
    <row r="109" ht="13.2" spans="3:4">
      <c r="C109" s="4"/>
      <c r="D109" s="19"/>
    </row>
    <row r="110" ht="13.2" spans="3:4">
      <c r="C110" s="4"/>
      <c r="D110" s="19"/>
    </row>
    <row r="111" ht="13.2" spans="3:4">
      <c r="C111" s="4"/>
      <c r="D111" s="19"/>
    </row>
    <row r="112" ht="13.2" spans="3:4">
      <c r="C112" s="4"/>
      <c r="D112" s="19"/>
    </row>
    <row r="113" ht="13.2" spans="3:4">
      <c r="C113" s="4"/>
      <c r="D113" s="19"/>
    </row>
    <row r="114" ht="13.2" spans="3:4">
      <c r="C114" s="4"/>
      <c r="D114" s="19"/>
    </row>
    <row r="115" ht="13.2" spans="3:4">
      <c r="C115" s="4"/>
      <c r="D115" s="19"/>
    </row>
    <row r="116" ht="13.2" spans="3:4">
      <c r="C116" s="4"/>
      <c r="D116" s="19"/>
    </row>
    <row r="117" ht="13.2" spans="3:4">
      <c r="C117" s="4"/>
      <c r="D117" s="19"/>
    </row>
    <row r="118" ht="13.2" spans="3:4">
      <c r="C118" s="4"/>
      <c r="D118" s="19"/>
    </row>
    <row r="119" ht="13.2" spans="3:4">
      <c r="C119" s="4"/>
      <c r="D119" s="19"/>
    </row>
    <row r="120" ht="13.2" spans="3:4">
      <c r="C120" s="4"/>
      <c r="D120" s="19"/>
    </row>
    <row r="121" ht="13.2" spans="3:4">
      <c r="C121" s="4"/>
      <c r="D121" s="19"/>
    </row>
    <row r="122" ht="13.2" spans="3:4">
      <c r="C122" s="4"/>
      <c r="D122" s="19"/>
    </row>
    <row r="123" ht="13.2" spans="3:4">
      <c r="C123" s="4"/>
      <c r="D123" s="19"/>
    </row>
    <row r="124" ht="13.2" spans="3:4">
      <c r="C124" s="4"/>
      <c r="D124" s="19"/>
    </row>
    <row r="125" ht="13.2" spans="3:4">
      <c r="C125" s="4"/>
      <c r="D125" s="19"/>
    </row>
    <row r="126" ht="13.2" spans="3:4">
      <c r="C126" s="4"/>
      <c r="D126" s="19"/>
    </row>
    <row r="127" ht="13.2" spans="3:4">
      <c r="C127" s="4"/>
      <c r="D127" s="19"/>
    </row>
    <row r="128" ht="13.2" spans="3:4">
      <c r="C128" s="4"/>
      <c r="D128" s="19"/>
    </row>
    <row r="129" ht="13.2" spans="3:4">
      <c r="C129" s="4"/>
      <c r="D129" s="19"/>
    </row>
    <row r="130" ht="13.2" spans="3:4">
      <c r="C130" s="4"/>
      <c r="D130" s="19"/>
    </row>
    <row r="131" ht="13.2" spans="3:4">
      <c r="C131" s="4"/>
      <c r="D131" s="19"/>
    </row>
    <row r="132" ht="13.2" spans="3:4">
      <c r="C132" s="4"/>
      <c r="D132" s="19"/>
    </row>
    <row r="133" ht="13.2" spans="3:4">
      <c r="C133" s="4"/>
      <c r="D133" s="19"/>
    </row>
    <row r="134" ht="13.2" spans="3:4">
      <c r="C134" s="4"/>
      <c r="D134" s="19"/>
    </row>
    <row r="135" ht="13.2" spans="3:4">
      <c r="C135" s="4"/>
      <c r="D135" s="19"/>
    </row>
    <row r="136" ht="13.2" spans="3:4">
      <c r="C136" s="4"/>
      <c r="D136" s="19"/>
    </row>
    <row r="137" ht="13.2" spans="3:4">
      <c r="C137" s="4"/>
      <c r="D137" s="19"/>
    </row>
    <row r="138" ht="13.2" spans="3:4">
      <c r="C138" s="4"/>
      <c r="D138" s="19"/>
    </row>
    <row r="139" ht="13.2" spans="3:4">
      <c r="C139" s="4"/>
      <c r="D139" s="19"/>
    </row>
    <row r="140" ht="13.2" spans="3:4">
      <c r="C140" s="4"/>
      <c r="D140" s="19"/>
    </row>
    <row r="141" ht="13.2" spans="3:4">
      <c r="C141" s="4"/>
      <c r="D141" s="19"/>
    </row>
    <row r="142" ht="13.2" spans="3:4">
      <c r="C142" s="4"/>
      <c r="D142" s="19"/>
    </row>
    <row r="143" ht="13.2" spans="3:4">
      <c r="C143" s="4"/>
      <c r="D143" s="19"/>
    </row>
    <row r="144" ht="13.2" spans="3:4">
      <c r="C144" s="4"/>
      <c r="D144" s="19"/>
    </row>
    <row r="145" ht="13.2" spans="3:4">
      <c r="C145" s="4"/>
      <c r="D145" s="19"/>
    </row>
    <row r="146" ht="13.2" spans="3:4">
      <c r="C146" s="4"/>
      <c r="D146" s="19"/>
    </row>
    <row r="147" ht="13.2" spans="3:4">
      <c r="C147" s="4"/>
      <c r="D147" s="19"/>
    </row>
    <row r="148" ht="13.2" spans="3:4">
      <c r="C148" s="4"/>
      <c r="D148" s="19"/>
    </row>
    <row r="149" ht="13.2" spans="3:4">
      <c r="C149" s="4"/>
      <c r="D149" s="19"/>
    </row>
    <row r="150" ht="13.2" spans="3:4">
      <c r="C150" s="4"/>
      <c r="D150" s="19"/>
    </row>
    <row r="151" ht="13.2" spans="3:4">
      <c r="C151" s="4"/>
      <c r="D151" s="19"/>
    </row>
    <row r="152" ht="13.2" spans="3:4">
      <c r="C152" s="4"/>
      <c r="D152" s="19"/>
    </row>
    <row r="153" ht="13.2" spans="3:4">
      <c r="C153" s="4"/>
      <c r="D153" s="19"/>
    </row>
    <row r="154" ht="13.2" spans="3:4">
      <c r="C154" s="4"/>
      <c r="D154" s="19"/>
    </row>
    <row r="155" ht="13.2" spans="3:4">
      <c r="C155" s="4"/>
      <c r="D155" s="19"/>
    </row>
    <row r="156" ht="13.2" spans="3:4">
      <c r="C156" s="4"/>
      <c r="D156" s="19"/>
    </row>
    <row r="157" ht="13.2" spans="3:4">
      <c r="C157" s="4"/>
      <c r="D157" s="19"/>
    </row>
    <row r="158" ht="13.2" spans="3:4">
      <c r="C158" s="4"/>
      <c r="D158" s="19"/>
    </row>
    <row r="159" ht="13.2" spans="3:4">
      <c r="C159" s="4"/>
      <c r="D159" s="19"/>
    </row>
    <row r="160" ht="13.2" spans="3:4">
      <c r="C160" s="4"/>
      <c r="D160" s="19"/>
    </row>
    <row r="161" ht="13.2" spans="3:4">
      <c r="C161" s="4"/>
      <c r="D161" s="19"/>
    </row>
    <row r="162" ht="13.2" spans="3:4">
      <c r="C162" s="4"/>
      <c r="D162" s="19"/>
    </row>
    <row r="163" ht="13.2" spans="3:4">
      <c r="C163" s="4"/>
      <c r="D163" s="19"/>
    </row>
    <row r="164" ht="13.2" spans="3:4">
      <c r="C164" s="4"/>
      <c r="D164" s="19"/>
    </row>
    <row r="165" ht="13.2" spans="3:4">
      <c r="C165" s="4"/>
      <c r="D165" s="19"/>
    </row>
    <row r="166" ht="13.2" spans="3:4">
      <c r="C166" s="4"/>
      <c r="D166" s="19"/>
    </row>
    <row r="167" ht="13.2" spans="3:4">
      <c r="C167" s="4"/>
      <c r="D167" s="19"/>
    </row>
    <row r="168" ht="13.2" spans="3:4">
      <c r="C168" s="4"/>
      <c r="D168" s="19"/>
    </row>
    <row r="169" ht="13.2" spans="3:4">
      <c r="C169" s="4"/>
      <c r="D169" s="19"/>
    </row>
    <row r="170" ht="13.2" spans="3:4">
      <c r="C170" s="4"/>
      <c r="D170" s="19"/>
    </row>
    <row r="171" ht="13.2" spans="3:4">
      <c r="C171" s="4"/>
      <c r="D171" s="19"/>
    </row>
    <row r="172" ht="13.2" spans="3:4">
      <c r="C172" s="4"/>
      <c r="D172" s="19"/>
    </row>
    <row r="173" ht="13.2" spans="3:4">
      <c r="C173" s="4"/>
      <c r="D173" s="19"/>
    </row>
    <row r="174" ht="13.2" spans="3:4">
      <c r="C174" s="4"/>
      <c r="D174" s="19"/>
    </row>
    <row r="175" ht="13.2" spans="3:4">
      <c r="C175" s="4"/>
      <c r="D175" s="19"/>
    </row>
    <row r="176" ht="13.2" spans="3:4">
      <c r="C176" s="4"/>
      <c r="D176" s="19"/>
    </row>
    <row r="177" ht="13.2" spans="3:4">
      <c r="C177" s="4"/>
      <c r="D177" s="19"/>
    </row>
    <row r="178" ht="13.2" spans="3:4">
      <c r="C178" s="4"/>
      <c r="D178" s="19"/>
    </row>
    <row r="179" ht="13.2" spans="3:4">
      <c r="C179" s="4"/>
      <c r="D179" s="19"/>
    </row>
    <row r="180" ht="13.2" spans="3:4">
      <c r="C180" s="4"/>
      <c r="D180" s="19"/>
    </row>
    <row r="181" ht="13.2" spans="3:4">
      <c r="C181" s="4"/>
      <c r="D181" s="19"/>
    </row>
    <row r="182" ht="13.2" spans="3:4">
      <c r="C182" s="4"/>
      <c r="D182" s="19"/>
    </row>
    <row r="183" ht="13.2" spans="3:4">
      <c r="C183" s="4"/>
      <c r="D183" s="19"/>
    </row>
    <row r="184" ht="13.2" spans="3:4">
      <c r="C184" s="4"/>
      <c r="D184" s="19"/>
    </row>
    <row r="185" ht="13.2" spans="3:4">
      <c r="C185" s="4"/>
      <c r="D185" s="19"/>
    </row>
    <row r="186" ht="13.2" spans="3:4">
      <c r="C186" s="4"/>
      <c r="D186" s="19"/>
    </row>
    <row r="187" ht="13.2" spans="3:4">
      <c r="C187" s="4"/>
      <c r="D187" s="19"/>
    </row>
    <row r="188" ht="13.2" spans="3:4">
      <c r="C188" s="4"/>
      <c r="D188" s="19"/>
    </row>
    <row r="189" ht="13.2" spans="3:4">
      <c r="C189" s="4"/>
      <c r="D189" s="19"/>
    </row>
    <row r="190" ht="13.2" spans="3:4">
      <c r="C190" s="4"/>
      <c r="D190" s="19"/>
    </row>
    <row r="191" ht="13.2" spans="3:4">
      <c r="C191" s="4"/>
      <c r="D191" s="19"/>
    </row>
    <row r="192" ht="13.2" spans="3:4">
      <c r="C192" s="4"/>
      <c r="D192" s="19"/>
    </row>
    <row r="193" ht="13.2" spans="3:4">
      <c r="C193" s="4"/>
      <c r="D193" s="19"/>
    </row>
    <row r="194" ht="13.2" spans="3:4">
      <c r="C194" s="4"/>
      <c r="D194" s="19"/>
    </row>
    <row r="195" ht="13.2" spans="3:4">
      <c r="C195" s="4"/>
      <c r="D195" s="19"/>
    </row>
    <row r="196" ht="13.2" spans="3:4">
      <c r="C196" s="4"/>
      <c r="D196" s="19"/>
    </row>
    <row r="197" ht="13.2" spans="3:4">
      <c r="C197" s="4"/>
      <c r="D197" s="19"/>
    </row>
    <row r="198" ht="13.2" spans="3:4">
      <c r="C198" s="4"/>
      <c r="D198" s="19"/>
    </row>
    <row r="199" ht="13.2" spans="3:4">
      <c r="C199" s="4"/>
      <c r="D199" s="19"/>
    </row>
    <row r="200" ht="13.2" spans="3:4">
      <c r="C200" s="4"/>
      <c r="D200" s="19"/>
    </row>
    <row r="201" ht="13.2" spans="3:4">
      <c r="C201" s="4"/>
      <c r="D201" s="19"/>
    </row>
    <row r="202" ht="13.2" spans="3:4">
      <c r="C202" s="4"/>
      <c r="D202" s="19"/>
    </row>
    <row r="203" ht="13.2" spans="3:4">
      <c r="C203" s="4"/>
      <c r="D203" s="19"/>
    </row>
    <row r="204" ht="13.2" spans="3:4">
      <c r="C204" s="4"/>
      <c r="D204" s="19"/>
    </row>
    <row r="205" ht="13.2" spans="3:4">
      <c r="C205" s="4"/>
      <c r="D205" s="19"/>
    </row>
    <row r="206" ht="13.2" spans="3:4">
      <c r="C206" s="4"/>
      <c r="D206" s="19"/>
    </row>
    <row r="207" ht="13.2" spans="3:4">
      <c r="C207" s="4"/>
      <c r="D207" s="19"/>
    </row>
    <row r="208" ht="13.2" spans="3:4">
      <c r="C208" s="4"/>
      <c r="D208" s="19"/>
    </row>
    <row r="209" ht="13.2" spans="3:4">
      <c r="C209" s="4"/>
      <c r="D209" s="19"/>
    </row>
    <row r="210" ht="13.2" spans="3:4">
      <c r="C210" s="4"/>
      <c r="D210" s="19"/>
    </row>
    <row r="211" ht="13.2" spans="3:4">
      <c r="C211" s="4"/>
      <c r="D211" s="19"/>
    </row>
    <row r="212" ht="13.2" spans="3:4">
      <c r="C212" s="4"/>
      <c r="D212" s="19"/>
    </row>
    <row r="213" ht="13.2" spans="3:4">
      <c r="C213" s="4"/>
      <c r="D213" s="19"/>
    </row>
    <row r="214" ht="13.2" spans="3:4">
      <c r="C214" s="4"/>
      <c r="D214" s="19"/>
    </row>
    <row r="215" ht="13.2" spans="3:4">
      <c r="C215" s="4"/>
      <c r="D215" s="19"/>
    </row>
    <row r="216" ht="13.2" spans="3:4">
      <c r="C216" s="4"/>
      <c r="D216" s="19"/>
    </row>
    <row r="217" ht="13.2" spans="3:4">
      <c r="C217" s="4"/>
      <c r="D217" s="19"/>
    </row>
    <row r="218" ht="13.2" spans="3:4">
      <c r="C218" s="4"/>
      <c r="D218" s="19"/>
    </row>
    <row r="219" ht="13.2" spans="3:4">
      <c r="C219" s="4"/>
      <c r="D219" s="19"/>
    </row>
    <row r="220" ht="13.2" spans="3:4">
      <c r="C220" s="4"/>
      <c r="D220" s="19"/>
    </row>
    <row r="221" ht="13.2" spans="3:4">
      <c r="C221" s="4"/>
      <c r="D221" s="19"/>
    </row>
    <row r="222" ht="13.2" spans="3:4">
      <c r="C222" s="4"/>
      <c r="D222" s="19"/>
    </row>
    <row r="223" ht="13.2" spans="3:4">
      <c r="C223" s="4"/>
      <c r="D223" s="19"/>
    </row>
    <row r="224" ht="13.2" spans="3:4">
      <c r="C224" s="4"/>
      <c r="D224" s="19"/>
    </row>
    <row r="225" ht="13.2" spans="3:4">
      <c r="C225" s="4"/>
      <c r="D225" s="19"/>
    </row>
    <row r="226" ht="13.2" spans="3:4">
      <c r="C226" s="4"/>
      <c r="D226" s="19"/>
    </row>
    <row r="227" ht="13.2" spans="3:4">
      <c r="C227" s="4"/>
      <c r="D227" s="19"/>
    </row>
    <row r="228" ht="13.2" spans="3:4">
      <c r="C228" s="4"/>
      <c r="D228" s="19"/>
    </row>
    <row r="229" ht="13.2" spans="3:4">
      <c r="C229" s="4"/>
      <c r="D229" s="19"/>
    </row>
    <row r="230" ht="13.2" spans="3:4">
      <c r="C230" s="4"/>
      <c r="D230" s="19"/>
    </row>
    <row r="231" ht="13.2" spans="3:4">
      <c r="C231" s="4"/>
      <c r="D231" s="19"/>
    </row>
    <row r="232" ht="13.2" spans="3:4">
      <c r="C232" s="4"/>
      <c r="D232" s="19"/>
    </row>
    <row r="233" ht="13.2" spans="3:4">
      <c r="C233" s="4"/>
      <c r="D233" s="19"/>
    </row>
    <row r="234" ht="13.2" spans="3:4">
      <c r="C234" s="4"/>
      <c r="D234" s="19"/>
    </row>
    <row r="235" ht="13.2" spans="3:4">
      <c r="C235" s="4"/>
      <c r="D235" s="19"/>
    </row>
    <row r="236" ht="13.2" spans="3:4">
      <c r="C236" s="4"/>
      <c r="D236" s="19"/>
    </row>
    <row r="237" ht="13.2" spans="3:4">
      <c r="C237" s="4"/>
      <c r="D237" s="19"/>
    </row>
    <row r="238" ht="13.2" spans="3:4">
      <c r="C238" s="4"/>
      <c r="D238" s="19"/>
    </row>
    <row r="239" ht="13.2" spans="3:4">
      <c r="C239" s="4"/>
      <c r="D239" s="19"/>
    </row>
    <row r="240" ht="13.2" spans="3:4">
      <c r="C240" s="4"/>
      <c r="D240" s="19"/>
    </row>
    <row r="241" ht="13.2" spans="3:4">
      <c r="C241" s="4"/>
      <c r="D241" s="19"/>
    </row>
    <row r="242" ht="13.2" spans="3:4">
      <c r="C242" s="4"/>
      <c r="D242" s="19"/>
    </row>
    <row r="243" ht="13.2" spans="3:4">
      <c r="C243" s="4"/>
      <c r="D243" s="19"/>
    </row>
    <row r="244" ht="13.2" spans="3:4">
      <c r="C244" s="4"/>
      <c r="D244" s="19"/>
    </row>
    <row r="245" ht="13.2" spans="3:4">
      <c r="C245" s="4"/>
      <c r="D245" s="19"/>
    </row>
    <row r="246" ht="13.2" spans="3:4">
      <c r="C246" s="4"/>
      <c r="D246" s="19"/>
    </row>
    <row r="247" ht="13.2" spans="3:4">
      <c r="C247" s="4"/>
      <c r="D247" s="19"/>
    </row>
    <row r="248" ht="13.2" spans="3:4">
      <c r="C248" s="4"/>
      <c r="D248" s="19"/>
    </row>
    <row r="249" ht="13.2" spans="3:4">
      <c r="C249" s="4"/>
      <c r="D249" s="19"/>
    </row>
    <row r="250" ht="13.2" spans="3:4">
      <c r="C250" s="4"/>
      <c r="D250" s="19"/>
    </row>
    <row r="251" ht="13.2" spans="3:4">
      <c r="C251" s="4"/>
      <c r="D251" s="19"/>
    </row>
    <row r="252" ht="13.2" spans="3:4">
      <c r="C252" s="4"/>
      <c r="D252" s="19"/>
    </row>
    <row r="253" ht="13.2" spans="3:4">
      <c r="C253" s="4"/>
      <c r="D253" s="19"/>
    </row>
    <row r="254" ht="13.2" spans="3:4">
      <c r="C254" s="4"/>
      <c r="D254" s="19"/>
    </row>
    <row r="255" ht="13.2" spans="3:4">
      <c r="C255" s="4"/>
      <c r="D255" s="19"/>
    </row>
    <row r="256" ht="13.2" spans="3:4">
      <c r="C256" s="4"/>
      <c r="D256" s="19"/>
    </row>
    <row r="257" ht="13.2" spans="3:4">
      <c r="C257" s="4"/>
      <c r="D257" s="19"/>
    </row>
    <row r="258" ht="13.2" spans="3:4">
      <c r="C258" s="4"/>
      <c r="D258" s="19"/>
    </row>
    <row r="259" ht="13.2" spans="3:4">
      <c r="C259" s="4"/>
      <c r="D259" s="19"/>
    </row>
    <row r="260" ht="13.2" spans="3:4">
      <c r="C260" s="4"/>
      <c r="D260" s="19"/>
    </row>
    <row r="261" ht="13.2" spans="3:4">
      <c r="C261" s="4"/>
      <c r="D261" s="19"/>
    </row>
    <row r="262" ht="13.2" spans="3:4">
      <c r="C262" s="4"/>
      <c r="D262" s="19"/>
    </row>
    <row r="263" ht="13.2" spans="3:4">
      <c r="C263" s="4"/>
      <c r="D263" s="19"/>
    </row>
    <row r="264" ht="13.2" spans="3:4">
      <c r="C264" s="4"/>
      <c r="D264" s="19"/>
    </row>
    <row r="265" ht="13.2" spans="3:4">
      <c r="C265" s="4"/>
      <c r="D265" s="19"/>
    </row>
    <row r="266" ht="13.2" spans="3:4">
      <c r="C266" s="4"/>
      <c r="D266" s="19"/>
    </row>
    <row r="267" ht="13.2" spans="3:4">
      <c r="C267" s="4"/>
      <c r="D267" s="19"/>
    </row>
    <row r="268" ht="13.2" spans="3:4">
      <c r="C268" s="4"/>
      <c r="D268" s="19"/>
    </row>
    <row r="269" ht="13.2" spans="3:4">
      <c r="C269" s="4"/>
      <c r="D269" s="19"/>
    </row>
    <row r="270" ht="13.2" spans="3:4">
      <c r="C270" s="4"/>
      <c r="D270" s="19"/>
    </row>
    <row r="271" ht="13.2" spans="3:4">
      <c r="C271" s="4"/>
      <c r="D271" s="19"/>
    </row>
    <row r="272" ht="13.2" spans="3:4">
      <c r="C272" s="4"/>
      <c r="D272" s="19"/>
    </row>
    <row r="273" ht="13.2" spans="3:4">
      <c r="C273" s="4"/>
      <c r="D273" s="19"/>
    </row>
    <row r="274" ht="13.2" spans="3:4">
      <c r="C274" s="4"/>
      <c r="D274" s="19"/>
    </row>
    <row r="275" ht="13.2" spans="3:4">
      <c r="C275" s="4"/>
      <c r="D275" s="19"/>
    </row>
    <row r="276" ht="13.2" spans="3:4">
      <c r="C276" s="4"/>
      <c r="D276" s="19"/>
    </row>
    <row r="277" ht="13.2" spans="3:4">
      <c r="C277" s="4"/>
      <c r="D277" s="19"/>
    </row>
    <row r="278" ht="13.2" spans="3:4">
      <c r="C278" s="4"/>
      <c r="D278" s="19"/>
    </row>
    <row r="279" ht="13.2" spans="3:4">
      <c r="C279" s="4"/>
      <c r="D279" s="19"/>
    </row>
    <row r="280" ht="13.2" spans="3:4">
      <c r="C280" s="4"/>
      <c r="D280" s="19"/>
    </row>
    <row r="281" ht="13.2" spans="3:4">
      <c r="C281" s="4"/>
      <c r="D281" s="19"/>
    </row>
    <row r="282" ht="13.2" spans="3:4">
      <c r="C282" s="4"/>
      <c r="D282" s="19"/>
    </row>
    <row r="283" ht="13.2" spans="3:4">
      <c r="C283" s="4"/>
      <c r="D283" s="19"/>
    </row>
    <row r="284" ht="13.2" spans="3:4">
      <c r="C284" s="4"/>
      <c r="D284" s="19"/>
    </row>
    <row r="285" ht="13.2" spans="3:4">
      <c r="C285" s="4"/>
      <c r="D285" s="19"/>
    </row>
    <row r="286" ht="13.2" spans="3:4">
      <c r="C286" s="4"/>
      <c r="D286" s="19"/>
    </row>
    <row r="287" ht="13.2" spans="3:4">
      <c r="C287" s="4"/>
      <c r="D287" s="19"/>
    </row>
    <row r="288" ht="13.2" spans="3:4">
      <c r="C288" s="4"/>
      <c r="D288" s="19"/>
    </row>
    <row r="289" ht="13.2" spans="3:4">
      <c r="C289" s="4"/>
      <c r="D289" s="19"/>
    </row>
    <row r="290" ht="13.2" spans="3:4">
      <c r="C290" s="4"/>
      <c r="D290" s="19"/>
    </row>
    <row r="291" ht="13.2" spans="3:4">
      <c r="C291" s="4"/>
      <c r="D291" s="19"/>
    </row>
    <row r="292" ht="13.2" spans="3:4">
      <c r="C292" s="4"/>
      <c r="D292" s="19"/>
    </row>
    <row r="293" ht="13.2" spans="3:4">
      <c r="C293" s="4"/>
      <c r="D293" s="19"/>
    </row>
    <row r="294" ht="13.2" spans="3:4">
      <c r="C294" s="4"/>
      <c r="D294" s="19"/>
    </row>
    <row r="295" ht="13.2" spans="3:4">
      <c r="C295" s="4"/>
      <c r="D295" s="19"/>
    </row>
    <row r="296" ht="13.2" spans="3:4">
      <c r="C296" s="4"/>
      <c r="D296" s="19"/>
    </row>
    <row r="297" ht="13.2" spans="3:4">
      <c r="C297" s="4"/>
      <c r="D297" s="19"/>
    </row>
    <row r="298" ht="13.2" spans="3:4">
      <c r="C298" s="4"/>
      <c r="D298" s="19"/>
    </row>
    <row r="299" ht="13.2" spans="3:4">
      <c r="C299" s="4"/>
      <c r="D299" s="19"/>
    </row>
    <row r="300" ht="13.2" spans="3:4">
      <c r="C300" s="4"/>
      <c r="D300" s="19"/>
    </row>
    <row r="301" ht="13.2" spans="3:4">
      <c r="C301" s="4"/>
      <c r="D301" s="19"/>
    </row>
    <row r="302" ht="13.2" spans="3:4">
      <c r="C302" s="4"/>
      <c r="D302" s="19"/>
    </row>
    <row r="303" ht="13.2" spans="3:4">
      <c r="C303" s="4"/>
      <c r="D303" s="19"/>
    </row>
    <row r="304" ht="13.2" spans="3:4">
      <c r="C304" s="4"/>
      <c r="D304" s="19"/>
    </row>
    <row r="305" ht="13.2" spans="3:4">
      <c r="C305" s="4"/>
      <c r="D305" s="19"/>
    </row>
    <row r="306" ht="13.2" spans="3:4">
      <c r="C306" s="4"/>
      <c r="D306" s="19"/>
    </row>
    <row r="307" ht="13.2" spans="3:4">
      <c r="C307" s="4"/>
      <c r="D307" s="19"/>
    </row>
    <row r="308" ht="13.2" spans="3:4">
      <c r="C308" s="4"/>
      <c r="D308" s="19"/>
    </row>
    <row r="309" ht="13.2" spans="3:4">
      <c r="C309" s="4"/>
      <c r="D309" s="19"/>
    </row>
    <row r="310" ht="13.2" spans="3:4">
      <c r="C310" s="4"/>
      <c r="D310" s="19"/>
    </row>
    <row r="311" ht="13.2" spans="3:4">
      <c r="C311" s="4"/>
      <c r="D311" s="19"/>
    </row>
    <row r="312" ht="13.2" spans="3:4">
      <c r="C312" s="4"/>
      <c r="D312" s="19"/>
    </row>
    <row r="313" ht="13.2" spans="3:4">
      <c r="C313" s="4"/>
      <c r="D313" s="19"/>
    </row>
    <row r="314" ht="13.2" spans="3:4">
      <c r="C314" s="4"/>
      <c r="D314" s="19"/>
    </row>
    <row r="315" ht="13.2" spans="3:4">
      <c r="C315" s="4"/>
      <c r="D315" s="19"/>
    </row>
    <row r="316" ht="13.2" spans="3:4">
      <c r="C316" s="4"/>
      <c r="D316" s="19"/>
    </row>
    <row r="317" ht="13.2" spans="3:4">
      <c r="C317" s="4"/>
      <c r="D317" s="19"/>
    </row>
    <row r="318" ht="13.2" spans="3:4">
      <c r="C318" s="4"/>
      <c r="D318" s="19"/>
    </row>
    <row r="319" ht="13.2" spans="3:4">
      <c r="C319" s="4"/>
      <c r="D319" s="19"/>
    </row>
    <row r="320" ht="13.2" spans="3:4">
      <c r="C320" s="4"/>
      <c r="D320" s="19"/>
    </row>
    <row r="321" ht="13.2" spans="3:4">
      <c r="C321" s="4"/>
      <c r="D321" s="19"/>
    </row>
    <row r="322" ht="13.2" spans="3:4">
      <c r="C322" s="4"/>
      <c r="D322" s="19"/>
    </row>
    <row r="323" ht="13.2" spans="3:4">
      <c r="C323" s="4"/>
      <c r="D323" s="19"/>
    </row>
    <row r="324" ht="13.2" spans="3:4">
      <c r="C324" s="4"/>
      <c r="D324" s="19"/>
    </row>
    <row r="325" ht="13.2" spans="3:4">
      <c r="C325" s="4"/>
      <c r="D325" s="19"/>
    </row>
    <row r="326" ht="13.2" spans="3:4">
      <c r="C326" s="4"/>
      <c r="D326" s="19"/>
    </row>
    <row r="327" ht="13.2" spans="3:4">
      <c r="C327" s="4"/>
      <c r="D327" s="19"/>
    </row>
    <row r="328" ht="13.2" spans="3:4">
      <c r="C328" s="4"/>
      <c r="D328" s="19"/>
    </row>
    <row r="329" ht="13.2" spans="3:4">
      <c r="C329" s="4"/>
      <c r="D329" s="19"/>
    </row>
    <row r="330" ht="13.2" spans="3:4">
      <c r="C330" s="4"/>
      <c r="D330" s="19"/>
    </row>
    <row r="331" ht="13.2" spans="3:4">
      <c r="C331" s="4"/>
      <c r="D331" s="19"/>
    </row>
    <row r="332" ht="13.2" spans="3:4">
      <c r="C332" s="4"/>
      <c r="D332" s="19"/>
    </row>
    <row r="333" ht="13.2" spans="3:4">
      <c r="C333" s="4"/>
      <c r="D333" s="19"/>
    </row>
    <row r="334" ht="13.2" spans="3:4">
      <c r="C334" s="4"/>
      <c r="D334" s="19"/>
    </row>
    <row r="335" ht="13.2" spans="3:4">
      <c r="C335" s="4"/>
      <c r="D335" s="19"/>
    </row>
    <row r="336" ht="13.2" spans="3:4">
      <c r="C336" s="4"/>
      <c r="D336" s="19"/>
    </row>
    <row r="337" ht="13.2" spans="3:4">
      <c r="C337" s="4"/>
      <c r="D337" s="19"/>
    </row>
    <row r="338" ht="13.2" spans="3:4">
      <c r="C338" s="4"/>
      <c r="D338" s="19"/>
    </row>
    <row r="339" ht="13.2" spans="3:4">
      <c r="C339" s="4"/>
      <c r="D339" s="19"/>
    </row>
    <row r="340" ht="13.2" spans="3:4">
      <c r="C340" s="4"/>
      <c r="D340" s="19"/>
    </row>
    <row r="341" ht="13.2" spans="3:4">
      <c r="C341" s="4"/>
      <c r="D341" s="19"/>
    </row>
    <row r="342" ht="13.2" spans="3:4">
      <c r="C342" s="4"/>
      <c r="D342" s="19"/>
    </row>
    <row r="343" ht="13.2" spans="3:4">
      <c r="C343" s="4"/>
      <c r="D343" s="19"/>
    </row>
    <row r="344" ht="13.2" spans="3:4">
      <c r="C344" s="4"/>
      <c r="D344" s="19"/>
    </row>
    <row r="345" ht="13.2" spans="3:4">
      <c r="C345" s="4"/>
      <c r="D345" s="19"/>
    </row>
    <row r="346" ht="13.2" spans="3:4">
      <c r="C346" s="4"/>
      <c r="D346" s="19"/>
    </row>
    <row r="347" ht="13.2" spans="3:4">
      <c r="C347" s="4"/>
      <c r="D347" s="19"/>
    </row>
    <row r="348" ht="13.2" spans="3:4">
      <c r="C348" s="4"/>
      <c r="D348" s="19"/>
    </row>
    <row r="349" ht="13.2" spans="3:4">
      <c r="C349" s="4"/>
      <c r="D349" s="19"/>
    </row>
    <row r="350" ht="13.2" spans="3:4">
      <c r="C350" s="4"/>
      <c r="D350" s="19"/>
    </row>
    <row r="351" ht="13.2" spans="3:4">
      <c r="C351" s="4"/>
      <c r="D351" s="19"/>
    </row>
    <row r="352" ht="13.2" spans="3:4">
      <c r="C352" s="4"/>
      <c r="D352" s="19"/>
    </row>
    <row r="353" ht="13.2" spans="3:4">
      <c r="C353" s="4"/>
      <c r="D353" s="19"/>
    </row>
    <row r="354" ht="13.2" spans="3:4">
      <c r="C354" s="4"/>
      <c r="D354" s="19"/>
    </row>
    <row r="355" ht="13.2" spans="3:4">
      <c r="C355" s="4"/>
      <c r="D355" s="19"/>
    </row>
    <row r="356" ht="13.2" spans="3:4">
      <c r="C356" s="4"/>
      <c r="D356" s="19"/>
    </row>
    <row r="357" ht="13.2" spans="3:4">
      <c r="C357" s="4"/>
      <c r="D357" s="19"/>
    </row>
    <row r="358" ht="13.2" spans="3:4">
      <c r="C358" s="4"/>
      <c r="D358" s="19"/>
    </row>
    <row r="359" ht="13.2" spans="3:4">
      <c r="C359" s="4"/>
      <c r="D359" s="19"/>
    </row>
    <row r="360" ht="13.2" spans="3:4">
      <c r="C360" s="4"/>
      <c r="D360" s="19"/>
    </row>
    <row r="361" ht="13.2" spans="3:4">
      <c r="C361" s="4"/>
      <c r="D361" s="19"/>
    </row>
    <row r="362" ht="13.2" spans="3:4">
      <c r="C362" s="4"/>
      <c r="D362" s="19"/>
    </row>
    <row r="363" ht="13.2" spans="3:4">
      <c r="C363" s="4"/>
      <c r="D363" s="19"/>
    </row>
    <row r="364" ht="13.2" spans="3:4">
      <c r="C364" s="4"/>
      <c r="D364" s="19"/>
    </row>
    <row r="365" ht="13.2" spans="3:4">
      <c r="C365" s="4"/>
      <c r="D365" s="19"/>
    </row>
    <row r="366" ht="13.2" spans="3:4">
      <c r="C366" s="4"/>
      <c r="D366" s="19"/>
    </row>
    <row r="367" ht="13.2" spans="3:4">
      <c r="C367" s="4"/>
      <c r="D367" s="19"/>
    </row>
    <row r="368" ht="13.2" spans="3:4">
      <c r="C368" s="4"/>
      <c r="D368" s="19"/>
    </row>
    <row r="369" ht="13.2" spans="3:4">
      <c r="C369" s="4"/>
      <c r="D369" s="19"/>
    </row>
    <row r="370" ht="13.2" spans="3:4">
      <c r="C370" s="4"/>
      <c r="D370" s="19"/>
    </row>
    <row r="371" ht="13.2" spans="3:4">
      <c r="C371" s="4"/>
      <c r="D371" s="19"/>
    </row>
    <row r="372" ht="13.2" spans="3:4">
      <c r="C372" s="4"/>
      <c r="D372" s="19"/>
    </row>
    <row r="373" ht="13.2" spans="3:4">
      <c r="C373" s="4"/>
      <c r="D373" s="19"/>
    </row>
    <row r="374" ht="13.2" spans="3:4">
      <c r="C374" s="4"/>
      <c r="D374" s="19"/>
    </row>
    <row r="375" ht="13.2" spans="3:4">
      <c r="C375" s="4"/>
      <c r="D375" s="19"/>
    </row>
    <row r="376" ht="13.2" spans="3:4">
      <c r="C376" s="4"/>
      <c r="D376" s="19"/>
    </row>
    <row r="377" ht="13.2" spans="3:4">
      <c r="C377" s="4"/>
      <c r="D377" s="19"/>
    </row>
    <row r="378" ht="13.2" spans="3:4">
      <c r="C378" s="4"/>
      <c r="D378" s="19"/>
    </row>
    <row r="379" ht="13.2" spans="3:4">
      <c r="C379" s="4"/>
      <c r="D379" s="19"/>
    </row>
    <row r="380" ht="13.2" spans="3:4">
      <c r="C380" s="4"/>
      <c r="D380" s="19"/>
    </row>
    <row r="381" ht="13.2" spans="3:4">
      <c r="C381" s="4"/>
      <c r="D381" s="19"/>
    </row>
    <row r="382" ht="13.2" spans="3:4">
      <c r="C382" s="4"/>
      <c r="D382" s="19"/>
    </row>
    <row r="383" ht="13.2" spans="3:4">
      <c r="C383" s="4"/>
      <c r="D383" s="19"/>
    </row>
    <row r="384" ht="13.2" spans="3:4">
      <c r="C384" s="4"/>
      <c r="D384" s="19"/>
    </row>
    <row r="385" ht="13.2" spans="3:4">
      <c r="C385" s="4"/>
      <c r="D385" s="19"/>
    </row>
    <row r="386" ht="13.2" spans="3:4">
      <c r="C386" s="4"/>
      <c r="D386" s="19"/>
    </row>
    <row r="387" ht="13.2" spans="3:4">
      <c r="C387" s="4"/>
      <c r="D387" s="19"/>
    </row>
    <row r="388" ht="13.2" spans="3:4">
      <c r="C388" s="4"/>
      <c r="D388" s="19"/>
    </row>
    <row r="389" ht="13.2" spans="3:4">
      <c r="C389" s="4"/>
      <c r="D389" s="19"/>
    </row>
    <row r="390" ht="13.2" spans="3:4">
      <c r="C390" s="4"/>
      <c r="D390" s="19"/>
    </row>
    <row r="391" ht="13.2" spans="3:4">
      <c r="C391" s="4"/>
      <c r="D391" s="19"/>
    </row>
    <row r="392" ht="13.2" spans="3:4">
      <c r="C392" s="4"/>
      <c r="D392" s="19"/>
    </row>
    <row r="393" ht="13.2" spans="3:4">
      <c r="C393" s="4"/>
      <c r="D393" s="19"/>
    </row>
    <row r="394" ht="13.2" spans="3:4">
      <c r="C394" s="4"/>
      <c r="D394" s="19"/>
    </row>
    <row r="395" ht="13.2" spans="3:4">
      <c r="C395" s="4"/>
      <c r="D395" s="19"/>
    </row>
    <row r="396" ht="13.2" spans="3:4">
      <c r="C396" s="4"/>
      <c r="D396" s="19"/>
    </row>
    <row r="397" ht="13.2" spans="3:4">
      <c r="C397" s="4"/>
      <c r="D397" s="19"/>
    </row>
    <row r="398" ht="13.2" spans="3:4">
      <c r="C398" s="4"/>
      <c r="D398" s="19"/>
    </row>
    <row r="399" ht="13.2" spans="3:4">
      <c r="C399" s="4"/>
      <c r="D399" s="19"/>
    </row>
    <row r="400" ht="13.2" spans="3:4">
      <c r="C400" s="4"/>
      <c r="D400" s="19"/>
    </row>
    <row r="401" ht="13.2" spans="3:4">
      <c r="C401" s="4"/>
      <c r="D401" s="19"/>
    </row>
    <row r="402" ht="13.2" spans="3:4">
      <c r="C402" s="4"/>
      <c r="D402" s="19"/>
    </row>
    <row r="403" ht="13.2" spans="3:4">
      <c r="C403" s="4"/>
      <c r="D403" s="19"/>
    </row>
    <row r="404" ht="13.2" spans="3:4">
      <c r="C404" s="4"/>
      <c r="D404" s="19"/>
    </row>
    <row r="405" ht="13.2" spans="3:4">
      <c r="C405" s="4"/>
      <c r="D405" s="19"/>
    </row>
    <row r="406" ht="13.2" spans="3:4">
      <c r="C406" s="4"/>
      <c r="D406" s="19"/>
    </row>
    <row r="407" ht="13.2" spans="3:4">
      <c r="C407" s="4"/>
      <c r="D407" s="19"/>
    </row>
    <row r="408" ht="13.2" spans="3:4">
      <c r="C408" s="4"/>
      <c r="D408" s="19"/>
    </row>
    <row r="409" ht="13.2" spans="3:4">
      <c r="C409" s="4"/>
      <c r="D409" s="19"/>
    </row>
    <row r="410" ht="13.2" spans="3:4">
      <c r="C410" s="4"/>
      <c r="D410" s="19"/>
    </row>
    <row r="411" ht="13.2" spans="3:4">
      <c r="C411" s="4"/>
      <c r="D411" s="19"/>
    </row>
    <row r="412" ht="13.2" spans="3:4">
      <c r="C412" s="4"/>
      <c r="D412" s="19"/>
    </row>
    <row r="413" ht="13.2" spans="3:4">
      <c r="C413" s="4"/>
      <c r="D413" s="19"/>
    </row>
    <row r="414" ht="13.2" spans="3:4">
      <c r="C414" s="4"/>
      <c r="D414" s="19"/>
    </row>
    <row r="415" ht="13.2" spans="3:4">
      <c r="C415" s="4"/>
      <c r="D415" s="19"/>
    </row>
    <row r="416" ht="13.2" spans="3:4">
      <c r="C416" s="4"/>
      <c r="D416" s="19"/>
    </row>
    <row r="417" ht="13.2" spans="3:4">
      <c r="C417" s="4"/>
      <c r="D417" s="19"/>
    </row>
    <row r="418" ht="13.2" spans="3:4">
      <c r="C418" s="4"/>
      <c r="D418" s="19"/>
    </row>
    <row r="419" ht="13.2" spans="3:4">
      <c r="C419" s="4"/>
      <c r="D419" s="19"/>
    </row>
    <row r="420" ht="13.2" spans="3:4">
      <c r="C420" s="4"/>
      <c r="D420" s="19"/>
    </row>
    <row r="421" ht="13.2" spans="3:4">
      <c r="C421" s="4"/>
      <c r="D421" s="19"/>
    </row>
    <row r="422" ht="13.2" spans="3:4">
      <c r="C422" s="4"/>
      <c r="D422" s="19"/>
    </row>
    <row r="423" ht="13.2" spans="3:4">
      <c r="C423" s="4"/>
      <c r="D423" s="19"/>
    </row>
    <row r="424" ht="13.2" spans="3:4">
      <c r="C424" s="4"/>
      <c r="D424" s="19"/>
    </row>
    <row r="425" ht="13.2" spans="3:4">
      <c r="C425" s="4"/>
      <c r="D425" s="19"/>
    </row>
    <row r="426" ht="13.2" spans="3:4">
      <c r="C426" s="4"/>
      <c r="D426" s="19"/>
    </row>
    <row r="427" ht="13.2" spans="3:4">
      <c r="C427" s="4"/>
      <c r="D427" s="19"/>
    </row>
    <row r="428" ht="13.2" spans="3:4">
      <c r="C428" s="4"/>
      <c r="D428" s="19"/>
    </row>
    <row r="429" ht="13.2" spans="3:4">
      <c r="C429" s="4"/>
      <c r="D429" s="19"/>
    </row>
    <row r="430" ht="13.2" spans="3:4">
      <c r="C430" s="4"/>
      <c r="D430" s="19"/>
    </row>
    <row r="431" ht="13.2" spans="3:4">
      <c r="C431" s="4"/>
      <c r="D431" s="19"/>
    </row>
    <row r="432" ht="13.2" spans="3:4">
      <c r="C432" s="4"/>
      <c r="D432" s="19"/>
    </row>
    <row r="433" ht="13.2" spans="3:4">
      <c r="C433" s="4"/>
      <c r="D433" s="19"/>
    </row>
    <row r="434" ht="13.2" spans="3:4">
      <c r="C434" s="4"/>
      <c r="D434" s="19"/>
    </row>
    <row r="435" ht="13.2" spans="3:4">
      <c r="C435" s="4"/>
      <c r="D435" s="19"/>
    </row>
    <row r="436" ht="13.2" spans="3:4">
      <c r="C436" s="4"/>
      <c r="D436" s="19"/>
    </row>
    <row r="437" ht="13.2" spans="3:4">
      <c r="C437" s="4"/>
      <c r="D437" s="19"/>
    </row>
    <row r="438" ht="13.2" spans="3:4">
      <c r="C438" s="4"/>
      <c r="D438" s="19"/>
    </row>
    <row r="439" ht="13.2" spans="3:4">
      <c r="C439" s="4"/>
      <c r="D439" s="19"/>
    </row>
    <row r="440" ht="13.2" spans="3:4">
      <c r="C440" s="4"/>
      <c r="D440" s="19"/>
    </row>
    <row r="441" ht="13.2" spans="3:4">
      <c r="C441" s="4"/>
      <c r="D441" s="19"/>
    </row>
    <row r="442" ht="13.2" spans="3:4">
      <c r="C442" s="4"/>
      <c r="D442" s="19"/>
    </row>
    <row r="443" ht="13.2" spans="3:4">
      <c r="C443" s="4"/>
      <c r="D443" s="19"/>
    </row>
    <row r="444" ht="13.2" spans="3:4">
      <c r="C444" s="4"/>
      <c r="D444" s="19"/>
    </row>
    <row r="445" ht="13.2" spans="3:4">
      <c r="C445" s="4"/>
      <c r="D445" s="19"/>
    </row>
    <row r="446" ht="13.2" spans="3:4">
      <c r="C446" s="4"/>
      <c r="D446" s="19"/>
    </row>
    <row r="447" ht="13.2" spans="3:4">
      <c r="C447" s="4"/>
      <c r="D447" s="19"/>
    </row>
    <row r="448" ht="13.2" spans="3:4">
      <c r="C448" s="4"/>
      <c r="D448" s="19"/>
    </row>
    <row r="449" ht="13.2" spans="3:4">
      <c r="C449" s="4"/>
      <c r="D449" s="19"/>
    </row>
    <row r="450" ht="13.2" spans="3:4">
      <c r="C450" s="4"/>
      <c r="D450" s="19"/>
    </row>
    <row r="451" ht="13.2" spans="3:4">
      <c r="C451" s="4"/>
      <c r="D451" s="19"/>
    </row>
    <row r="452" ht="13.2" spans="3:4">
      <c r="C452" s="4"/>
      <c r="D452" s="19"/>
    </row>
    <row r="453" ht="13.2" spans="3:4">
      <c r="C453" s="4"/>
      <c r="D453" s="19"/>
    </row>
    <row r="454" ht="13.2" spans="3:4">
      <c r="C454" s="4"/>
      <c r="D454" s="19"/>
    </row>
    <row r="455" ht="13.2" spans="3:4">
      <c r="C455" s="4"/>
      <c r="D455" s="19"/>
    </row>
    <row r="456" ht="13.2" spans="3:4">
      <c r="C456" s="4"/>
      <c r="D456" s="19"/>
    </row>
    <row r="457" ht="13.2" spans="3:4">
      <c r="C457" s="4"/>
      <c r="D457" s="19"/>
    </row>
    <row r="458" ht="13.2" spans="3:4">
      <c r="C458" s="4"/>
      <c r="D458" s="19"/>
    </row>
    <row r="459" ht="13.2" spans="3:4">
      <c r="C459" s="4"/>
      <c r="D459" s="19"/>
    </row>
    <row r="460" ht="13.2" spans="3:4">
      <c r="C460" s="4"/>
      <c r="D460" s="19"/>
    </row>
    <row r="461" ht="13.2" spans="3:4">
      <c r="C461" s="4"/>
      <c r="D461" s="19"/>
    </row>
    <row r="462" ht="13.2" spans="3:4">
      <c r="C462" s="4"/>
      <c r="D462" s="19"/>
    </row>
    <row r="463" ht="13.2" spans="3:4">
      <c r="C463" s="4"/>
      <c r="D463" s="19"/>
    </row>
    <row r="464" ht="13.2" spans="3:4">
      <c r="C464" s="4"/>
      <c r="D464" s="19"/>
    </row>
    <row r="465" ht="13.2" spans="3:4">
      <c r="C465" s="4"/>
      <c r="D465" s="19"/>
    </row>
    <row r="466" ht="13.2" spans="3:4">
      <c r="C466" s="4"/>
      <c r="D466" s="19"/>
    </row>
    <row r="467" ht="13.2" spans="3:4">
      <c r="C467" s="4"/>
      <c r="D467" s="19"/>
    </row>
    <row r="468" ht="13.2" spans="3:4">
      <c r="C468" s="4"/>
      <c r="D468" s="19"/>
    </row>
    <row r="469" ht="13.2" spans="3:4">
      <c r="C469" s="4"/>
      <c r="D469" s="19"/>
    </row>
    <row r="470" ht="13.2" spans="3:4">
      <c r="C470" s="4"/>
      <c r="D470" s="19"/>
    </row>
    <row r="471" ht="13.2" spans="3:4">
      <c r="C471" s="4"/>
      <c r="D471" s="19"/>
    </row>
    <row r="472" ht="13.2" spans="3:4">
      <c r="C472" s="4"/>
      <c r="D472" s="19"/>
    </row>
    <row r="473" ht="13.2" spans="3:4">
      <c r="C473" s="4"/>
      <c r="D473" s="19"/>
    </row>
    <row r="474" ht="13.2" spans="3:4">
      <c r="C474" s="4"/>
      <c r="D474" s="19"/>
    </row>
    <row r="475" ht="13.2" spans="3:4">
      <c r="C475" s="4"/>
      <c r="D475" s="19"/>
    </row>
    <row r="476" ht="13.2" spans="3:4">
      <c r="C476" s="4"/>
      <c r="D476" s="19"/>
    </row>
    <row r="477" ht="13.2" spans="3:4">
      <c r="C477" s="4"/>
      <c r="D477" s="19"/>
    </row>
    <row r="478" ht="13.2" spans="3:4">
      <c r="C478" s="4"/>
      <c r="D478" s="19"/>
    </row>
    <row r="479" ht="13.2" spans="3:4">
      <c r="C479" s="4"/>
      <c r="D479" s="19"/>
    </row>
    <row r="480" ht="13.2" spans="3:4">
      <c r="C480" s="4"/>
      <c r="D480" s="19"/>
    </row>
    <row r="481" ht="13.2" spans="3:4">
      <c r="C481" s="4"/>
      <c r="D481" s="19"/>
    </row>
    <row r="482" ht="13.2" spans="3:4">
      <c r="C482" s="4"/>
      <c r="D482" s="19"/>
    </row>
    <row r="483" ht="13.2" spans="3:4">
      <c r="C483" s="4"/>
      <c r="D483" s="19"/>
    </row>
    <row r="484" ht="13.2" spans="3:4">
      <c r="C484" s="4"/>
      <c r="D484" s="19"/>
    </row>
    <row r="485" ht="13.2" spans="3:4">
      <c r="C485" s="4"/>
      <c r="D485" s="19"/>
    </row>
    <row r="486" ht="13.2" spans="3:4">
      <c r="C486" s="4"/>
      <c r="D486" s="19"/>
    </row>
    <row r="487" ht="13.2" spans="3:4">
      <c r="C487" s="4"/>
      <c r="D487" s="19"/>
    </row>
    <row r="488" ht="13.2" spans="3:4">
      <c r="C488" s="4"/>
      <c r="D488" s="19"/>
    </row>
    <row r="489" ht="13.2" spans="3:4">
      <c r="C489" s="4"/>
      <c r="D489" s="19"/>
    </row>
    <row r="490" ht="13.2" spans="3:4">
      <c r="C490" s="4"/>
      <c r="D490" s="19"/>
    </row>
    <row r="491" ht="13.2" spans="3:4">
      <c r="C491" s="4"/>
      <c r="D491" s="19"/>
    </row>
    <row r="492" ht="13.2" spans="3:4">
      <c r="C492" s="4"/>
      <c r="D492" s="19"/>
    </row>
    <row r="493" ht="13.2" spans="3:4">
      <c r="C493" s="4"/>
      <c r="D493" s="19"/>
    </row>
    <row r="494" ht="13.2" spans="3:4">
      <c r="C494" s="4"/>
      <c r="D494" s="19"/>
    </row>
    <row r="495" ht="13.2" spans="3:4">
      <c r="C495" s="4"/>
      <c r="D495" s="19"/>
    </row>
    <row r="496" ht="13.2" spans="3:4">
      <c r="C496" s="4"/>
      <c r="D496" s="19"/>
    </row>
    <row r="497" ht="13.2" spans="3:4">
      <c r="C497" s="4"/>
      <c r="D497" s="19"/>
    </row>
    <row r="498" ht="13.2" spans="3:4">
      <c r="C498" s="4"/>
      <c r="D498" s="19"/>
    </row>
    <row r="499" ht="13.2" spans="3:4">
      <c r="C499" s="4"/>
      <c r="D499" s="19"/>
    </row>
    <row r="500" ht="13.2" spans="3:4">
      <c r="C500" s="4"/>
      <c r="D500" s="19"/>
    </row>
    <row r="501" ht="13.2" spans="3:4">
      <c r="C501" s="4"/>
      <c r="D501" s="19"/>
    </row>
    <row r="502" ht="13.2" spans="3:4">
      <c r="C502" s="4"/>
      <c r="D502" s="19"/>
    </row>
    <row r="503" ht="13.2" spans="3:4">
      <c r="C503" s="4"/>
      <c r="D503" s="19"/>
    </row>
    <row r="504" ht="13.2" spans="3:4">
      <c r="C504" s="4"/>
      <c r="D504" s="19"/>
    </row>
    <row r="505" ht="13.2" spans="3:4">
      <c r="C505" s="4"/>
      <c r="D505" s="19"/>
    </row>
    <row r="506" ht="13.2" spans="3:4">
      <c r="C506" s="4"/>
      <c r="D506" s="19"/>
    </row>
    <row r="507" ht="13.2" spans="3:4">
      <c r="C507" s="4"/>
      <c r="D507" s="19"/>
    </row>
    <row r="508" ht="13.2" spans="3:4">
      <c r="C508" s="4"/>
      <c r="D508" s="19"/>
    </row>
    <row r="509" ht="13.2" spans="3:4">
      <c r="C509" s="4"/>
      <c r="D509" s="19"/>
    </row>
    <row r="510" ht="13.2" spans="3:4">
      <c r="C510" s="4"/>
      <c r="D510" s="19"/>
    </row>
    <row r="511" ht="13.2" spans="3:4">
      <c r="C511" s="4"/>
      <c r="D511" s="19"/>
    </row>
    <row r="512" ht="13.2" spans="3:4">
      <c r="C512" s="4"/>
      <c r="D512" s="19"/>
    </row>
    <row r="513" ht="13.2" spans="3:4">
      <c r="C513" s="4"/>
      <c r="D513" s="19"/>
    </row>
    <row r="514" ht="13.2" spans="3:4">
      <c r="C514" s="4"/>
      <c r="D514" s="19"/>
    </row>
    <row r="515" ht="13.2" spans="3:4">
      <c r="C515" s="4"/>
      <c r="D515" s="19"/>
    </row>
    <row r="516" ht="13.2" spans="3:4">
      <c r="C516" s="4"/>
      <c r="D516" s="19"/>
    </row>
    <row r="517" ht="13.2" spans="3:4">
      <c r="C517" s="4"/>
      <c r="D517" s="19"/>
    </row>
    <row r="518" ht="13.2" spans="3:4">
      <c r="C518" s="4"/>
      <c r="D518" s="19"/>
    </row>
    <row r="519" ht="13.2" spans="3:4">
      <c r="C519" s="4"/>
      <c r="D519" s="19"/>
    </row>
    <row r="520" ht="13.2" spans="3:4">
      <c r="C520" s="4"/>
      <c r="D520" s="19"/>
    </row>
    <row r="521" ht="13.2" spans="3:4">
      <c r="C521" s="4"/>
      <c r="D521" s="19"/>
    </row>
    <row r="522" ht="13.2" spans="3:4">
      <c r="C522" s="4"/>
      <c r="D522" s="19"/>
    </row>
    <row r="523" ht="13.2" spans="3:4">
      <c r="C523" s="4"/>
      <c r="D523" s="19"/>
    </row>
    <row r="524" ht="13.2" spans="3:4">
      <c r="C524" s="4"/>
      <c r="D524" s="19"/>
    </row>
    <row r="525" ht="13.2" spans="3:4">
      <c r="C525" s="4"/>
      <c r="D525" s="19"/>
    </row>
    <row r="526" ht="13.2" spans="3:4">
      <c r="C526" s="4"/>
      <c r="D526" s="19"/>
    </row>
    <row r="527" ht="13.2" spans="3:4">
      <c r="C527" s="4"/>
      <c r="D527" s="19"/>
    </row>
    <row r="528" ht="13.2" spans="3:4">
      <c r="C528" s="4"/>
      <c r="D528" s="19"/>
    </row>
    <row r="529" ht="13.2" spans="3:4">
      <c r="C529" s="4"/>
      <c r="D529" s="19"/>
    </row>
    <row r="530" ht="13.2" spans="3:4">
      <c r="C530" s="4"/>
      <c r="D530" s="19"/>
    </row>
    <row r="531" ht="13.2" spans="3:4">
      <c r="C531" s="4"/>
      <c r="D531" s="19"/>
    </row>
    <row r="532" ht="13.2" spans="3:4">
      <c r="C532" s="4"/>
      <c r="D532" s="19"/>
    </row>
    <row r="533" ht="13.2" spans="3:4">
      <c r="C533" s="4"/>
      <c r="D533" s="19"/>
    </row>
    <row r="534" ht="13.2" spans="3:4">
      <c r="C534" s="4"/>
      <c r="D534" s="19"/>
    </row>
    <row r="535" ht="13.2" spans="3:4">
      <c r="C535" s="4"/>
      <c r="D535" s="19"/>
    </row>
    <row r="536" ht="13.2" spans="3:4">
      <c r="C536" s="4"/>
      <c r="D536" s="19"/>
    </row>
    <row r="537" ht="13.2" spans="3:4">
      <c r="C537" s="4"/>
      <c r="D537" s="19"/>
    </row>
    <row r="538" ht="13.2" spans="3:4">
      <c r="C538" s="4"/>
      <c r="D538" s="19"/>
    </row>
    <row r="539" ht="13.2" spans="3:4">
      <c r="C539" s="4"/>
      <c r="D539" s="19"/>
    </row>
    <row r="540" ht="13.2" spans="3:4">
      <c r="C540" s="4"/>
      <c r="D540" s="19"/>
    </row>
    <row r="541" ht="13.2" spans="3:4">
      <c r="C541" s="4"/>
      <c r="D541" s="19"/>
    </row>
    <row r="542" ht="13.2" spans="3:4">
      <c r="C542" s="4"/>
      <c r="D542" s="19"/>
    </row>
    <row r="543" ht="13.2" spans="3:4">
      <c r="C543" s="4"/>
      <c r="D543" s="19"/>
    </row>
    <row r="544" ht="13.2" spans="3:4">
      <c r="C544" s="4"/>
      <c r="D544" s="19"/>
    </row>
    <row r="545" ht="13.2" spans="3:4">
      <c r="C545" s="4"/>
      <c r="D545" s="19"/>
    </row>
    <row r="546" ht="13.2" spans="3:4">
      <c r="C546" s="4"/>
      <c r="D546" s="19"/>
    </row>
    <row r="547" ht="13.2" spans="3:4">
      <c r="C547" s="4"/>
      <c r="D547" s="19"/>
    </row>
    <row r="548" ht="13.2" spans="3:4">
      <c r="C548" s="4"/>
      <c r="D548" s="19"/>
    </row>
    <row r="549" ht="13.2" spans="3:4">
      <c r="C549" s="4"/>
      <c r="D549" s="19"/>
    </row>
    <row r="550" ht="13.2" spans="3:4">
      <c r="C550" s="4"/>
      <c r="D550" s="19"/>
    </row>
    <row r="551" ht="13.2" spans="3:4">
      <c r="C551" s="4"/>
      <c r="D551" s="19"/>
    </row>
    <row r="552" ht="13.2" spans="3:4">
      <c r="C552" s="4"/>
      <c r="D552" s="19"/>
    </row>
    <row r="553" ht="13.2" spans="3:4">
      <c r="C553" s="4"/>
      <c r="D553" s="19"/>
    </row>
    <row r="554" ht="13.2" spans="3:4">
      <c r="C554" s="4"/>
      <c r="D554" s="19"/>
    </row>
    <row r="555" ht="13.2" spans="3:4">
      <c r="C555" s="4"/>
      <c r="D555" s="19"/>
    </row>
    <row r="556" ht="13.2" spans="3:4">
      <c r="C556" s="4"/>
      <c r="D556" s="19"/>
    </row>
    <row r="557" ht="13.2" spans="3:4">
      <c r="C557" s="4"/>
      <c r="D557" s="19"/>
    </row>
    <row r="558" ht="13.2" spans="3:4">
      <c r="C558" s="4"/>
      <c r="D558" s="19"/>
    </row>
    <row r="559" ht="13.2" spans="3:4">
      <c r="C559" s="4"/>
      <c r="D559" s="19"/>
    </row>
    <row r="560" ht="13.2" spans="3:4">
      <c r="C560" s="4"/>
      <c r="D560" s="19"/>
    </row>
    <row r="561" ht="13.2" spans="3:4">
      <c r="C561" s="4"/>
      <c r="D561" s="19"/>
    </row>
    <row r="562" ht="13.2" spans="3:4">
      <c r="C562" s="4"/>
      <c r="D562" s="19"/>
    </row>
    <row r="563" ht="13.2" spans="3:4">
      <c r="C563" s="4"/>
      <c r="D563" s="19"/>
    </row>
    <row r="564" ht="13.2" spans="3:4">
      <c r="C564" s="4"/>
      <c r="D564" s="19"/>
    </row>
    <row r="565" ht="13.2" spans="3:4">
      <c r="C565" s="4"/>
      <c r="D565" s="19"/>
    </row>
    <row r="566" ht="13.2" spans="3:4">
      <c r="C566" s="4"/>
      <c r="D566" s="19"/>
    </row>
    <row r="567" ht="13.2" spans="3:4">
      <c r="C567" s="4"/>
      <c r="D567" s="19"/>
    </row>
    <row r="568" ht="13.2" spans="3:4">
      <c r="C568" s="4"/>
      <c r="D568" s="19"/>
    </row>
    <row r="569" ht="13.2" spans="3:4">
      <c r="C569" s="4"/>
      <c r="D569" s="19"/>
    </row>
    <row r="570" ht="13.2" spans="3:4">
      <c r="C570" s="4"/>
      <c r="D570" s="19"/>
    </row>
    <row r="571" ht="13.2" spans="3:4">
      <c r="C571" s="4"/>
      <c r="D571" s="19"/>
    </row>
    <row r="572" ht="13.2" spans="3:4">
      <c r="C572" s="4"/>
      <c r="D572" s="19"/>
    </row>
    <row r="573" ht="13.2" spans="3:4">
      <c r="C573" s="4"/>
      <c r="D573" s="19"/>
    </row>
    <row r="574" ht="13.2" spans="3:4">
      <c r="C574" s="4"/>
      <c r="D574" s="19"/>
    </row>
    <row r="575" ht="13.2" spans="3:4">
      <c r="C575" s="4"/>
      <c r="D575" s="19"/>
    </row>
    <row r="576" ht="13.2" spans="3:4">
      <c r="C576" s="4"/>
      <c r="D576" s="19"/>
    </row>
    <row r="577" ht="13.2" spans="3:4">
      <c r="C577" s="4"/>
      <c r="D577" s="19"/>
    </row>
    <row r="578" ht="13.2" spans="3:4">
      <c r="C578" s="4"/>
      <c r="D578" s="19"/>
    </row>
    <row r="579" ht="13.2" spans="3:4">
      <c r="C579" s="4"/>
      <c r="D579" s="19"/>
    </row>
    <row r="580" ht="13.2" spans="3:4">
      <c r="C580" s="4"/>
      <c r="D580" s="19"/>
    </row>
    <row r="581" ht="13.2" spans="3:4">
      <c r="C581" s="4"/>
      <c r="D581" s="19"/>
    </row>
    <row r="582" ht="13.2" spans="3:4">
      <c r="C582" s="4"/>
      <c r="D582" s="19"/>
    </row>
    <row r="583" ht="13.2" spans="3:4">
      <c r="C583" s="4"/>
      <c r="D583" s="19"/>
    </row>
    <row r="584" ht="13.2" spans="3:4">
      <c r="C584" s="4"/>
      <c r="D584" s="19"/>
    </row>
    <row r="585" ht="13.2" spans="3:4">
      <c r="C585" s="4"/>
      <c r="D585" s="19"/>
    </row>
    <row r="586" ht="13.2" spans="3:4">
      <c r="C586" s="4"/>
      <c r="D586" s="19"/>
    </row>
    <row r="587" ht="13.2" spans="3:4">
      <c r="C587" s="4"/>
      <c r="D587" s="19"/>
    </row>
    <row r="588" ht="13.2" spans="3:4">
      <c r="C588" s="4"/>
      <c r="D588" s="19"/>
    </row>
    <row r="589" ht="13.2" spans="3:4">
      <c r="C589" s="4"/>
      <c r="D589" s="19"/>
    </row>
    <row r="590" ht="13.2" spans="3:4">
      <c r="C590" s="4"/>
      <c r="D590" s="19"/>
    </row>
    <row r="591" ht="13.2" spans="3:4">
      <c r="C591" s="4"/>
      <c r="D591" s="19"/>
    </row>
    <row r="592" ht="13.2" spans="3:4">
      <c r="C592" s="4"/>
      <c r="D592" s="19"/>
    </row>
    <row r="593" ht="13.2" spans="3:4">
      <c r="C593" s="4"/>
      <c r="D593" s="19"/>
    </row>
    <row r="594" ht="13.2" spans="3:4">
      <c r="C594" s="4"/>
      <c r="D594" s="19"/>
    </row>
    <row r="595" ht="13.2" spans="3:4">
      <c r="C595" s="4"/>
      <c r="D595" s="19"/>
    </row>
    <row r="596" ht="13.2" spans="3:4">
      <c r="C596" s="4"/>
      <c r="D596" s="19"/>
    </row>
    <row r="597" ht="13.2" spans="3:4">
      <c r="C597" s="4"/>
      <c r="D597" s="19"/>
    </row>
    <row r="598" ht="13.2" spans="3:4">
      <c r="C598" s="4"/>
      <c r="D598" s="19"/>
    </row>
    <row r="599" ht="13.2" spans="3:4">
      <c r="C599" s="4"/>
      <c r="D599" s="19"/>
    </row>
    <row r="600" ht="13.2" spans="3:4">
      <c r="C600" s="4"/>
      <c r="D600" s="19"/>
    </row>
    <row r="601" ht="13.2" spans="3:4">
      <c r="C601" s="4"/>
      <c r="D601" s="19"/>
    </row>
    <row r="602" ht="13.2" spans="3:4">
      <c r="C602" s="4"/>
      <c r="D602" s="19"/>
    </row>
    <row r="603" ht="13.2" spans="3:4">
      <c r="C603" s="4"/>
      <c r="D603" s="19"/>
    </row>
    <row r="604" ht="13.2" spans="3:4">
      <c r="C604" s="4"/>
      <c r="D604" s="19"/>
    </row>
    <row r="605" ht="13.2" spans="3:4">
      <c r="C605" s="4"/>
      <c r="D605" s="19"/>
    </row>
    <row r="606" ht="13.2" spans="3:4">
      <c r="C606" s="4"/>
      <c r="D606" s="19"/>
    </row>
    <row r="607" ht="13.2" spans="3:4">
      <c r="C607" s="4"/>
      <c r="D607" s="19"/>
    </row>
    <row r="608" ht="13.2" spans="3:4">
      <c r="C608" s="4"/>
      <c r="D608" s="19"/>
    </row>
    <row r="609" ht="13.2" spans="3:4">
      <c r="C609" s="4"/>
      <c r="D609" s="19"/>
    </row>
    <row r="610" ht="13.2" spans="3:4">
      <c r="C610" s="4"/>
      <c r="D610" s="19"/>
    </row>
    <row r="611" ht="13.2" spans="3:4">
      <c r="C611" s="4"/>
      <c r="D611" s="19"/>
    </row>
    <row r="612" ht="13.2" spans="3:4">
      <c r="C612" s="4"/>
      <c r="D612" s="19"/>
    </row>
    <row r="613" ht="13.2" spans="3:4">
      <c r="C613" s="4"/>
      <c r="D613" s="19"/>
    </row>
    <row r="614" ht="13.2" spans="3:4">
      <c r="C614" s="4"/>
      <c r="D614" s="19"/>
    </row>
    <row r="615" ht="13.2" spans="3:4">
      <c r="C615" s="4"/>
      <c r="D615" s="19"/>
    </row>
    <row r="616" ht="13.2" spans="3:4">
      <c r="C616" s="4"/>
      <c r="D616" s="19"/>
    </row>
    <row r="617" ht="13.2" spans="3:4">
      <c r="C617" s="4"/>
      <c r="D617" s="19"/>
    </row>
    <row r="618" ht="13.2" spans="3:4">
      <c r="C618" s="4"/>
      <c r="D618" s="19"/>
    </row>
    <row r="619" ht="13.2" spans="3:4">
      <c r="C619" s="4"/>
      <c r="D619" s="19"/>
    </row>
    <row r="620" ht="13.2" spans="3:4">
      <c r="C620" s="4"/>
      <c r="D620" s="19"/>
    </row>
    <row r="621" ht="13.2" spans="3:4">
      <c r="C621" s="4"/>
      <c r="D621" s="19"/>
    </row>
    <row r="622" ht="13.2" spans="3:4">
      <c r="C622" s="4"/>
      <c r="D622" s="19"/>
    </row>
    <row r="623" ht="13.2" spans="3:4">
      <c r="C623" s="4"/>
      <c r="D623" s="19"/>
    </row>
    <row r="624" ht="13.2" spans="3:4">
      <c r="C624" s="4"/>
      <c r="D624" s="19"/>
    </row>
    <row r="625" ht="13.2" spans="3:4">
      <c r="C625" s="4"/>
      <c r="D625" s="19"/>
    </row>
    <row r="626" ht="13.2" spans="3:4">
      <c r="C626" s="4"/>
      <c r="D626" s="19"/>
    </row>
    <row r="627" ht="13.2" spans="3:4">
      <c r="C627" s="4"/>
      <c r="D627" s="19"/>
    </row>
    <row r="628" ht="13.2" spans="3:4">
      <c r="C628" s="4"/>
      <c r="D628" s="19"/>
    </row>
    <row r="629" ht="13.2" spans="3:4">
      <c r="C629" s="4"/>
      <c r="D629" s="19"/>
    </row>
    <row r="630" ht="13.2" spans="3:4">
      <c r="C630" s="4"/>
      <c r="D630" s="19"/>
    </row>
    <row r="631" ht="13.2" spans="3:4">
      <c r="C631" s="4"/>
      <c r="D631" s="19"/>
    </row>
    <row r="632" ht="13.2" spans="3:4">
      <c r="C632" s="4"/>
      <c r="D632" s="19"/>
    </row>
    <row r="633" ht="13.2" spans="3:4">
      <c r="C633" s="4"/>
      <c r="D633" s="19"/>
    </row>
    <row r="634" ht="13.2" spans="3:4">
      <c r="C634" s="4"/>
      <c r="D634" s="19"/>
    </row>
    <row r="635" ht="13.2" spans="3:4">
      <c r="C635" s="4"/>
      <c r="D635" s="19"/>
    </row>
    <row r="636" ht="13.2" spans="3:4">
      <c r="C636" s="4"/>
      <c r="D636" s="19"/>
    </row>
    <row r="637" ht="13.2" spans="3:4">
      <c r="C637" s="4"/>
      <c r="D637" s="19"/>
    </row>
    <row r="638" ht="13.2" spans="3:4">
      <c r="C638" s="4"/>
      <c r="D638" s="19"/>
    </row>
    <row r="639" ht="13.2" spans="3:4">
      <c r="C639" s="4"/>
      <c r="D639" s="19"/>
    </row>
    <row r="640" ht="13.2" spans="3:4">
      <c r="C640" s="4"/>
      <c r="D640" s="19"/>
    </row>
    <row r="641" ht="13.2" spans="3:4">
      <c r="C641" s="4"/>
      <c r="D641" s="19"/>
    </row>
    <row r="642" ht="13.2" spans="3:4">
      <c r="C642" s="4"/>
      <c r="D642" s="19"/>
    </row>
    <row r="643" ht="13.2" spans="3:4">
      <c r="C643" s="4"/>
      <c r="D643" s="19"/>
    </row>
    <row r="644" ht="13.2" spans="3:4">
      <c r="C644" s="4"/>
      <c r="D644" s="19"/>
    </row>
    <row r="645" ht="13.2" spans="3:4">
      <c r="C645" s="4"/>
      <c r="D645" s="19"/>
    </row>
    <row r="646" ht="13.2" spans="3:4">
      <c r="C646" s="4"/>
      <c r="D646" s="19"/>
    </row>
    <row r="647" ht="13.2" spans="3:4">
      <c r="C647" s="4"/>
      <c r="D647" s="19"/>
    </row>
    <row r="648" ht="13.2" spans="3:4">
      <c r="C648" s="4"/>
      <c r="D648" s="19"/>
    </row>
    <row r="649" ht="13.2" spans="3:4">
      <c r="C649" s="4"/>
      <c r="D649" s="19"/>
    </row>
    <row r="650" ht="13.2" spans="3:4">
      <c r="C650" s="4"/>
      <c r="D650" s="19"/>
    </row>
    <row r="651" ht="13.2" spans="3:4">
      <c r="C651" s="4"/>
      <c r="D651" s="19"/>
    </row>
    <row r="652" ht="13.2" spans="3:4">
      <c r="C652" s="4"/>
      <c r="D652" s="19"/>
    </row>
    <row r="653" ht="13.2" spans="3:4">
      <c r="C653" s="4"/>
      <c r="D653" s="19"/>
    </row>
    <row r="654" ht="13.2" spans="3:4">
      <c r="C654" s="4"/>
      <c r="D654" s="19"/>
    </row>
    <row r="655" ht="13.2" spans="3:4">
      <c r="C655" s="4"/>
      <c r="D655" s="19"/>
    </row>
    <row r="656" ht="13.2" spans="3:4">
      <c r="C656" s="4"/>
      <c r="D656" s="19"/>
    </row>
    <row r="657" ht="13.2" spans="3:4">
      <c r="C657" s="4"/>
      <c r="D657" s="19"/>
    </row>
    <row r="658" ht="13.2" spans="3:4">
      <c r="C658" s="4"/>
      <c r="D658" s="19"/>
    </row>
    <row r="659" ht="13.2" spans="3:4">
      <c r="C659" s="4"/>
      <c r="D659" s="19"/>
    </row>
    <row r="660" ht="13.2" spans="3:4">
      <c r="C660" s="4"/>
      <c r="D660" s="19"/>
    </row>
    <row r="661" ht="13.2" spans="3:4">
      <c r="C661" s="4"/>
      <c r="D661" s="19"/>
    </row>
    <row r="662" ht="13.2" spans="3:4">
      <c r="C662" s="4"/>
      <c r="D662" s="19"/>
    </row>
    <row r="663" ht="13.2" spans="3:4">
      <c r="C663" s="4"/>
      <c r="D663" s="19"/>
    </row>
    <row r="664" ht="13.2" spans="3:4">
      <c r="C664" s="4"/>
      <c r="D664" s="19"/>
    </row>
    <row r="665" ht="13.2" spans="3:4">
      <c r="C665" s="4"/>
      <c r="D665" s="19"/>
    </row>
    <row r="666" ht="13.2" spans="3:4">
      <c r="C666" s="4"/>
      <c r="D666" s="19"/>
    </row>
    <row r="667" ht="13.2" spans="3:4">
      <c r="C667" s="4"/>
      <c r="D667" s="19"/>
    </row>
    <row r="668" ht="13.2" spans="3:4">
      <c r="C668" s="4"/>
      <c r="D668" s="19"/>
    </row>
    <row r="669" ht="13.2" spans="3:4">
      <c r="C669" s="4"/>
      <c r="D669" s="19"/>
    </row>
    <row r="670" ht="13.2" spans="3:4">
      <c r="C670" s="4"/>
      <c r="D670" s="19"/>
    </row>
    <row r="671" ht="13.2" spans="3:4">
      <c r="C671" s="4"/>
      <c r="D671" s="19"/>
    </row>
    <row r="672" ht="13.2" spans="3:4">
      <c r="C672" s="4"/>
      <c r="D672" s="19"/>
    </row>
    <row r="673" ht="13.2" spans="3:4">
      <c r="C673" s="4"/>
      <c r="D673" s="19"/>
    </row>
    <row r="674" ht="13.2" spans="3:4">
      <c r="C674" s="4"/>
      <c r="D674" s="19"/>
    </row>
    <row r="675" ht="13.2" spans="3:4">
      <c r="C675" s="4"/>
      <c r="D675" s="19"/>
    </row>
    <row r="676" ht="13.2" spans="3:4">
      <c r="C676" s="4"/>
      <c r="D676" s="19"/>
    </row>
    <row r="677" ht="13.2" spans="3:4">
      <c r="C677" s="4"/>
      <c r="D677" s="19"/>
    </row>
    <row r="678" ht="13.2" spans="3:4">
      <c r="C678" s="4"/>
      <c r="D678" s="19"/>
    </row>
    <row r="679" ht="13.2" spans="3:4">
      <c r="C679" s="4"/>
      <c r="D679" s="19"/>
    </row>
    <row r="680" ht="13.2" spans="3:4">
      <c r="C680" s="4"/>
      <c r="D680" s="19"/>
    </row>
    <row r="681" ht="13.2" spans="3:4">
      <c r="C681" s="4"/>
      <c r="D681" s="19"/>
    </row>
    <row r="682" ht="13.2" spans="3:4">
      <c r="C682" s="4"/>
      <c r="D682" s="19"/>
    </row>
    <row r="683" ht="13.2" spans="3:4">
      <c r="C683" s="4"/>
      <c r="D683" s="19"/>
    </row>
    <row r="684" ht="13.2" spans="3:4">
      <c r="C684" s="4"/>
      <c r="D684" s="19"/>
    </row>
    <row r="685" ht="13.2" spans="3:4">
      <c r="C685" s="4"/>
      <c r="D685" s="19"/>
    </row>
    <row r="686" ht="13.2" spans="3:4">
      <c r="C686" s="4"/>
      <c r="D686" s="19"/>
    </row>
    <row r="687" ht="13.2" spans="3:4">
      <c r="C687" s="4"/>
      <c r="D687" s="19"/>
    </row>
    <row r="688" ht="13.2" spans="3:4">
      <c r="C688" s="4"/>
      <c r="D688" s="19"/>
    </row>
    <row r="689" ht="13.2" spans="3:4">
      <c r="C689" s="4"/>
      <c r="D689" s="19"/>
    </row>
    <row r="690" ht="13.2" spans="3:4">
      <c r="C690" s="4"/>
      <c r="D690" s="19"/>
    </row>
    <row r="691" ht="13.2" spans="3:4">
      <c r="C691" s="4"/>
      <c r="D691" s="19"/>
    </row>
    <row r="692" ht="13.2" spans="3:4">
      <c r="C692" s="4"/>
      <c r="D692" s="19"/>
    </row>
    <row r="693" ht="13.2" spans="3:4">
      <c r="C693" s="4"/>
      <c r="D693" s="19"/>
    </row>
    <row r="694" ht="13.2" spans="3:4">
      <c r="C694" s="4"/>
      <c r="D694" s="19"/>
    </row>
    <row r="695" ht="13.2" spans="3:4">
      <c r="C695" s="4"/>
      <c r="D695" s="19"/>
    </row>
    <row r="696" ht="13.2" spans="3:4">
      <c r="C696" s="4"/>
      <c r="D696" s="19"/>
    </row>
    <row r="697" ht="13.2" spans="3:4">
      <c r="C697" s="4"/>
      <c r="D697" s="19"/>
    </row>
    <row r="698" ht="13.2" spans="3:4">
      <c r="C698" s="4"/>
      <c r="D698" s="19"/>
    </row>
    <row r="699" ht="13.2" spans="3:4">
      <c r="C699" s="4"/>
      <c r="D699" s="19"/>
    </row>
    <row r="700" ht="13.2" spans="3:4">
      <c r="C700" s="4"/>
      <c r="D700" s="19"/>
    </row>
    <row r="701" ht="13.2" spans="3:4">
      <c r="C701" s="4"/>
      <c r="D701" s="19"/>
    </row>
    <row r="702" ht="13.2" spans="3:4">
      <c r="C702" s="4"/>
      <c r="D702" s="19"/>
    </row>
    <row r="703" ht="13.2" spans="3:4">
      <c r="C703" s="4"/>
      <c r="D703" s="19"/>
    </row>
    <row r="704" ht="13.2" spans="3:4">
      <c r="C704" s="4"/>
      <c r="D704" s="19"/>
    </row>
    <row r="705" ht="13.2" spans="3:4">
      <c r="C705" s="4"/>
      <c r="D705" s="19"/>
    </row>
    <row r="706" ht="13.2" spans="3:4">
      <c r="C706" s="4"/>
      <c r="D706" s="19"/>
    </row>
    <row r="707" ht="13.2" spans="3:4">
      <c r="C707" s="4"/>
      <c r="D707" s="19"/>
    </row>
    <row r="708" ht="13.2" spans="3:4">
      <c r="C708" s="4"/>
      <c r="D708" s="19"/>
    </row>
    <row r="709" ht="13.2" spans="3:4">
      <c r="C709" s="4"/>
      <c r="D709" s="19"/>
    </row>
    <row r="710" ht="13.2" spans="3:4">
      <c r="C710" s="4"/>
      <c r="D710" s="19"/>
    </row>
    <row r="711" ht="13.2" spans="3:4">
      <c r="C711" s="4"/>
      <c r="D711" s="19"/>
    </row>
    <row r="712" ht="13.2" spans="3:4">
      <c r="C712" s="4"/>
      <c r="D712" s="19"/>
    </row>
    <row r="713" ht="13.2" spans="3:4">
      <c r="C713" s="4"/>
      <c r="D713" s="19"/>
    </row>
    <row r="714" ht="13.2" spans="3:4">
      <c r="C714" s="4"/>
      <c r="D714" s="19"/>
    </row>
    <row r="715" ht="13.2" spans="3:4">
      <c r="C715" s="4"/>
      <c r="D715" s="19"/>
    </row>
    <row r="716" ht="13.2" spans="3:4">
      <c r="C716" s="4"/>
      <c r="D716" s="19"/>
    </row>
    <row r="717" ht="13.2" spans="3:4">
      <c r="C717" s="4"/>
      <c r="D717" s="19"/>
    </row>
    <row r="718" ht="13.2" spans="3:4">
      <c r="C718" s="4"/>
      <c r="D718" s="19"/>
    </row>
    <row r="719" ht="13.2" spans="3:4">
      <c r="C719" s="4"/>
      <c r="D719" s="19"/>
    </row>
    <row r="720" ht="13.2" spans="3:4">
      <c r="C720" s="4"/>
      <c r="D720" s="19"/>
    </row>
    <row r="721" ht="13.2" spans="3:4">
      <c r="C721" s="4"/>
      <c r="D721" s="19"/>
    </row>
    <row r="722" ht="13.2" spans="3:4">
      <c r="C722" s="4"/>
      <c r="D722" s="19"/>
    </row>
    <row r="723" ht="13.2" spans="3:4">
      <c r="C723" s="4"/>
      <c r="D723" s="19"/>
    </row>
    <row r="724" ht="13.2" spans="3:4">
      <c r="C724" s="4"/>
      <c r="D724" s="19"/>
    </row>
    <row r="725" ht="13.2" spans="3:4">
      <c r="C725" s="4"/>
      <c r="D725" s="19"/>
    </row>
    <row r="726" ht="13.2" spans="3:4">
      <c r="C726" s="4"/>
      <c r="D726" s="19"/>
    </row>
    <row r="727" ht="13.2" spans="3:4">
      <c r="C727" s="4"/>
      <c r="D727" s="19"/>
    </row>
    <row r="728" ht="13.2" spans="3:4">
      <c r="C728" s="4"/>
      <c r="D728" s="19"/>
    </row>
    <row r="729" ht="13.2" spans="3:4">
      <c r="C729" s="4"/>
      <c r="D729" s="19"/>
    </row>
    <row r="730" ht="13.2" spans="3:4">
      <c r="C730" s="4"/>
      <c r="D730" s="19"/>
    </row>
    <row r="731" ht="13.2" spans="3:4">
      <c r="C731" s="4"/>
      <c r="D731" s="19"/>
    </row>
    <row r="732" ht="13.2" spans="3:4">
      <c r="C732" s="4"/>
      <c r="D732" s="19"/>
    </row>
    <row r="733" ht="13.2" spans="3:4">
      <c r="C733" s="4"/>
      <c r="D733" s="19"/>
    </row>
    <row r="734" ht="13.2" spans="3:4">
      <c r="C734" s="4"/>
      <c r="D734" s="19"/>
    </row>
    <row r="735" ht="13.2" spans="3:4">
      <c r="C735" s="4"/>
      <c r="D735" s="19"/>
    </row>
    <row r="736" ht="13.2" spans="3:4">
      <c r="C736" s="4"/>
      <c r="D736" s="19"/>
    </row>
    <row r="737" ht="13.2" spans="3:4">
      <c r="C737" s="4"/>
      <c r="D737" s="19"/>
    </row>
    <row r="738" ht="13.2" spans="3:4">
      <c r="C738" s="4"/>
      <c r="D738" s="19"/>
    </row>
    <row r="739" ht="13.2" spans="3:4">
      <c r="C739" s="4"/>
      <c r="D739" s="19"/>
    </row>
    <row r="740" ht="13.2" spans="3:4">
      <c r="C740" s="4"/>
      <c r="D740" s="19"/>
    </row>
    <row r="741" ht="13.2" spans="3:4">
      <c r="C741" s="4"/>
      <c r="D741" s="19"/>
    </row>
    <row r="742" ht="13.2" spans="3:4">
      <c r="C742" s="4"/>
      <c r="D742" s="19"/>
    </row>
    <row r="743" ht="13.2" spans="3:4">
      <c r="C743" s="4"/>
      <c r="D743" s="19"/>
    </row>
    <row r="744" ht="13.2" spans="3:4">
      <c r="C744" s="4"/>
      <c r="D744" s="19"/>
    </row>
    <row r="745" ht="13.2" spans="3:4">
      <c r="C745" s="4"/>
      <c r="D745" s="19"/>
    </row>
    <row r="746" ht="13.2" spans="3:4">
      <c r="C746" s="4"/>
      <c r="D746" s="19"/>
    </row>
    <row r="747" ht="13.2" spans="3:4">
      <c r="C747" s="4"/>
      <c r="D747" s="19"/>
    </row>
    <row r="748" ht="13.2" spans="3:4">
      <c r="C748" s="4"/>
      <c r="D748" s="19"/>
    </row>
    <row r="749" ht="13.2" spans="3:4">
      <c r="C749" s="4"/>
      <c r="D749" s="19"/>
    </row>
    <row r="750" ht="13.2" spans="3:4">
      <c r="C750" s="4"/>
      <c r="D750" s="19"/>
    </row>
    <row r="751" ht="13.2" spans="3:4">
      <c r="C751" s="4"/>
      <c r="D751" s="19"/>
    </row>
    <row r="752" ht="13.2" spans="3:4">
      <c r="C752" s="4"/>
      <c r="D752" s="19"/>
    </row>
    <row r="753" ht="13.2" spans="3:4">
      <c r="C753" s="4"/>
      <c r="D753" s="19"/>
    </row>
    <row r="754" ht="13.2" spans="3:4">
      <c r="C754" s="4"/>
      <c r="D754" s="19"/>
    </row>
    <row r="755" ht="13.2" spans="3:4">
      <c r="C755" s="4"/>
      <c r="D755" s="19"/>
    </row>
    <row r="756" ht="13.2" spans="3:4">
      <c r="C756" s="4"/>
      <c r="D756" s="19"/>
    </row>
    <row r="757" ht="13.2" spans="3:4">
      <c r="C757" s="4"/>
      <c r="D757" s="19"/>
    </row>
    <row r="758" ht="13.2" spans="3:4">
      <c r="C758" s="4"/>
      <c r="D758" s="19"/>
    </row>
    <row r="759" ht="13.2" spans="3:4">
      <c r="C759" s="4"/>
      <c r="D759" s="19"/>
    </row>
    <row r="760" ht="13.2" spans="3:4">
      <c r="C760" s="4"/>
      <c r="D760" s="19"/>
    </row>
    <row r="761" ht="13.2" spans="3:4">
      <c r="C761" s="4"/>
      <c r="D761" s="19"/>
    </row>
    <row r="762" ht="13.2" spans="3:4">
      <c r="C762" s="4"/>
      <c r="D762" s="19"/>
    </row>
    <row r="763" ht="13.2" spans="3:4">
      <c r="C763" s="4"/>
      <c r="D763" s="19"/>
    </row>
    <row r="764" ht="13.2" spans="3:4">
      <c r="C764" s="4"/>
      <c r="D764" s="19"/>
    </row>
    <row r="765" ht="13.2" spans="3:4">
      <c r="C765" s="4"/>
      <c r="D765" s="19"/>
    </row>
    <row r="766" ht="13.2" spans="3:4">
      <c r="C766" s="4"/>
      <c r="D766" s="19"/>
    </row>
    <row r="767" ht="13.2" spans="3:4">
      <c r="C767" s="4"/>
      <c r="D767" s="19"/>
    </row>
    <row r="768" ht="13.2" spans="3:4">
      <c r="C768" s="4"/>
      <c r="D768" s="19"/>
    </row>
    <row r="769" ht="13.2" spans="3:4">
      <c r="C769" s="4"/>
      <c r="D769" s="19"/>
    </row>
    <row r="770" ht="13.2" spans="3:4">
      <c r="C770" s="4"/>
      <c r="D770" s="19"/>
    </row>
    <row r="771" ht="13.2" spans="3:4">
      <c r="C771" s="4"/>
      <c r="D771" s="19"/>
    </row>
    <row r="772" ht="13.2" spans="3:4">
      <c r="C772" s="4"/>
      <c r="D772" s="19"/>
    </row>
    <row r="773" ht="13.2" spans="3:4">
      <c r="C773" s="4"/>
      <c r="D773" s="19"/>
    </row>
    <row r="774" ht="13.2" spans="3:4">
      <c r="C774" s="4"/>
      <c r="D774" s="19"/>
    </row>
    <row r="775" ht="13.2" spans="3:4">
      <c r="C775" s="4"/>
      <c r="D775" s="19"/>
    </row>
    <row r="776" ht="13.2" spans="3:4">
      <c r="C776" s="4"/>
      <c r="D776" s="19"/>
    </row>
    <row r="777" ht="13.2" spans="3:4">
      <c r="C777" s="4"/>
      <c r="D777" s="19"/>
    </row>
    <row r="778" ht="13.2" spans="3:4">
      <c r="C778" s="4"/>
      <c r="D778" s="19"/>
    </row>
    <row r="779" ht="13.2" spans="3:4">
      <c r="C779" s="4"/>
      <c r="D779" s="19"/>
    </row>
    <row r="780" ht="13.2" spans="3:4">
      <c r="C780" s="4"/>
      <c r="D780" s="19"/>
    </row>
    <row r="781" ht="13.2" spans="3:4">
      <c r="C781" s="4"/>
      <c r="D781" s="19"/>
    </row>
    <row r="782" ht="13.2" spans="3:4">
      <c r="C782" s="4"/>
      <c r="D782" s="19"/>
    </row>
    <row r="783" ht="13.2" spans="3:4">
      <c r="C783" s="4"/>
      <c r="D783" s="19"/>
    </row>
    <row r="784" ht="13.2" spans="3:4">
      <c r="C784" s="4"/>
      <c r="D784" s="19"/>
    </row>
    <row r="785" ht="13.2" spans="3:4">
      <c r="C785" s="4"/>
      <c r="D785" s="19"/>
    </row>
    <row r="786" ht="13.2" spans="3:4">
      <c r="C786" s="4"/>
      <c r="D786" s="19"/>
    </row>
    <row r="787" ht="13.2" spans="3:4">
      <c r="C787" s="4"/>
      <c r="D787" s="19"/>
    </row>
    <row r="788" ht="13.2" spans="3:4">
      <c r="C788" s="4"/>
      <c r="D788" s="19"/>
    </row>
    <row r="789" ht="13.2" spans="3:4">
      <c r="C789" s="4"/>
      <c r="D789" s="19"/>
    </row>
    <row r="790" ht="13.2" spans="3:4">
      <c r="C790" s="4"/>
      <c r="D790" s="19"/>
    </row>
    <row r="791" ht="13.2" spans="3:4">
      <c r="C791" s="4"/>
      <c r="D791" s="19"/>
    </row>
    <row r="792" ht="13.2" spans="3:4">
      <c r="C792" s="4"/>
      <c r="D792" s="19"/>
    </row>
    <row r="793" ht="13.2" spans="3:4">
      <c r="C793" s="4"/>
      <c r="D793" s="19"/>
    </row>
    <row r="794" ht="13.2" spans="3:4">
      <c r="C794" s="4"/>
      <c r="D794" s="19"/>
    </row>
    <row r="795" ht="13.2" spans="3:4">
      <c r="C795" s="4"/>
      <c r="D795" s="19"/>
    </row>
    <row r="796" ht="13.2" spans="3:4">
      <c r="C796" s="4"/>
      <c r="D796" s="19"/>
    </row>
    <row r="797" ht="13.2" spans="3:4">
      <c r="C797" s="4"/>
      <c r="D797" s="19"/>
    </row>
    <row r="798" ht="13.2" spans="3:4">
      <c r="C798" s="4"/>
      <c r="D798" s="19"/>
    </row>
    <row r="799" ht="13.2" spans="3:4">
      <c r="C799" s="4"/>
      <c r="D799" s="19"/>
    </row>
    <row r="800" ht="13.2" spans="3:4">
      <c r="C800" s="4"/>
      <c r="D800" s="19"/>
    </row>
    <row r="801" ht="13.2" spans="3:4">
      <c r="C801" s="4"/>
      <c r="D801" s="19"/>
    </row>
    <row r="802" ht="13.2" spans="3:4">
      <c r="C802" s="4"/>
      <c r="D802" s="19"/>
    </row>
    <row r="803" ht="13.2" spans="3:4">
      <c r="C803" s="4"/>
      <c r="D803" s="19"/>
    </row>
    <row r="804" ht="13.2" spans="3:4">
      <c r="C804" s="4"/>
      <c r="D804" s="19"/>
    </row>
    <row r="805" ht="13.2" spans="3:4">
      <c r="C805" s="4"/>
      <c r="D805" s="19"/>
    </row>
    <row r="806" ht="13.2" spans="3:4">
      <c r="C806" s="4"/>
      <c r="D806" s="19"/>
    </row>
    <row r="807" ht="13.2" spans="3:4">
      <c r="C807" s="4"/>
      <c r="D807" s="19"/>
    </row>
    <row r="808" ht="13.2" spans="3:4">
      <c r="C808" s="4"/>
      <c r="D808" s="19"/>
    </row>
    <row r="809" ht="13.2" spans="3:4">
      <c r="C809" s="4"/>
      <c r="D809" s="19"/>
    </row>
    <row r="810" ht="13.2" spans="3:4">
      <c r="C810" s="4"/>
      <c r="D810" s="19"/>
    </row>
    <row r="811" ht="13.2" spans="3:4">
      <c r="C811" s="4"/>
      <c r="D811" s="19"/>
    </row>
    <row r="812" ht="13.2" spans="3:4">
      <c r="C812" s="4"/>
      <c r="D812" s="19"/>
    </row>
    <row r="813" ht="13.2" spans="3:4">
      <c r="C813" s="4"/>
      <c r="D813" s="19"/>
    </row>
    <row r="814" ht="13.2" spans="3:4">
      <c r="C814" s="4"/>
      <c r="D814" s="19"/>
    </row>
    <row r="815" ht="13.2" spans="3:4">
      <c r="C815" s="4"/>
      <c r="D815" s="19"/>
    </row>
    <row r="816" ht="13.2" spans="3:4">
      <c r="C816" s="4"/>
      <c r="D816" s="19"/>
    </row>
    <row r="817" ht="13.2" spans="3:4">
      <c r="C817" s="4"/>
      <c r="D817" s="19"/>
    </row>
    <row r="818" ht="13.2" spans="3:4">
      <c r="C818" s="4"/>
      <c r="D818" s="19"/>
    </row>
    <row r="819" ht="13.2" spans="3:4">
      <c r="C819" s="4"/>
      <c r="D819" s="19"/>
    </row>
    <row r="820" ht="13.2" spans="3:4">
      <c r="C820" s="4"/>
      <c r="D820" s="19"/>
    </row>
    <row r="821" ht="13.2" spans="3:4">
      <c r="C821" s="4"/>
      <c r="D821" s="19"/>
    </row>
    <row r="822" ht="13.2" spans="3:4">
      <c r="C822" s="4"/>
      <c r="D822" s="19"/>
    </row>
    <row r="823" ht="13.2" spans="3:4">
      <c r="C823" s="4"/>
      <c r="D823" s="19"/>
    </row>
    <row r="824" ht="13.2" spans="3:4">
      <c r="C824" s="4"/>
      <c r="D824" s="19"/>
    </row>
    <row r="825" ht="13.2" spans="3:4">
      <c r="C825" s="4"/>
      <c r="D825" s="19"/>
    </row>
    <row r="826" ht="13.2" spans="3:4">
      <c r="C826" s="4"/>
      <c r="D826" s="19"/>
    </row>
    <row r="827" ht="13.2" spans="3:4">
      <c r="C827" s="4"/>
      <c r="D827" s="19"/>
    </row>
    <row r="828" ht="13.2" spans="3:4">
      <c r="C828" s="4"/>
      <c r="D828" s="19"/>
    </row>
    <row r="829" ht="13.2" spans="3:4">
      <c r="C829" s="4"/>
      <c r="D829" s="19"/>
    </row>
    <row r="830" ht="13.2" spans="3:4">
      <c r="C830" s="4"/>
      <c r="D830" s="19"/>
    </row>
    <row r="831" ht="13.2" spans="3:4">
      <c r="C831" s="4"/>
      <c r="D831" s="19"/>
    </row>
    <row r="832" ht="13.2" spans="3:4">
      <c r="C832" s="4"/>
      <c r="D832" s="19"/>
    </row>
    <row r="833" ht="13.2" spans="3:4">
      <c r="C833" s="4"/>
      <c r="D833" s="19"/>
    </row>
    <row r="834" ht="13.2" spans="3:4">
      <c r="C834" s="4"/>
      <c r="D834" s="19"/>
    </row>
    <row r="835" ht="13.2" spans="3:4">
      <c r="C835" s="4"/>
      <c r="D835" s="19"/>
    </row>
    <row r="836" ht="13.2" spans="3:4">
      <c r="C836" s="4"/>
      <c r="D836" s="19"/>
    </row>
    <row r="837" ht="13.2" spans="3:4">
      <c r="C837" s="4"/>
      <c r="D837" s="19"/>
    </row>
    <row r="838" ht="13.2" spans="3:4">
      <c r="C838" s="4"/>
      <c r="D838" s="19"/>
    </row>
    <row r="839" ht="13.2" spans="3:4">
      <c r="C839" s="4"/>
      <c r="D839" s="19"/>
    </row>
    <row r="840" ht="13.2" spans="3:4">
      <c r="C840" s="4"/>
      <c r="D840" s="19"/>
    </row>
    <row r="841" ht="13.2" spans="3:4">
      <c r="C841" s="4"/>
      <c r="D841" s="19"/>
    </row>
    <row r="842" ht="13.2" spans="3:4">
      <c r="C842" s="4"/>
      <c r="D842" s="19"/>
    </row>
    <row r="843" ht="13.2" spans="3:4">
      <c r="C843" s="4"/>
      <c r="D843" s="19"/>
    </row>
    <row r="844" ht="13.2" spans="3:4">
      <c r="C844" s="4"/>
      <c r="D844" s="19"/>
    </row>
    <row r="845" ht="13.2" spans="3:4">
      <c r="C845" s="4"/>
      <c r="D845" s="19"/>
    </row>
    <row r="846" ht="13.2" spans="3:4">
      <c r="C846" s="4"/>
      <c r="D846" s="19"/>
    </row>
    <row r="847" ht="13.2" spans="3:4">
      <c r="C847" s="4"/>
      <c r="D847" s="19"/>
    </row>
    <row r="848" ht="13.2" spans="3:4">
      <c r="C848" s="4"/>
      <c r="D848" s="19"/>
    </row>
    <row r="849" ht="13.2" spans="3:4">
      <c r="C849" s="4"/>
      <c r="D849" s="19"/>
    </row>
    <row r="850" ht="13.2" spans="3:4">
      <c r="C850" s="4"/>
      <c r="D850" s="19"/>
    </row>
    <row r="851" ht="13.2" spans="3:4">
      <c r="C851" s="4"/>
      <c r="D851" s="19"/>
    </row>
    <row r="852" ht="13.2" spans="3:4">
      <c r="C852" s="4"/>
      <c r="D852" s="19"/>
    </row>
    <row r="853" ht="13.2" spans="3:4">
      <c r="C853" s="4"/>
      <c r="D853" s="19"/>
    </row>
    <row r="854" ht="13.2" spans="3:4">
      <c r="C854" s="4"/>
      <c r="D854" s="19"/>
    </row>
    <row r="855" ht="13.2" spans="3:4">
      <c r="C855" s="4"/>
      <c r="D855" s="19"/>
    </row>
    <row r="856" ht="13.2" spans="3:4">
      <c r="C856" s="4"/>
      <c r="D856" s="19"/>
    </row>
    <row r="857" ht="13.2" spans="3:4">
      <c r="C857" s="4"/>
      <c r="D857" s="19"/>
    </row>
    <row r="858" ht="13.2" spans="3:4">
      <c r="C858" s="4"/>
      <c r="D858" s="19"/>
    </row>
    <row r="859" ht="13.2" spans="3:4">
      <c r="C859" s="4"/>
      <c r="D859" s="19"/>
    </row>
    <row r="860" ht="13.2" spans="3:4">
      <c r="C860" s="4"/>
      <c r="D860" s="19"/>
    </row>
    <row r="861" ht="13.2" spans="3:4">
      <c r="C861" s="4"/>
      <c r="D861" s="19"/>
    </row>
    <row r="862" ht="13.2" spans="3:4">
      <c r="C862" s="4"/>
      <c r="D862" s="19"/>
    </row>
    <row r="863" ht="13.2" spans="3:4">
      <c r="C863" s="4"/>
      <c r="D863" s="19"/>
    </row>
    <row r="864" ht="13.2" spans="3:4">
      <c r="C864" s="4"/>
      <c r="D864" s="19"/>
    </row>
    <row r="865" ht="13.2" spans="3:4">
      <c r="C865" s="4"/>
      <c r="D865" s="19"/>
    </row>
    <row r="866" ht="13.2" spans="3:4">
      <c r="C866" s="4"/>
      <c r="D866" s="19"/>
    </row>
    <row r="867" ht="13.2" spans="3:4">
      <c r="C867" s="4"/>
      <c r="D867" s="19"/>
    </row>
    <row r="868" ht="13.2" spans="3:4">
      <c r="C868" s="4"/>
      <c r="D868" s="19"/>
    </row>
    <row r="869" ht="13.2" spans="3:4">
      <c r="C869" s="4"/>
      <c r="D869" s="19"/>
    </row>
    <row r="870" ht="13.2" spans="3:4">
      <c r="C870" s="4"/>
      <c r="D870" s="19"/>
    </row>
    <row r="871" ht="13.2" spans="3:4">
      <c r="C871" s="4"/>
      <c r="D871" s="19"/>
    </row>
    <row r="872" ht="13.2" spans="3:4">
      <c r="C872" s="4"/>
      <c r="D872" s="19"/>
    </row>
    <row r="873" ht="13.2" spans="3:4">
      <c r="C873" s="4"/>
      <c r="D873" s="19"/>
    </row>
    <row r="874" ht="13.2" spans="3:4">
      <c r="C874" s="4"/>
      <c r="D874" s="19"/>
    </row>
    <row r="875" ht="13.2" spans="3:4">
      <c r="C875" s="4"/>
      <c r="D875" s="19"/>
    </row>
    <row r="876" ht="13.2" spans="3:4">
      <c r="C876" s="4"/>
      <c r="D876" s="19"/>
    </row>
    <row r="877" ht="13.2" spans="3:4">
      <c r="C877" s="4"/>
      <c r="D877" s="19"/>
    </row>
    <row r="878" ht="13.2" spans="3:4">
      <c r="C878" s="4"/>
      <c r="D878" s="19"/>
    </row>
    <row r="879" ht="13.2" spans="3:4">
      <c r="C879" s="4"/>
      <c r="D879" s="19"/>
    </row>
    <row r="880" ht="13.2" spans="3:4">
      <c r="C880" s="4"/>
      <c r="D880" s="19"/>
    </row>
    <row r="881" ht="13.2" spans="3:4">
      <c r="C881" s="4"/>
      <c r="D881" s="19"/>
    </row>
    <row r="882" ht="13.2" spans="3:4">
      <c r="C882" s="4"/>
      <c r="D882" s="19"/>
    </row>
    <row r="883" ht="13.2" spans="3:4">
      <c r="C883" s="4"/>
      <c r="D883" s="19"/>
    </row>
    <row r="884" ht="13.2" spans="3:4">
      <c r="C884" s="4"/>
      <c r="D884" s="19"/>
    </row>
    <row r="885" ht="13.2" spans="3:4">
      <c r="C885" s="4"/>
      <c r="D885" s="19"/>
    </row>
    <row r="886" ht="13.2" spans="3:4">
      <c r="C886" s="4"/>
      <c r="D886" s="19"/>
    </row>
    <row r="887" ht="13.2" spans="3:4">
      <c r="C887" s="4"/>
      <c r="D887" s="19"/>
    </row>
    <row r="888" ht="13.2" spans="3:4">
      <c r="C888" s="4"/>
      <c r="D888" s="19"/>
    </row>
    <row r="889" ht="13.2" spans="3:4">
      <c r="C889" s="4"/>
      <c r="D889" s="19"/>
    </row>
    <row r="890" ht="13.2" spans="3:4">
      <c r="C890" s="4"/>
      <c r="D890" s="19"/>
    </row>
    <row r="891" ht="13.2" spans="3:4">
      <c r="C891" s="4"/>
      <c r="D891" s="19"/>
    </row>
    <row r="892" ht="13.2" spans="3:4">
      <c r="C892" s="4"/>
      <c r="D892" s="19"/>
    </row>
    <row r="893" ht="13.2" spans="3:4">
      <c r="C893" s="4"/>
      <c r="D893" s="19"/>
    </row>
    <row r="894" ht="13.2" spans="3:4">
      <c r="C894" s="4"/>
      <c r="D894" s="19"/>
    </row>
    <row r="895" ht="13.2" spans="3:4">
      <c r="C895" s="4"/>
      <c r="D895" s="19"/>
    </row>
    <row r="896" ht="13.2" spans="3:4">
      <c r="C896" s="4"/>
      <c r="D896" s="19"/>
    </row>
    <row r="897" ht="13.2" spans="3:4">
      <c r="C897" s="4"/>
      <c r="D897" s="19"/>
    </row>
    <row r="898" ht="13.2" spans="3:4">
      <c r="C898" s="4"/>
      <c r="D898" s="19"/>
    </row>
    <row r="899" ht="13.2" spans="3:4">
      <c r="C899" s="4"/>
      <c r="D899" s="19"/>
    </row>
    <row r="900" ht="13.2" spans="3:4">
      <c r="C900" s="4"/>
      <c r="D900" s="19"/>
    </row>
    <row r="901" ht="13.2" spans="3:4">
      <c r="C901" s="4"/>
      <c r="D901" s="19"/>
    </row>
    <row r="902" ht="13.2" spans="3:4">
      <c r="C902" s="4"/>
      <c r="D902" s="19"/>
    </row>
    <row r="903" ht="13.2" spans="3:4">
      <c r="C903" s="4"/>
      <c r="D903" s="19"/>
    </row>
    <row r="904" ht="13.2" spans="3:4">
      <c r="C904" s="4"/>
      <c r="D904" s="19"/>
    </row>
    <row r="905" ht="13.2" spans="3:4">
      <c r="C905" s="4"/>
      <c r="D905" s="19"/>
    </row>
    <row r="906" ht="13.2" spans="3:4">
      <c r="C906" s="4"/>
      <c r="D906" s="19"/>
    </row>
    <row r="907" ht="13.2" spans="3:4">
      <c r="C907" s="4"/>
      <c r="D907" s="19"/>
    </row>
    <row r="908" ht="13.2" spans="3:4">
      <c r="C908" s="4"/>
      <c r="D908" s="19"/>
    </row>
    <row r="909" ht="13.2" spans="3:4">
      <c r="C909" s="4"/>
      <c r="D909" s="19"/>
    </row>
    <row r="910" ht="13.2" spans="3:4">
      <c r="C910" s="4"/>
      <c r="D910" s="19"/>
    </row>
    <row r="911" ht="13.2" spans="3:4">
      <c r="C911" s="4"/>
      <c r="D911" s="19"/>
    </row>
    <row r="912" ht="13.2" spans="3:4">
      <c r="C912" s="4"/>
      <c r="D912" s="19"/>
    </row>
    <row r="913" ht="13.2" spans="3:4">
      <c r="C913" s="4"/>
      <c r="D913" s="19"/>
    </row>
    <row r="914" ht="13.2" spans="3:4">
      <c r="C914" s="4"/>
      <c r="D914" s="19"/>
    </row>
    <row r="915" ht="13.2" spans="3:4">
      <c r="C915" s="4"/>
      <c r="D915" s="19"/>
    </row>
    <row r="916" ht="13.2" spans="3:4">
      <c r="C916" s="4"/>
      <c r="D916" s="19"/>
    </row>
    <row r="917" ht="13.2" spans="3:4">
      <c r="C917" s="4"/>
      <c r="D917" s="19"/>
    </row>
    <row r="918" ht="13.2" spans="3:4">
      <c r="C918" s="4"/>
      <c r="D918" s="19"/>
    </row>
    <row r="919" ht="13.2" spans="3:4">
      <c r="C919" s="4"/>
      <c r="D919" s="19"/>
    </row>
    <row r="920" ht="13.2" spans="3:4">
      <c r="C920" s="4"/>
      <c r="D920" s="19"/>
    </row>
    <row r="921" ht="13.2" spans="3:4">
      <c r="C921" s="4"/>
      <c r="D921" s="19"/>
    </row>
    <row r="922" ht="13.2" spans="3:4">
      <c r="C922" s="4"/>
      <c r="D922" s="19"/>
    </row>
    <row r="923" ht="13.2" spans="3:4">
      <c r="C923" s="4"/>
      <c r="D923" s="19"/>
    </row>
    <row r="924" ht="13.2" spans="3:4">
      <c r="C924" s="4"/>
      <c r="D924" s="19"/>
    </row>
    <row r="925" ht="13.2" spans="3:4">
      <c r="C925" s="4"/>
      <c r="D925" s="19"/>
    </row>
    <row r="926" ht="13.2" spans="3:4">
      <c r="C926" s="4"/>
      <c r="D926" s="19"/>
    </row>
    <row r="927" ht="13.2" spans="3:4">
      <c r="C927" s="4"/>
      <c r="D927" s="19"/>
    </row>
    <row r="928" ht="13.2" spans="3:4">
      <c r="C928" s="4"/>
      <c r="D928" s="19"/>
    </row>
    <row r="929" ht="13.2" spans="3:4">
      <c r="C929" s="4"/>
      <c r="D929" s="19"/>
    </row>
    <row r="930" ht="13.2" spans="3:4">
      <c r="C930" s="4"/>
      <c r="D930" s="19"/>
    </row>
    <row r="931" ht="13.2" spans="3:4">
      <c r="C931" s="4"/>
      <c r="D931" s="19"/>
    </row>
    <row r="932" ht="13.2" spans="3:4">
      <c r="C932" s="4"/>
      <c r="D932" s="19"/>
    </row>
    <row r="933" ht="13.2" spans="3:4">
      <c r="C933" s="4"/>
      <c r="D933" s="19"/>
    </row>
    <row r="934" ht="13.2" spans="3:4">
      <c r="C934" s="4"/>
      <c r="D934" s="19"/>
    </row>
    <row r="935" ht="13.2" spans="3:4">
      <c r="C935" s="4"/>
      <c r="D935" s="19"/>
    </row>
    <row r="936" ht="13.2" spans="3:4">
      <c r="C936" s="4"/>
      <c r="D936" s="19"/>
    </row>
    <row r="937" ht="13.2" spans="3:4">
      <c r="C937" s="4"/>
      <c r="D937" s="19"/>
    </row>
    <row r="938" ht="13.2" spans="3:4">
      <c r="C938" s="4"/>
      <c r="D938" s="19"/>
    </row>
    <row r="939" ht="13.2" spans="3:4">
      <c r="C939" s="4"/>
      <c r="D939" s="19"/>
    </row>
    <row r="940" ht="13.2" spans="3:4">
      <c r="C940" s="4"/>
      <c r="D940" s="19"/>
    </row>
    <row r="941" ht="13.2" spans="3:4">
      <c r="C941" s="4"/>
      <c r="D941" s="19"/>
    </row>
    <row r="942" ht="13.2" spans="3:4">
      <c r="C942" s="4"/>
      <c r="D942" s="19"/>
    </row>
    <row r="943" ht="13.2" spans="3:4">
      <c r="C943" s="4"/>
      <c r="D943" s="19"/>
    </row>
    <row r="944" ht="13.2" spans="3:4">
      <c r="C944" s="4"/>
      <c r="D944" s="19"/>
    </row>
    <row r="945" ht="13.2" spans="3:4">
      <c r="C945" s="4"/>
      <c r="D945" s="19"/>
    </row>
    <row r="946" ht="13.2" spans="3:4">
      <c r="C946" s="4"/>
      <c r="D946" s="19"/>
    </row>
    <row r="947" ht="13.2" spans="3:4">
      <c r="C947" s="4"/>
      <c r="D947" s="19"/>
    </row>
    <row r="948" ht="13.2" spans="3:4">
      <c r="C948" s="4"/>
      <c r="D948" s="19"/>
    </row>
    <row r="949" ht="13.2" spans="3:4">
      <c r="C949" s="4"/>
      <c r="D949" s="19"/>
    </row>
    <row r="950" ht="13.2" spans="3:4">
      <c r="C950" s="4"/>
      <c r="D950" s="19"/>
    </row>
    <row r="951" ht="13.2" spans="3:4">
      <c r="C951" s="4"/>
      <c r="D951" s="19"/>
    </row>
    <row r="952" ht="13.2" spans="3:4">
      <c r="C952" s="4"/>
      <c r="D952" s="19"/>
    </row>
    <row r="953" ht="13.2" spans="3:4">
      <c r="C953" s="4"/>
      <c r="D953" s="19"/>
    </row>
    <row r="954" ht="13.2" spans="3:4">
      <c r="C954" s="4"/>
      <c r="D954" s="19"/>
    </row>
    <row r="955" ht="13.2" spans="3:4">
      <c r="C955" s="4"/>
      <c r="D955" s="19"/>
    </row>
    <row r="956" ht="13.2" spans="3:4">
      <c r="C956" s="4"/>
      <c r="D956" s="19"/>
    </row>
    <row r="957" ht="13.2" spans="3:4">
      <c r="C957" s="4"/>
      <c r="D957" s="19"/>
    </row>
    <row r="958" ht="13.2" spans="3:4">
      <c r="C958" s="4"/>
      <c r="D958" s="19"/>
    </row>
    <row r="959" ht="13.2" spans="3:4">
      <c r="C959" s="4"/>
      <c r="D959" s="19"/>
    </row>
    <row r="960" ht="13.2" spans="3:4">
      <c r="C960" s="4"/>
      <c r="D960" s="19"/>
    </row>
    <row r="961" ht="13.2" spans="3:4">
      <c r="C961" s="4"/>
      <c r="D961" s="19"/>
    </row>
    <row r="962" ht="13.2" spans="3:4">
      <c r="C962" s="4"/>
      <c r="D962" s="19"/>
    </row>
    <row r="963" ht="13.2" spans="3:4">
      <c r="C963" s="4"/>
      <c r="D963" s="19"/>
    </row>
    <row r="964" ht="13.2" spans="3:4">
      <c r="C964" s="4"/>
      <c r="D964" s="19"/>
    </row>
    <row r="965" ht="13.2" spans="3:4">
      <c r="C965" s="4"/>
      <c r="D965" s="19"/>
    </row>
    <row r="966" ht="13.2" spans="3:4">
      <c r="C966" s="4"/>
      <c r="D966" s="19"/>
    </row>
    <row r="967" ht="13.2" spans="3:4">
      <c r="C967" s="4"/>
      <c r="D967" s="19"/>
    </row>
    <row r="968" ht="13.2" spans="3:4">
      <c r="C968" s="4"/>
      <c r="D968" s="19"/>
    </row>
    <row r="969" ht="13.2" spans="3:4">
      <c r="C969" s="4"/>
      <c r="D969" s="19"/>
    </row>
    <row r="970" ht="13.2" spans="3:4">
      <c r="C970" s="4"/>
      <c r="D970" s="19"/>
    </row>
    <row r="971" ht="13.2" spans="3:4">
      <c r="C971" s="4"/>
      <c r="D971" s="19"/>
    </row>
    <row r="972" ht="13.2" spans="3:4">
      <c r="C972" s="4"/>
      <c r="D972" s="19"/>
    </row>
    <row r="973" ht="13.2" spans="3:4">
      <c r="C973" s="4"/>
      <c r="D973" s="19"/>
    </row>
    <row r="974" ht="13.2" spans="3:4">
      <c r="C974" s="4"/>
      <c r="D974" s="19"/>
    </row>
    <row r="975" ht="13.2" spans="3:4">
      <c r="C975" s="4"/>
      <c r="D975" s="19"/>
    </row>
    <row r="976" ht="13.2" spans="3:4">
      <c r="C976" s="4"/>
      <c r="D976" s="19"/>
    </row>
    <row r="977" ht="13.2" spans="3:4">
      <c r="C977" s="4"/>
      <c r="D977" s="19"/>
    </row>
    <row r="978" ht="13.2" spans="3:4">
      <c r="C978" s="4"/>
      <c r="D978" s="19"/>
    </row>
    <row r="979" ht="13.2" spans="3:4">
      <c r="C979" s="4"/>
      <c r="D979" s="19"/>
    </row>
    <row r="980" ht="13.2" spans="3:4">
      <c r="C980" s="4"/>
      <c r="D980" s="19"/>
    </row>
    <row r="981" ht="13.2" spans="3:4">
      <c r="C981" s="4"/>
      <c r="D981" s="19"/>
    </row>
    <row r="982" ht="13.2" spans="3:4">
      <c r="C982" s="4"/>
      <c r="D982" s="19"/>
    </row>
    <row r="983" ht="13.2" spans="3:4">
      <c r="C983" s="4"/>
      <c r="D983" s="19"/>
    </row>
    <row r="984" ht="13.2" spans="3:4">
      <c r="C984" s="4"/>
      <c r="D984" s="19"/>
    </row>
    <row r="985" ht="13.2" spans="3:4">
      <c r="C985" s="4"/>
      <c r="D985" s="19"/>
    </row>
    <row r="986" ht="13.2" spans="3:4">
      <c r="C986" s="4"/>
      <c r="D986" s="19"/>
    </row>
    <row r="987" ht="13.2" spans="3:4">
      <c r="C987" s="4"/>
      <c r="D987" s="19"/>
    </row>
    <row r="988" ht="13.2" spans="3:4">
      <c r="C988" s="4"/>
      <c r="D988" s="19"/>
    </row>
    <row r="989" ht="13.2" spans="3:4">
      <c r="C989" s="4"/>
      <c r="D989" s="19"/>
    </row>
    <row r="990" ht="13.2" spans="3:4">
      <c r="C990" s="4"/>
      <c r="D990" s="19"/>
    </row>
    <row r="991" ht="13.2" spans="3:4">
      <c r="C991" s="4"/>
      <c r="D991" s="19"/>
    </row>
    <row r="992" ht="13.2" spans="3:4">
      <c r="C992" s="4"/>
      <c r="D992" s="19"/>
    </row>
    <row r="993" ht="13.2" spans="3:4">
      <c r="C993" s="4"/>
      <c r="D993" s="19"/>
    </row>
    <row r="994" ht="13.2" spans="3:4">
      <c r="C994" s="4"/>
      <c r="D994" s="19"/>
    </row>
    <row r="995" ht="13.2" spans="3:4">
      <c r="C995" s="4"/>
      <c r="D995" s="19"/>
    </row>
    <row r="996" ht="13.2" spans="3:4">
      <c r="C996" s="4"/>
      <c r="D996" s="19"/>
    </row>
    <row r="997" ht="13.2" spans="3:4">
      <c r="C997" s="4"/>
      <c r="D997" s="19"/>
    </row>
    <row r="998" ht="13.2" spans="3:4">
      <c r="C998" s="4"/>
      <c r="D998" s="19"/>
    </row>
    <row r="999" ht="13.2" spans="3:4">
      <c r="C999" s="4"/>
      <c r="D999" s="19"/>
    </row>
    <row r="1000" ht="13.2" spans="3:4">
      <c r="C1000" s="4"/>
      <c r="D1000" s="19"/>
    </row>
    <row r="1001" ht="13.2" spans="3:4">
      <c r="C1001" s="4"/>
      <c r="D1001" s="19"/>
    </row>
    <row r="1002" ht="13.2" spans="3:4">
      <c r="C1002" s="4"/>
      <c r="D1002" s="19"/>
    </row>
    <row r="1003" ht="13.2" spans="3:4">
      <c r="C1003" s="4"/>
      <c r="D1003" s="19"/>
    </row>
    <row r="1004" ht="13.2" spans="3:4">
      <c r="C1004" s="4"/>
      <c r="D1004" s="19"/>
    </row>
    <row r="1005" ht="13.2" spans="3:4">
      <c r="C1005" s="4"/>
      <c r="D1005" s="19"/>
    </row>
  </sheetData>
  <mergeCells count="2">
    <mergeCell ref="A1:J1"/>
    <mergeCell ref="D4:J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tabSelected="1" workbookViewId="0">
      <selection activeCell="K16" sqref="K16"/>
    </sheetView>
  </sheetViews>
  <sheetFormatPr defaultColWidth="14.4259259259259" defaultRowHeight="15.75" customHeight="1"/>
  <cols>
    <col min="1" max="1" width="4.28703703703704" customWidth="1"/>
    <col min="2" max="2" width="37.1388888888889" customWidth="1"/>
    <col min="3" max="3" width="8.13888888888889" customWidth="1"/>
    <col min="4" max="10" width="7.28703703703704" customWidth="1"/>
    <col min="11" max="11" width="11.5740740740741" customWidth="1"/>
  </cols>
  <sheetData>
    <row r="1" ht="13.2" spans="1:11">
      <c r="A1" s="7" t="s">
        <v>0</v>
      </c>
      <c r="B1" s="8" t="s">
        <v>1</v>
      </c>
      <c r="C1" s="9" t="s">
        <v>2</v>
      </c>
      <c r="D1" s="10" t="s">
        <v>3</v>
      </c>
      <c r="E1" s="11"/>
      <c r="F1" s="11"/>
      <c r="G1" s="11"/>
      <c r="H1" s="11"/>
      <c r="I1" s="11"/>
      <c r="J1" s="20"/>
      <c r="K1" s="12" t="s">
        <v>4</v>
      </c>
    </row>
    <row r="2" ht="13.2" spans="1:11">
      <c r="A2" s="12">
        <v>17</v>
      </c>
      <c r="B2" s="55" t="str">
        <f>HYPERLINK("https://zxi.mytechroad.com/blog/searching/leetcode-17-letter-combinations-of-a-phone-number/","Letter Combinations of a Phone Number")</f>
        <v>Letter Combinations of a Phone Number</v>
      </c>
      <c r="C2" s="9" t="s">
        <v>10</v>
      </c>
      <c r="D2" s="15" t="str">
        <f>HYPERLINK("https://zxi.mytechroad.com/blog/searching/leetcode-39-combination-sum/","39")</f>
        <v>39</v>
      </c>
      <c r="E2" s="27" t="str">
        <f>HYPERLINK("https://zxi.mytechroad.com/blog/searching/leetcode-40-combination-sum-ii/","40")</f>
        <v>40</v>
      </c>
      <c r="F2" s="56" t="str">
        <f>HYPERLINK("https://zxi.mytechroad.com/blog/searching/leetcode-77-combinations/","77")</f>
        <v>77</v>
      </c>
      <c r="G2" s="15" t="str">
        <f>HYPERLINK("https://zxi.mytechroad.com/blog/searching/leetcode-78-subsets/","78")</f>
        <v>78</v>
      </c>
      <c r="H2" s="15" t="str">
        <f>HYPERLINK("https://zxi.mytechroad.com/blog/searching/leetcode-90-subsets-ii/","90")</f>
        <v>90</v>
      </c>
      <c r="I2" s="15" t="str">
        <f>HYPERLINK("https://zxi.mytechroad.com/blog/searching/leetcode-216-combination-sum-iii/","216")</f>
        <v>216</v>
      </c>
      <c r="J2" s="17"/>
      <c r="K2" s="12" t="s">
        <v>11</v>
      </c>
    </row>
    <row r="3" ht="13.2" spans="1:11">
      <c r="A3" s="12">
        <v>46</v>
      </c>
      <c r="B3" s="13" t="str">
        <f>HYPERLINK("https://zxi.mytechroad.com/blog/searching/leetcode-46-permutations/","Permutations")</f>
        <v>Permutations</v>
      </c>
      <c r="C3" s="9" t="s">
        <v>10</v>
      </c>
      <c r="D3" s="27" t="str">
        <f>HYPERLINK("https://zxi.mytechroad.com/blog/searching/leetcode-47-permutations-ii/","47")</f>
        <v>47</v>
      </c>
      <c r="E3" s="56" t="str">
        <f>HYPERLINK("https://zxi.mytechroad.com/blog/searching/leetcode-784-letter-case-permutation/","784")</f>
        <v>784</v>
      </c>
      <c r="F3" s="57" t="str">
        <f>HYPERLINK("https://zxi.mytechroad.com/blog/searching/leetcode-943-find-the-shortest-superstring/","943")</f>
        <v>943</v>
      </c>
      <c r="G3" s="33" t="str">
        <f>HYPERLINK("https://zxi.mytechroad.com/blog/searching/leetcode-996-number-of-squareful-arrays/","996")</f>
        <v>996</v>
      </c>
      <c r="H3" s="7"/>
      <c r="I3" s="7"/>
      <c r="J3" s="17"/>
      <c r="K3" s="12" t="s">
        <v>12</v>
      </c>
    </row>
    <row r="4" ht="13.2" spans="1:11">
      <c r="A4" s="12">
        <v>22</v>
      </c>
      <c r="B4" s="13" t="str">
        <f>HYPERLINK("https://zxi.mytechroad.com/blog/searching/leetcode-22-generate-parentheses/","Generate Parentheses")</f>
        <v>Generate Parentheses</v>
      </c>
      <c r="C4" s="9" t="s">
        <v>5</v>
      </c>
      <c r="D4" s="14" t="str">
        <f>HYPERLINK("https://zxi.mytechroad.com/blog/searching/leetcode-301-remove-invalid-parentheses/","301")</f>
        <v>301</v>
      </c>
      <c r="E4" s="7"/>
      <c r="F4" s="7"/>
      <c r="G4" s="16"/>
      <c r="H4" s="7"/>
      <c r="I4" s="7"/>
      <c r="J4" s="17"/>
      <c r="K4" s="12" t="s">
        <v>13</v>
      </c>
    </row>
    <row r="5" ht="13.2" spans="1:11">
      <c r="A5" s="12">
        <v>37</v>
      </c>
      <c r="B5" s="13" t="str">
        <f>HYPERLINK("https://zxi.mytechroad.com/blog/searching/leetcode-37-sudoku-solver/","Sudoku Solver")</f>
        <v>Sudoku Solver</v>
      </c>
      <c r="C5" s="9" t="s">
        <v>5</v>
      </c>
      <c r="D5" s="27" t="str">
        <f>HYPERLINK("https://zxi.mytechroad.com/blog/searching/leetcode-51-n-queens/","51")</f>
        <v>51</v>
      </c>
      <c r="E5" s="14" t="str">
        <f>HYPERLINK("https://zxi.mytechroad.com/blog/searching/leetcode-52-n-queens-ii/","52")</f>
        <v>52</v>
      </c>
      <c r="F5" s="7"/>
      <c r="G5" s="16"/>
      <c r="H5" s="7"/>
      <c r="I5" s="7"/>
      <c r="J5" s="17"/>
      <c r="K5" s="12" t="s">
        <v>13</v>
      </c>
    </row>
    <row r="6" ht="13.2" spans="1:11">
      <c r="A6" s="12">
        <v>79</v>
      </c>
      <c r="B6" s="13" t="str">
        <f>HYPERLINK("https://zxi.mytechroad.com/blog/leetcode/leetcode-79-word-search/","Word Search")</f>
        <v>Word Search</v>
      </c>
      <c r="C6" s="9" t="s">
        <v>5</v>
      </c>
      <c r="D6" s="14" t="str">
        <f>HYPERLINK("https://zxi.mytechroad.com/blog/searching/leetcode-212-word-search-ii/","212")</f>
        <v>212</v>
      </c>
      <c r="E6" s="7"/>
      <c r="F6" s="7"/>
      <c r="G6" s="7"/>
      <c r="H6" s="7"/>
      <c r="I6" s="7"/>
      <c r="J6" s="7"/>
      <c r="K6" s="12" t="s">
        <v>13</v>
      </c>
    </row>
    <row r="7" ht="13.2" spans="1:11">
      <c r="A7" s="12">
        <v>127</v>
      </c>
      <c r="B7" s="13" t="str">
        <f>HYPERLINK("https://zxi.mytechroad.com/blog/searching/127-word-ladder/","Word Ladder")</f>
        <v>Word Ladder</v>
      </c>
      <c r="C7" s="9" t="s">
        <v>14</v>
      </c>
      <c r="D7" s="14" t="str">
        <f>HYPERLINK("https://zxi.mytechroad.com/blog/searching/leetcode-126-word-ladder-ii/","126")</f>
        <v>126</v>
      </c>
      <c r="E7" s="15" t="str">
        <f>HYPERLINK("https://zxi.mytechroad.com/blog/searching/leetcode-752-open-the-lock/","752")</f>
        <v>752</v>
      </c>
      <c r="F7" s="14" t="str">
        <f>HYPERLINK("https://zxi.mytechroad.com/blog/searching/leetcode-818-race-car/","818")</f>
        <v>818</v>
      </c>
      <c r="G7" s="7"/>
      <c r="H7" s="7"/>
      <c r="I7" s="7"/>
      <c r="J7" s="7"/>
      <c r="K7" s="12" t="s">
        <v>15</v>
      </c>
    </row>
    <row r="8" ht="13.2" spans="1:11">
      <c r="A8" s="12">
        <v>542</v>
      </c>
      <c r="B8" s="13" t="str">
        <f>HYPERLINK("https://zxi.mytechroad.com/blog/dynamic-programming/leetcode-542-01-matrix/","01 Matrix")</f>
        <v>01 Matrix</v>
      </c>
      <c r="C8" s="9" t="s">
        <v>5</v>
      </c>
      <c r="D8" s="33" t="str">
        <f>HYPERLINK("https://zxi.mytechroad.com/blog/searching/leetcode-675-cut-off-trees-for-golf-event/","675")</f>
        <v>675</v>
      </c>
      <c r="E8" s="27" t="str">
        <f>HYPERLINK("https://zxi.mytechroad.com/blog/graph/leetcode-934-shortest-bridge/","934")</f>
        <v>934</v>
      </c>
      <c r="F8" s="17"/>
      <c r="G8" s="7"/>
      <c r="H8" s="7"/>
      <c r="I8" s="7"/>
      <c r="J8" s="7"/>
      <c r="K8" s="12" t="s">
        <v>15</v>
      </c>
    </row>
    <row r="9" ht="13.2" spans="1:11">
      <c r="A9" s="12">
        <v>698</v>
      </c>
      <c r="B9" s="13" t="str">
        <f>HYPERLINK("https://zxi.mytechroad.com/blog/searching/leetcode-698-partition-to-k-equal-sum-subsets/","Partition to K Equal Sum Subsets")</f>
        <v>Partition to K Equal Sum Subsets</v>
      </c>
      <c r="C9" s="9" t="s">
        <v>5</v>
      </c>
      <c r="D9" s="27" t="str">
        <f>HYPERLINK("https://zxi.mytechroad.com/blog/searching/leetcode-93-restore-ip-addresses/","93")</f>
        <v>93</v>
      </c>
      <c r="E9" s="15" t="str">
        <f>HYPERLINK("https://zxi.mytechroad.com/blog/searching/leetcode-131-palindrome-partitioning/","131")</f>
        <v>131</v>
      </c>
      <c r="F9" s="15" t="str">
        <f>HYPERLINK("https://zxi.mytechroad.com/blog/leetcode/leetcode-241-different-ways-to-add-parentheses/","241")</f>
        <v>241</v>
      </c>
      <c r="G9" s="33" t="str">
        <f>HYPERLINK("https://zxi.mytechroad.com/blog/searching/leetcode-282-expression-add-operators/","282")</f>
        <v>282</v>
      </c>
      <c r="H9" s="15" t="str">
        <f>HYPERLINK("https://zxi.mytechroad.com/blog/searching/leetcode-842-split-array-into-fibonacci-sequence/","842")</f>
        <v>842</v>
      </c>
      <c r="I9" s="7"/>
      <c r="J9" s="7"/>
      <c r="K9" s="12" t="s">
        <v>16</v>
      </c>
    </row>
    <row r="10" ht="13.2" spans="2:10">
      <c r="B10" s="3"/>
      <c r="C10" s="4"/>
      <c r="D10" s="18"/>
      <c r="E10" s="2"/>
      <c r="F10" s="2"/>
      <c r="G10" s="2"/>
      <c r="H10" s="2"/>
      <c r="I10" s="2"/>
      <c r="J10" s="2"/>
    </row>
    <row r="11" ht="13.2" spans="2:10">
      <c r="B11" s="3"/>
      <c r="C11" s="4"/>
      <c r="D11" s="18"/>
      <c r="E11" s="2"/>
      <c r="F11" s="2"/>
      <c r="G11" s="2"/>
      <c r="H11" s="2"/>
      <c r="I11" s="2"/>
      <c r="J11" s="2"/>
    </row>
    <row r="12" ht="13.2" spans="2:10">
      <c r="B12" s="3"/>
      <c r="C12" s="4"/>
      <c r="D12" s="18"/>
      <c r="E12" s="2"/>
      <c r="F12" s="2"/>
      <c r="G12" s="2"/>
      <c r="H12" s="2"/>
      <c r="I12" s="2"/>
      <c r="J12" s="2"/>
    </row>
    <row r="13" ht="13.2" spans="2:10">
      <c r="B13" s="3"/>
      <c r="C13" s="4"/>
      <c r="D13" s="18"/>
      <c r="E13" s="2"/>
      <c r="F13" s="2"/>
      <c r="G13" s="2"/>
      <c r="H13" s="2"/>
      <c r="I13" s="2"/>
      <c r="J13" s="2"/>
    </row>
    <row r="14" ht="13.2" spans="3:4">
      <c r="C14" s="4"/>
      <c r="D14" s="19"/>
    </row>
    <row r="15" ht="13.2" spans="3:4">
      <c r="C15" s="4"/>
      <c r="D15" s="19"/>
    </row>
    <row r="16" ht="13.2" spans="3:4">
      <c r="C16" s="4"/>
      <c r="D16" s="19"/>
    </row>
    <row r="17" ht="13.2" spans="3:4">
      <c r="C17" s="4"/>
      <c r="D17" s="19"/>
    </row>
    <row r="18" ht="13.2" spans="3:4">
      <c r="C18" s="4"/>
      <c r="D18" s="19"/>
    </row>
    <row r="19" ht="13.2" spans="3:4">
      <c r="C19" s="4"/>
      <c r="D19" s="19"/>
    </row>
    <row r="20" ht="13.2" spans="3:4">
      <c r="C20" s="4"/>
      <c r="D20" s="19"/>
    </row>
    <row r="21" ht="13.2" spans="3:8">
      <c r="C21" s="4"/>
      <c r="D21" s="19"/>
      <c r="H21"/>
    </row>
    <row r="22" ht="13.2" spans="3:4">
      <c r="C22" s="4"/>
      <c r="D22" s="19"/>
    </row>
    <row r="23" ht="13.2" spans="3:4">
      <c r="C23" s="4"/>
      <c r="D23" s="19"/>
    </row>
    <row r="24" ht="13.2" spans="3:4">
      <c r="C24" s="4"/>
      <c r="D24" s="19"/>
    </row>
    <row r="25" ht="13.2" spans="3:4">
      <c r="C25" s="4"/>
      <c r="D25" s="19"/>
    </row>
    <row r="26" ht="13.2" spans="3:4">
      <c r="C26" s="4"/>
      <c r="D26" s="19"/>
    </row>
    <row r="27" ht="13.2" spans="3:4">
      <c r="C27" s="4"/>
      <c r="D27" s="19"/>
    </row>
    <row r="28" ht="13.2" spans="3:4">
      <c r="C28" s="4"/>
      <c r="D28" s="19"/>
    </row>
    <row r="29" ht="13.2" spans="3:4">
      <c r="C29" s="4"/>
      <c r="D29" s="19"/>
    </row>
    <row r="30" ht="13.2" spans="3:4">
      <c r="C30" s="4"/>
      <c r="D30" s="19"/>
    </row>
    <row r="31" ht="13.2" spans="3:4">
      <c r="C31" s="4"/>
      <c r="D31" s="19"/>
    </row>
    <row r="32" ht="13.2" spans="3:4">
      <c r="C32" s="4"/>
      <c r="D32" s="19"/>
    </row>
    <row r="33" ht="13.2" spans="3:4">
      <c r="C33" s="4"/>
      <c r="D33" s="19"/>
    </row>
    <row r="34" ht="13.2" spans="3:4">
      <c r="C34" s="4"/>
      <c r="D34" s="19"/>
    </row>
    <row r="35" ht="13.2" spans="3:4">
      <c r="C35" s="4"/>
      <c r="D35" s="19"/>
    </row>
    <row r="36" ht="13.2" spans="3:4">
      <c r="C36" s="4"/>
      <c r="D36" s="19"/>
    </row>
    <row r="37" ht="13.2" spans="3:4">
      <c r="C37" s="4"/>
      <c r="D37" s="19"/>
    </row>
    <row r="38" ht="13.2" spans="3:4">
      <c r="C38" s="4"/>
      <c r="D38" s="19"/>
    </row>
    <row r="39" ht="13.2" spans="3:4">
      <c r="C39" s="4"/>
      <c r="D39" s="19"/>
    </row>
    <row r="40" ht="13.2" spans="3:4">
      <c r="C40" s="4"/>
      <c r="D40" s="19"/>
    </row>
    <row r="41" ht="13.2" spans="3:4">
      <c r="C41" s="4"/>
      <c r="D41" s="19"/>
    </row>
    <row r="42" ht="13.2" spans="3:4">
      <c r="C42" s="4"/>
      <c r="D42" s="19"/>
    </row>
    <row r="43" ht="13.2" spans="3:4">
      <c r="C43" s="4"/>
      <c r="D43" s="19"/>
    </row>
    <row r="44" ht="13.2" spans="3:4">
      <c r="C44" s="4"/>
      <c r="D44" s="19"/>
    </row>
    <row r="45" ht="13.2" spans="3:4">
      <c r="C45" s="4"/>
      <c r="D45" s="19"/>
    </row>
    <row r="46" ht="13.2" spans="3:4">
      <c r="C46" s="4"/>
      <c r="D46" s="19"/>
    </row>
    <row r="47" ht="13.2" spans="3:4">
      <c r="C47" s="4"/>
      <c r="D47" s="19"/>
    </row>
    <row r="48" ht="13.2" spans="3:4">
      <c r="C48" s="4"/>
      <c r="D48" s="19"/>
    </row>
    <row r="49" ht="13.2" spans="3:4">
      <c r="C49" s="4"/>
      <c r="D49" s="19"/>
    </row>
    <row r="50" ht="13.2" spans="3:4">
      <c r="C50" s="4"/>
      <c r="D50" s="19"/>
    </row>
    <row r="51" ht="13.2" spans="3:4">
      <c r="C51" s="4"/>
      <c r="D51" s="19"/>
    </row>
    <row r="52" ht="13.2" spans="3:4">
      <c r="C52" s="4"/>
      <c r="D52" s="19"/>
    </row>
    <row r="53" ht="13.2" spans="3:4">
      <c r="C53" s="4"/>
      <c r="D53" s="19"/>
    </row>
    <row r="54" ht="13.2" spans="3:4">
      <c r="C54" s="4"/>
      <c r="D54" s="19"/>
    </row>
    <row r="55" ht="13.2" spans="3:4">
      <c r="C55" s="4"/>
      <c r="D55" s="19"/>
    </row>
    <row r="56" ht="13.2" spans="3:4">
      <c r="C56" s="4"/>
      <c r="D56" s="19"/>
    </row>
    <row r="57" ht="13.2" spans="3:4">
      <c r="C57" s="4"/>
      <c r="D57" s="19"/>
    </row>
    <row r="58" ht="13.2" spans="3:4">
      <c r="C58" s="4"/>
      <c r="D58" s="19"/>
    </row>
    <row r="59" ht="13.2" spans="3:4">
      <c r="C59" s="4"/>
      <c r="D59" s="19"/>
    </row>
    <row r="60" ht="13.2" spans="3:4">
      <c r="C60" s="4"/>
      <c r="D60" s="19"/>
    </row>
    <row r="61" ht="13.2" spans="3:4">
      <c r="C61" s="4"/>
      <c r="D61" s="19"/>
    </row>
    <row r="62" ht="13.2" spans="3:4">
      <c r="C62" s="4"/>
      <c r="D62" s="19"/>
    </row>
    <row r="63" ht="13.2" spans="3:4">
      <c r="C63" s="4"/>
      <c r="D63" s="19"/>
    </row>
    <row r="64" ht="13.2" spans="3:4">
      <c r="C64" s="4"/>
      <c r="D64" s="19"/>
    </row>
    <row r="65" ht="13.2" spans="3:4">
      <c r="C65" s="4"/>
      <c r="D65" s="19"/>
    </row>
    <row r="66" ht="13.2" spans="3:4">
      <c r="C66" s="4"/>
      <c r="D66" s="19"/>
    </row>
    <row r="67" ht="13.2" spans="3:4">
      <c r="C67" s="4"/>
      <c r="D67" s="19"/>
    </row>
    <row r="68" ht="13.2" spans="3:4">
      <c r="C68" s="4"/>
      <c r="D68" s="19"/>
    </row>
    <row r="69" ht="13.2" spans="3:4">
      <c r="C69" s="4"/>
      <c r="D69" s="19"/>
    </row>
    <row r="70" ht="13.2" spans="3:4">
      <c r="C70" s="4"/>
      <c r="D70" s="19"/>
    </row>
    <row r="71" ht="13.2" spans="3:4">
      <c r="C71" s="4"/>
      <c r="D71" s="19"/>
    </row>
    <row r="72" ht="13.2" spans="3:4">
      <c r="C72" s="4"/>
      <c r="D72" s="19"/>
    </row>
    <row r="73" ht="13.2" spans="3:4">
      <c r="C73" s="4"/>
      <c r="D73" s="19"/>
    </row>
    <row r="74" ht="13.2" spans="3:4">
      <c r="C74" s="4"/>
      <c r="D74" s="19"/>
    </row>
    <row r="75" ht="13.2" spans="3:4">
      <c r="C75" s="4"/>
      <c r="D75" s="19"/>
    </row>
    <row r="76" ht="13.2" spans="3:4">
      <c r="C76" s="4"/>
      <c r="D76" s="19"/>
    </row>
    <row r="77" ht="13.2" spans="3:4">
      <c r="C77" s="4"/>
      <c r="D77" s="19"/>
    </row>
    <row r="78" ht="13.2" spans="3:4">
      <c r="C78" s="4"/>
      <c r="D78" s="19"/>
    </row>
    <row r="79" ht="13.2" spans="3:4">
      <c r="C79" s="4"/>
      <c r="D79" s="19"/>
    </row>
    <row r="80" ht="13.2" spans="3:4">
      <c r="C80" s="4"/>
      <c r="D80" s="19"/>
    </row>
    <row r="81" ht="13.2" spans="3:4">
      <c r="C81" s="4"/>
      <c r="D81" s="19"/>
    </row>
    <row r="82" ht="13.2" spans="3:4">
      <c r="C82" s="4"/>
      <c r="D82" s="19"/>
    </row>
    <row r="83" ht="13.2" spans="3:4">
      <c r="C83" s="4"/>
      <c r="D83" s="19"/>
    </row>
    <row r="84" ht="13.2" spans="3:4">
      <c r="C84" s="4"/>
      <c r="D84" s="19"/>
    </row>
    <row r="85" ht="13.2" spans="3:4">
      <c r="C85" s="4"/>
      <c r="D85" s="19"/>
    </row>
    <row r="86" ht="13.2" spans="3:4">
      <c r="C86" s="4"/>
      <c r="D86" s="19"/>
    </row>
    <row r="87" ht="13.2" spans="3:4">
      <c r="C87" s="4"/>
      <c r="D87" s="19"/>
    </row>
    <row r="88" ht="13.2" spans="3:4">
      <c r="C88" s="4"/>
      <c r="D88" s="19"/>
    </row>
    <row r="89" ht="13.2" spans="3:4">
      <c r="C89" s="4"/>
      <c r="D89" s="19"/>
    </row>
    <row r="90" ht="13.2" spans="3:4">
      <c r="C90" s="4"/>
      <c r="D90" s="19"/>
    </row>
    <row r="91" ht="13.2" spans="3:4">
      <c r="C91" s="4"/>
      <c r="D91" s="19"/>
    </row>
    <row r="92" ht="13.2" spans="3:4">
      <c r="C92" s="4"/>
      <c r="D92" s="19"/>
    </row>
    <row r="93" ht="13.2" spans="3:4">
      <c r="C93" s="4"/>
      <c r="D93" s="19"/>
    </row>
    <row r="94" ht="13.2" spans="3:4">
      <c r="C94" s="4"/>
      <c r="D94" s="19"/>
    </row>
    <row r="95" ht="13.2" spans="3:4">
      <c r="C95" s="4"/>
      <c r="D95" s="19"/>
    </row>
    <row r="96" ht="13.2" spans="3:4">
      <c r="C96" s="4"/>
      <c r="D96" s="19"/>
    </row>
    <row r="97" ht="13.2" spans="3:4">
      <c r="C97" s="4"/>
      <c r="D97" s="19"/>
    </row>
    <row r="98" ht="13.2" spans="3:4">
      <c r="C98" s="4"/>
      <c r="D98" s="19"/>
    </row>
    <row r="99" ht="13.2" spans="3:4">
      <c r="C99" s="4"/>
      <c r="D99" s="19"/>
    </row>
    <row r="100" ht="13.2" spans="3:4">
      <c r="C100" s="4"/>
      <c r="D100" s="19"/>
    </row>
    <row r="101" ht="13.2" spans="3:4">
      <c r="C101" s="4"/>
      <c r="D101" s="19"/>
    </row>
    <row r="102" ht="13.2" spans="3:4">
      <c r="C102" s="4"/>
      <c r="D102" s="19"/>
    </row>
    <row r="103" ht="13.2" spans="3:4">
      <c r="C103" s="4"/>
      <c r="D103" s="19"/>
    </row>
    <row r="104" ht="13.2" spans="3:4">
      <c r="C104" s="4"/>
      <c r="D104" s="19"/>
    </row>
    <row r="105" ht="13.2" spans="3:4">
      <c r="C105" s="4"/>
      <c r="D105" s="19"/>
    </row>
    <row r="106" ht="13.2" spans="3:4">
      <c r="C106" s="4"/>
      <c r="D106" s="19"/>
    </row>
    <row r="107" ht="13.2" spans="3:4">
      <c r="C107" s="4"/>
      <c r="D107" s="19"/>
    </row>
    <row r="108" ht="13.2" spans="3:4">
      <c r="C108" s="4"/>
      <c r="D108" s="19"/>
    </row>
    <row r="109" ht="13.2" spans="3:4">
      <c r="C109" s="4"/>
      <c r="D109" s="19"/>
    </row>
    <row r="110" ht="13.2" spans="3:4">
      <c r="C110" s="4"/>
      <c r="D110" s="19"/>
    </row>
    <row r="111" ht="13.2" spans="3:4">
      <c r="C111" s="4"/>
      <c r="D111" s="19"/>
    </row>
    <row r="112" ht="13.2" spans="3:4">
      <c r="C112" s="4"/>
      <c r="D112" s="19"/>
    </row>
    <row r="113" ht="13.2" spans="3:4">
      <c r="C113" s="4"/>
      <c r="D113" s="19"/>
    </row>
    <row r="114" ht="13.2" spans="3:4">
      <c r="C114" s="4"/>
      <c r="D114" s="19"/>
    </row>
    <row r="115" ht="13.2" spans="3:4">
      <c r="C115" s="4"/>
      <c r="D115" s="19"/>
    </row>
    <row r="116" ht="13.2" spans="3:4">
      <c r="C116" s="4"/>
      <c r="D116" s="19"/>
    </row>
    <row r="117" ht="13.2" spans="3:4">
      <c r="C117" s="4"/>
      <c r="D117" s="19"/>
    </row>
    <row r="118" ht="13.2" spans="3:4">
      <c r="C118" s="4"/>
      <c r="D118" s="19"/>
    </row>
    <row r="119" ht="13.2" spans="3:4">
      <c r="C119" s="4"/>
      <c r="D119" s="19"/>
    </row>
    <row r="120" ht="13.2" spans="3:4">
      <c r="C120" s="4"/>
      <c r="D120" s="19"/>
    </row>
    <row r="121" ht="13.2" spans="3:4">
      <c r="C121" s="4"/>
      <c r="D121" s="19"/>
    </row>
    <row r="122" ht="13.2" spans="3:4">
      <c r="C122" s="4"/>
      <c r="D122" s="19"/>
    </row>
    <row r="123" ht="13.2" spans="3:4">
      <c r="C123" s="4"/>
      <c r="D123" s="19"/>
    </row>
    <row r="124" ht="13.2" spans="3:4">
      <c r="C124" s="4"/>
      <c r="D124" s="19"/>
    </row>
    <row r="125" ht="13.2" spans="3:4">
      <c r="C125" s="4"/>
      <c r="D125" s="19"/>
    </row>
    <row r="126" ht="13.2" spans="3:4">
      <c r="C126" s="4"/>
      <c r="D126" s="19"/>
    </row>
    <row r="127" ht="13.2" spans="3:4">
      <c r="C127" s="4"/>
      <c r="D127" s="19"/>
    </row>
    <row r="128" ht="13.2" spans="3:4">
      <c r="C128" s="4"/>
      <c r="D128" s="19"/>
    </row>
    <row r="129" ht="13.2" spans="3:4">
      <c r="C129" s="4"/>
      <c r="D129" s="19"/>
    </row>
    <row r="130" ht="13.2" spans="3:4">
      <c r="C130" s="4"/>
      <c r="D130" s="19"/>
    </row>
    <row r="131" ht="13.2" spans="3:4">
      <c r="C131" s="4"/>
      <c r="D131" s="19"/>
    </row>
    <row r="132" ht="13.2" spans="3:4">
      <c r="C132" s="4"/>
      <c r="D132" s="19"/>
    </row>
    <row r="133" ht="13.2" spans="3:4">
      <c r="C133" s="4"/>
      <c r="D133" s="19"/>
    </row>
    <row r="134" ht="13.2" spans="3:4">
      <c r="C134" s="4"/>
      <c r="D134" s="19"/>
    </row>
    <row r="135" ht="13.2" spans="3:4">
      <c r="C135" s="4"/>
      <c r="D135" s="19"/>
    </row>
    <row r="136" ht="13.2" spans="3:4">
      <c r="C136" s="4"/>
      <c r="D136" s="19"/>
    </row>
    <row r="137" ht="13.2" spans="3:4">
      <c r="C137" s="4"/>
      <c r="D137" s="19"/>
    </row>
    <row r="138" ht="13.2" spans="3:4">
      <c r="C138" s="4"/>
      <c r="D138" s="19"/>
    </row>
    <row r="139" ht="13.2" spans="3:4">
      <c r="C139" s="4"/>
      <c r="D139" s="19"/>
    </row>
    <row r="140" ht="13.2" spans="3:4">
      <c r="C140" s="4"/>
      <c r="D140" s="19"/>
    </row>
    <row r="141" ht="13.2" spans="3:4">
      <c r="C141" s="4"/>
      <c r="D141" s="19"/>
    </row>
    <row r="142" ht="13.2" spans="3:4">
      <c r="C142" s="4"/>
      <c r="D142" s="19"/>
    </row>
    <row r="143" ht="13.2" spans="3:4">
      <c r="C143" s="4"/>
      <c r="D143" s="19"/>
    </row>
    <row r="144" ht="13.2" spans="3:4">
      <c r="C144" s="4"/>
      <c r="D144" s="19"/>
    </row>
    <row r="145" ht="13.2" spans="3:4">
      <c r="C145" s="4"/>
      <c r="D145" s="19"/>
    </row>
    <row r="146" ht="13.2" spans="3:4">
      <c r="C146" s="4"/>
      <c r="D146" s="19"/>
    </row>
    <row r="147" ht="13.2" spans="3:4">
      <c r="C147" s="4"/>
      <c r="D147" s="19"/>
    </row>
    <row r="148" ht="13.2" spans="3:4">
      <c r="C148" s="4"/>
      <c r="D148" s="19"/>
    </row>
    <row r="149" ht="13.2" spans="3:4">
      <c r="C149" s="4"/>
      <c r="D149" s="19"/>
    </row>
    <row r="150" ht="13.2" spans="3:4">
      <c r="C150" s="4"/>
      <c r="D150" s="19"/>
    </row>
    <row r="151" ht="13.2" spans="3:4">
      <c r="C151" s="4"/>
      <c r="D151" s="19"/>
    </row>
    <row r="152" ht="13.2" spans="3:4">
      <c r="C152" s="4"/>
      <c r="D152" s="19"/>
    </row>
    <row r="153" ht="13.2" spans="3:4">
      <c r="C153" s="4"/>
      <c r="D153" s="19"/>
    </row>
    <row r="154" ht="13.2" spans="3:4">
      <c r="C154" s="4"/>
      <c r="D154" s="19"/>
    </row>
    <row r="155" ht="13.2" spans="3:4">
      <c r="C155" s="4"/>
      <c r="D155" s="19"/>
    </row>
    <row r="156" ht="13.2" spans="3:4">
      <c r="C156" s="4"/>
      <c r="D156" s="19"/>
    </row>
    <row r="157" ht="13.2" spans="3:4">
      <c r="C157" s="4"/>
      <c r="D157" s="19"/>
    </row>
    <row r="158" ht="13.2" spans="3:4">
      <c r="C158" s="4"/>
      <c r="D158" s="19"/>
    </row>
    <row r="159" ht="13.2" spans="3:4">
      <c r="C159" s="4"/>
      <c r="D159" s="19"/>
    </row>
    <row r="160" ht="13.2" spans="3:4">
      <c r="C160" s="4"/>
      <c r="D160" s="19"/>
    </row>
    <row r="161" ht="13.2" spans="3:4">
      <c r="C161" s="4"/>
      <c r="D161" s="19"/>
    </row>
    <row r="162" ht="13.2" spans="3:4">
      <c r="C162" s="4"/>
      <c r="D162" s="19"/>
    </row>
    <row r="163" ht="13.2" spans="3:4">
      <c r="C163" s="4"/>
      <c r="D163" s="19"/>
    </row>
    <row r="164" ht="13.2" spans="3:4">
      <c r="C164" s="4"/>
      <c r="D164" s="19"/>
    </row>
    <row r="165" ht="13.2" spans="3:4">
      <c r="C165" s="4"/>
      <c r="D165" s="19"/>
    </row>
    <row r="166" ht="13.2" spans="3:4">
      <c r="C166" s="4"/>
      <c r="D166" s="19"/>
    </row>
    <row r="167" ht="13.2" spans="3:4">
      <c r="C167" s="4"/>
      <c r="D167" s="19"/>
    </row>
    <row r="168" ht="13.2" spans="3:4">
      <c r="C168" s="4"/>
      <c r="D168" s="19"/>
    </row>
    <row r="169" ht="13.2" spans="3:4">
      <c r="C169" s="4"/>
      <c r="D169" s="19"/>
    </row>
    <row r="170" ht="13.2" spans="3:4">
      <c r="C170" s="4"/>
      <c r="D170" s="19"/>
    </row>
    <row r="171" ht="13.2" spans="3:4">
      <c r="C171" s="4"/>
      <c r="D171" s="19"/>
    </row>
    <row r="172" ht="13.2" spans="3:4">
      <c r="C172" s="4"/>
      <c r="D172" s="19"/>
    </row>
    <row r="173" ht="13.2" spans="3:4">
      <c r="C173" s="4"/>
      <c r="D173" s="19"/>
    </row>
    <row r="174" ht="13.2" spans="3:4">
      <c r="C174" s="4"/>
      <c r="D174" s="19"/>
    </row>
    <row r="175" ht="13.2" spans="3:4">
      <c r="C175" s="4"/>
      <c r="D175" s="19"/>
    </row>
    <row r="176" ht="13.2" spans="3:4">
      <c r="C176" s="4"/>
      <c r="D176" s="19"/>
    </row>
    <row r="177" ht="13.2" spans="3:4">
      <c r="C177" s="4"/>
      <c r="D177" s="19"/>
    </row>
    <row r="178" ht="13.2" spans="3:4">
      <c r="C178" s="4"/>
      <c r="D178" s="19"/>
    </row>
    <row r="179" ht="13.2" spans="3:4">
      <c r="C179" s="4"/>
      <c r="D179" s="19"/>
    </row>
    <row r="180" ht="13.2" spans="3:4">
      <c r="C180" s="4"/>
      <c r="D180" s="19"/>
    </row>
    <row r="181" ht="13.2" spans="3:4">
      <c r="C181" s="4"/>
      <c r="D181" s="19"/>
    </row>
    <row r="182" ht="13.2" spans="3:4">
      <c r="C182" s="4"/>
      <c r="D182" s="19"/>
    </row>
    <row r="183" ht="13.2" spans="3:4">
      <c r="C183" s="4"/>
      <c r="D183" s="19"/>
    </row>
    <row r="184" ht="13.2" spans="3:4">
      <c r="C184" s="4"/>
      <c r="D184" s="19"/>
    </row>
    <row r="185" ht="13.2" spans="3:4">
      <c r="C185" s="4"/>
      <c r="D185" s="19"/>
    </row>
    <row r="186" ht="13.2" spans="3:4">
      <c r="C186" s="4"/>
      <c r="D186" s="19"/>
    </row>
    <row r="187" ht="13.2" spans="3:4">
      <c r="C187" s="4"/>
      <c r="D187" s="19"/>
    </row>
    <row r="188" ht="13.2" spans="3:4">
      <c r="C188" s="4"/>
      <c r="D188" s="19"/>
    </row>
    <row r="189" ht="13.2" spans="3:4">
      <c r="C189" s="4"/>
      <c r="D189" s="19"/>
    </row>
    <row r="190" ht="13.2" spans="3:4">
      <c r="C190" s="4"/>
      <c r="D190" s="19"/>
    </row>
    <row r="191" ht="13.2" spans="3:4">
      <c r="C191" s="4"/>
      <c r="D191" s="19"/>
    </row>
    <row r="192" ht="13.2" spans="3:4">
      <c r="C192" s="4"/>
      <c r="D192" s="19"/>
    </row>
    <row r="193" ht="13.2" spans="3:4">
      <c r="C193" s="4"/>
      <c r="D193" s="19"/>
    </row>
    <row r="194" ht="13.2" spans="3:4">
      <c r="C194" s="4"/>
      <c r="D194" s="19"/>
    </row>
    <row r="195" ht="13.2" spans="3:4">
      <c r="C195" s="4"/>
      <c r="D195" s="19"/>
    </row>
    <row r="196" ht="13.2" spans="3:4">
      <c r="C196" s="4"/>
      <c r="D196" s="19"/>
    </row>
    <row r="197" ht="13.2" spans="3:4">
      <c r="C197" s="4"/>
      <c r="D197" s="19"/>
    </row>
    <row r="198" ht="13.2" spans="3:4">
      <c r="C198" s="4"/>
      <c r="D198" s="19"/>
    </row>
    <row r="199" ht="13.2" spans="3:4">
      <c r="C199" s="4"/>
      <c r="D199" s="19"/>
    </row>
    <row r="200" ht="13.2" spans="3:4">
      <c r="C200" s="4"/>
      <c r="D200" s="19"/>
    </row>
    <row r="201" ht="13.2" spans="3:4">
      <c r="C201" s="4"/>
      <c r="D201" s="19"/>
    </row>
    <row r="202" ht="13.2" spans="3:4">
      <c r="C202" s="4"/>
      <c r="D202" s="19"/>
    </row>
    <row r="203" ht="13.2" spans="3:4">
      <c r="C203" s="4"/>
      <c r="D203" s="19"/>
    </row>
    <row r="204" ht="13.2" spans="3:4">
      <c r="C204" s="4"/>
      <c r="D204" s="19"/>
    </row>
    <row r="205" ht="13.2" spans="3:4">
      <c r="C205" s="4"/>
      <c r="D205" s="19"/>
    </row>
    <row r="206" ht="13.2" spans="3:4">
      <c r="C206" s="4"/>
      <c r="D206" s="19"/>
    </row>
    <row r="207" ht="13.2" spans="3:4">
      <c r="C207" s="4"/>
      <c r="D207" s="19"/>
    </row>
    <row r="208" ht="13.2" spans="3:4">
      <c r="C208" s="4"/>
      <c r="D208" s="19"/>
    </row>
    <row r="209" ht="13.2" spans="3:4">
      <c r="C209" s="4"/>
      <c r="D209" s="19"/>
    </row>
    <row r="210" ht="13.2" spans="3:4">
      <c r="C210" s="4"/>
      <c r="D210" s="19"/>
    </row>
    <row r="211" ht="13.2" spans="3:4">
      <c r="C211" s="4"/>
      <c r="D211" s="19"/>
    </row>
    <row r="212" ht="13.2" spans="3:4">
      <c r="C212" s="4"/>
      <c r="D212" s="19"/>
    </row>
    <row r="213" ht="13.2" spans="3:4">
      <c r="C213" s="4"/>
      <c r="D213" s="19"/>
    </row>
    <row r="214" ht="13.2" spans="3:4">
      <c r="C214" s="4"/>
      <c r="D214" s="19"/>
    </row>
    <row r="215" ht="13.2" spans="3:4">
      <c r="C215" s="4"/>
      <c r="D215" s="19"/>
    </row>
    <row r="216" ht="13.2" spans="3:4">
      <c r="C216" s="4"/>
      <c r="D216" s="19"/>
    </row>
    <row r="217" ht="13.2" spans="3:4">
      <c r="C217" s="4"/>
      <c r="D217" s="19"/>
    </row>
    <row r="218" ht="13.2" spans="3:4">
      <c r="C218" s="4"/>
      <c r="D218" s="19"/>
    </row>
    <row r="219" ht="13.2" spans="3:4">
      <c r="C219" s="4"/>
      <c r="D219" s="19"/>
    </row>
    <row r="220" ht="13.2" spans="3:4">
      <c r="C220" s="4"/>
      <c r="D220" s="19"/>
    </row>
    <row r="221" ht="13.2" spans="3:4">
      <c r="C221" s="4"/>
      <c r="D221" s="19"/>
    </row>
    <row r="222" ht="13.2" spans="3:4">
      <c r="C222" s="4"/>
      <c r="D222" s="19"/>
    </row>
    <row r="223" ht="13.2" spans="3:4">
      <c r="C223" s="4"/>
      <c r="D223" s="19"/>
    </row>
    <row r="224" ht="13.2" spans="3:4">
      <c r="C224" s="4"/>
      <c r="D224" s="19"/>
    </row>
    <row r="225" ht="13.2" spans="3:4">
      <c r="C225" s="4"/>
      <c r="D225" s="19"/>
    </row>
    <row r="226" ht="13.2" spans="3:4">
      <c r="C226" s="4"/>
      <c r="D226" s="19"/>
    </row>
    <row r="227" ht="13.2" spans="3:4">
      <c r="C227" s="4"/>
      <c r="D227" s="19"/>
    </row>
    <row r="228" ht="13.2" spans="3:4">
      <c r="C228" s="4"/>
      <c r="D228" s="19"/>
    </row>
    <row r="229" ht="13.2" spans="3:4">
      <c r="C229" s="4"/>
      <c r="D229" s="19"/>
    </row>
    <row r="230" ht="13.2" spans="3:4">
      <c r="C230" s="4"/>
      <c r="D230" s="19"/>
    </row>
    <row r="231" ht="13.2" spans="3:4">
      <c r="C231" s="4"/>
      <c r="D231" s="19"/>
    </row>
    <row r="232" ht="13.2" spans="3:4">
      <c r="C232" s="4"/>
      <c r="D232" s="19"/>
    </row>
    <row r="233" ht="13.2" spans="3:4">
      <c r="C233" s="4"/>
      <c r="D233" s="19"/>
    </row>
    <row r="234" ht="13.2" spans="3:4">
      <c r="C234" s="4"/>
      <c r="D234" s="19"/>
    </row>
    <row r="235" ht="13.2" spans="3:4">
      <c r="C235" s="4"/>
      <c r="D235" s="19"/>
    </row>
    <row r="236" ht="13.2" spans="3:4">
      <c r="C236" s="4"/>
      <c r="D236" s="19"/>
    </row>
    <row r="237" ht="13.2" spans="3:4">
      <c r="C237" s="4"/>
      <c r="D237" s="19"/>
    </row>
    <row r="238" ht="13.2" spans="3:4">
      <c r="C238" s="4"/>
      <c r="D238" s="19"/>
    </row>
    <row r="239" ht="13.2" spans="3:4">
      <c r="C239" s="4"/>
      <c r="D239" s="19"/>
    </row>
    <row r="240" ht="13.2" spans="3:4">
      <c r="C240" s="4"/>
      <c r="D240" s="19"/>
    </row>
    <row r="241" ht="13.2" spans="3:4">
      <c r="C241" s="4"/>
      <c r="D241" s="19"/>
    </row>
    <row r="242" ht="13.2" spans="3:4">
      <c r="C242" s="4"/>
      <c r="D242" s="19"/>
    </row>
    <row r="243" ht="13.2" spans="3:4">
      <c r="C243" s="4"/>
      <c r="D243" s="19"/>
    </row>
    <row r="244" ht="13.2" spans="3:4">
      <c r="C244" s="4"/>
      <c r="D244" s="19"/>
    </row>
    <row r="245" ht="13.2" spans="3:4">
      <c r="C245" s="4"/>
      <c r="D245" s="19"/>
    </row>
    <row r="246" ht="13.2" spans="3:4">
      <c r="C246" s="4"/>
      <c r="D246" s="19"/>
    </row>
    <row r="247" ht="13.2" spans="3:4">
      <c r="C247" s="4"/>
      <c r="D247" s="19"/>
    </row>
    <row r="248" ht="13.2" spans="3:4">
      <c r="C248" s="4"/>
      <c r="D248" s="19"/>
    </row>
    <row r="249" ht="13.2" spans="3:4">
      <c r="C249" s="4"/>
      <c r="D249" s="19"/>
    </row>
    <row r="250" ht="13.2" spans="3:4">
      <c r="C250" s="4"/>
      <c r="D250" s="19"/>
    </row>
    <row r="251" ht="13.2" spans="3:4">
      <c r="C251" s="4"/>
      <c r="D251" s="19"/>
    </row>
    <row r="252" ht="13.2" spans="3:4">
      <c r="C252" s="4"/>
      <c r="D252" s="19"/>
    </row>
    <row r="253" ht="13.2" spans="3:4">
      <c r="C253" s="4"/>
      <c r="D253" s="19"/>
    </row>
    <row r="254" ht="13.2" spans="3:4">
      <c r="C254" s="4"/>
      <c r="D254" s="19"/>
    </row>
    <row r="255" ht="13.2" spans="3:4">
      <c r="C255" s="4"/>
      <c r="D255" s="19"/>
    </row>
    <row r="256" ht="13.2" spans="3:4">
      <c r="C256" s="4"/>
      <c r="D256" s="19"/>
    </row>
    <row r="257" ht="13.2" spans="3:4">
      <c r="C257" s="4"/>
      <c r="D257" s="19"/>
    </row>
    <row r="258" ht="13.2" spans="3:4">
      <c r="C258" s="4"/>
      <c r="D258" s="19"/>
    </row>
    <row r="259" ht="13.2" spans="3:4">
      <c r="C259" s="4"/>
      <c r="D259" s="19"/>
    </row>
    <row r="260" ht="13.2" spans="3:4">
      <c r="C260" s="4"/>
      <c r="D260" s="19"/>
    </row>
    <row r="261" ht="13.2" spans="3:4">
      <c r="C261" s="4"/>
      <c r="D261" s="19"/>
    </row>
    <row r="262" ht="13.2" spans="3:4">
      <c r="C262" s="4"/>
      <c r="D262" s="19"/>
    </row>
    <row r="263" ht="13.2" spans="3:4">
      <c r="C263" s="4"/>
      <c r="D263" s="19"/>
    </row>
    <row r="264" ht="13.2" spans="3:4">
      <c r="C264" s="4"/>
      <c r="D264" s="19"/>
    </row>
    <row r="265" ht="13.2" spans="3:4">
      <c r="C265" s="4"/>
      <c r="D265" s="19"/>
    </row>
    <row r="266" ht="13.2" spans="3:4">
      <c r="C266" s="4"/>
      <c r="D266" s="19"/>
    </row>
    <row r="267" ht="13.2" spans="3:4">
      <c r="C267" s="4"/>
      <c r="D267" s="19"/>
    </row>
    <row r="268" ht="13.2" spans="3:4">
      <c r="C268" s="4"/>
      <c r="D268" s="19"/>
    </row>
    <row r="269" ht="13.2" spans="3:4">
      <c r="C269" s="4"/>
      <c r="D269" s="19"/>
    </row>
    <row r="270" ht="13.2" spans="3:4">
      <c r="C270" s="4"/>
      <c r="D270" s="19"/>
    </row>
    <row r="271" ht="13.2" spans="3:4">
      <c r="C271" s="4"/>
      <c r="D271" s="19"/>
    </row>
    <row r="272" ht="13.2" spans="3:4">
      <c r="C272" s="4"/>
      <c r="D272" s="19"/>
    </row>
    <row r="273" ht="13.2" spans="3:4">
      <c r="C273" s="4"/>
      <c r="D273" s="19"/>
    </row>
    <row r="274" ht="13.2" spans="3:4">
      <c r="C274" s="4"/>
      <c r="D274" s="19"/>
    </row>
    <row r="275" ht="13.2" spans="3:4">
      <c r="C275" s="4"/>
      <c r="D275" s="19"/>
    </row>
    <row r="276" ht="13.2" spans="3:4">
      <c r="C276" s="4"/>
      <c r="D276" s="19"/>
    </row>
    <row r="277" ht="13.2" spans="3:4">
      <c r="C277" s="4"/>
      <c r="D277" s="19"/>
    </row>
    <row r="278" ht="13.2" spans="3:4">
      <c r="C278" s="4"/>
      <c r="D278" s="19"/>
    </row>
    <row r="279" ht="13.2" spans="3:4">
      <c r="C279" s="4"/>
      <c r="D279" s="19"/>
    </row>
    <row r="280" ht="13.2" spans="3:4">
      <c r="C280" s="4"/>
      <c r="D280" s="19"/>
    </row>
    <row r="281" ht="13.2" spans="3:4">
      <c r="C281" s="4"/>
      <c r="D281" s="19"/>
    </row>
    <row r="282" ht="13.2" spans="3:4">
      <c r="C282" s="4"/>
      <c r="D282" s="19"/>
    </row>
    <row r="283" ht="13.2" spans="3:4">
      <c r="C283" s="4"/>
      <c r="D283" s="19"/>
    </row>
    <row r="284" ht="13.2" spans="3:4">
      <c r="C284" s="4"/>
      <c r="D284" s="19"/>
    </row>
    <row r="285" ht="13.2" spans="3:4">
      <c r="C285" s="4"/>
      <c r="D285" s="19"/>
    </row>
    <row r="286" ht="13.2" spans="3:4">
      <c r="C286" s="4"/>
      <c r="D286" s="19"/>
    </row>
    <row r="287" ht="13.2" spans="3:4">
      <c r="C287" s="4"/>
      <c r="D287" s="19"/>
    </row>
    <row r="288" ht="13.2" spans="3:4">
      <c r="C288" s="4"/>
      <c r="D288" s="19"/>
    </row>
    <row r="289" ht="13.2" spans="3:4">
      <c r="C289" s="4"/>
      <c r="D289" s="19"/>
    </row>
    <row r="290" ht="13.2" spans="3:4">
      <c r="C290" s="4"/>
      <c r="D290" s="19"/>
    </row>
    <row r="291" ht="13.2" spans="3:4">
      <c r="C291" s="4"/>
      <c r="D291" s="19"/>
    </row>
    <row r="292" ht="13.2" spans="3:4">
      <c r="C292" s="4"/>
      <c r="D292" s="19"/>
    </row>
    <row r="293" ht="13.2" spans="3:4">
      <c r="C293" s="4"/>
      <c r="D293" s="19"/>
    </row>
    <row r="294" ht="13.2" spans="3:4">
      <c r="C294" s="4"/>
      <c r="D294" s="19"/>
    </row>
    <row r="295" ht="13.2" spans="3:4">
      <c r="C295" s="4"/>
      <c r="D295" s="19"/>
    </row>
    <row r="296" ht="13.2" spans="3:4">
      <c r="C296" s="4"/>
      <c r="D296" s="19"/>
    </row>
    <row r="297" ht="13.2" spans="3:4">
      <c r="C297" s="4"/>
      <c r="D297" s="19"/>
    </row>
    <row r="298" ht="13.2" spans="3:4">
      <c r="C298" s="4"/>
      <c r="D298" s="19"/>
    </row>
    <row r="299" ht="13.2" spans="3:4">
      <c r="C299" s="4"/>
      <c r="D299" s="19"/>
    </row>
    <row r="300" ht="13.2" spans="3:4">
      <c r="C300" s="4"/>
      <c r="D300" s="19"/>
    </row>
    <row r="301" ht="13.2" spans="3:4">
      <c r="C301" s="4"/>
      <c r="D301" s="19"/>
    </row>
    <row r="302" ht="13.2" spans="3:4">
      <c r="C302" s="4"/>
      <c r="D302" s="19"/>
    </row>
    <row r="303" ht="13.2" spans="3:4">
      <c r="C303" s="4"/>
      <c r="D303" s="19"/>
    </row>
    <row r="304" ht="13.2" spans="3:4">
      <c r="C304" s="4"/>
      <c r="D304" s="19"/>
    </row>
    <row r="305" ht="13.2" spans="3:4">
      <c r="C305" s="4"/>
      <c r="D305" s="19"/>
    </row>
    <row r="306" ht="13.2" spans="3:4">
      <c r="C306" s="4"/>
      <c r="D306" s="19"/>
    </row>
    <row r="307" ht="13.2" spans="3:4">
      <c r="C307" s="4"/>
      <c r="D307" s="19"/>
    </row>
    <row r="308" ht="13.2" spans="3:4">
      <c r="C308" s="4"/>
      <c r="D308" s="19"/>
    </row>
    <row r="309" ht="13.2" spans="3:4">
      <c r="C309" s="4"/>
      <c r="D309" s="19"/>
    </row>
    <row r="310" ht="13.2" spans="3:4">
      <c r="C310" s="4"/>
      <c r="D310" s="19"/>
    </row>
    <row r="311" ht="13.2" spans="3:4">
      <c r="C311" s="4"/>
      <c r="D311" s="19"/>
    </row>
    <row r="312" ht="13.2" spans="3:4">
      <c r="C312" s="4"/>
      <c r="D312" s="19"/>
    </row>
    <row r="313" ht="13.2" spans="3:4">
      <c r="C313" s="4"/>
      <c r="D313" s="19"/>
    </row>
    <row r="314" ht="13.2" spans="3:4">
      <c r="C314" s="4"/>
      <c r="D314" s="19"/>
    </row>
    <row r="315" ht="13.2" spans="3:4">
      <c r="C315" s="4"/>
      <c r="D315" s="19"/>
    </row>
    <row r="316" ht="13.2" spans="3:4">
      <c r="C316" s="4"/>
      <c r="D316" s="19"/>
    </row>
    <row r="317" ht="13.2" spans="3:4">
      <c r="C317" s="4"/>
      <c r="D317" s="19"/>
    </row>
    <row r="318" ht="13.2" spans="3:4">
      <c r="C318" s="4"/>
      <c r="D318" s="19"/>
    </row>
    <row r="319" ht="13.2" spans="3:4">
      <c r="C319" s="4"/>
      <c r="D319" s="19"/>
    </row>
    <row r="320" ht="13.2" spans="3:4">
      <c r="C320" s="4"/>
      <c r="D320" s="19"/>
    </row>
    <row r="321" ht="13.2" spans="3:4">
      <c r="C321" s="4"/>
      <c r="D321" s="19"/>
    </row>
    <row r="322" ht="13.2" spans="3:4">
      <c r="C322" s="4"/>
      <c r="D322" s="19"/>
    </row>
    <row r="323" ht="13.2" spans="3:4">
      <c r="C323" s="4"/>
      <c r="D323" s="19"/>
    </row>
    <row r="324" ht="13.2" spans="3:4">
      <c r="C324" s="4"/>
      <c r="D324" s="19"/>
    </row>
    <row r="325" ht="13.2" spans="3:4">
      <c r="C325" s="4"/>
      <c r="D325" s="19"/>
    </row>
    <row r="326" ht="13.2" spans="3:4">
      <c r="C326" s="4"/>
      <c r="D326" s="19"/>
    </row>
    <row r="327" ht="13.2" spans="3:4">
      <c r="C327" s="4"/>
      <c r="D327" s="19"/>
    </row>
    <row r="328" ht="13.2" spans="3:4">
      <c r="C328" s="4"/>
      <c r="D328" s="19"/>
    </row>
    <row r="329" ht="13.2" spans="3:4">
      <c r="C329" s="4"/>
      <c r="D329" s="19"/>
    </row>
    <row r="330" ht="13.2" spans="3:4">
      <c r="C330" s="4"/>
      <c r="D330" s="19"/>
    </row>
    <row r="331" ht="13.2" spans="3:4">
      <c r="C331" s="4"/>
      <c r="D331" s="19"/>
    </row>
    <row r="332" ht="13.2" spans="3:4">
      <c r="C332" s="4"/>
      <c r="D332" s="19"/>
    </row>
    <row r="333" ht="13.2" spans="3:4">
      <c r="C333" s="4"/>
      <c r="D333" s="19"/>
    </row>
    <row r="334" ht="13.2" spans="3:4">
      <c r="C334" s="4"/>
      <c r="D334" s="19"/>
    </row>
    <row r="335" ht="13.2" spans="3:4">
      <c r="C335" s="4"/>
      <c r="D335" s="19"/>
    </row>
    <row r="336" ht="13.2" spans="3:4">
      <c r="C336" s="4"/>
      <c r="D336" s="19"/>
    </row>
    <row r="337" ht="13.2" spans="3:4">
      <c r="C337" s="4"/>
      <c r="D337" s="19"/>
    </row>
    <row r="338" ht="13.2" spans="3:4">
      <c r="C338" s="4"/>
      <c r="D338" s="19"/>
    </row>
    <row r="339" ht="13.2" spans="3:4">
      <c r="C339" s="4"/>
      <c r="D339" s="19"/>
    </row>
    <row r="340" ht="13.2" spans="3:4">
      <c r="C340" s="4"/>
      <c r="D340" s="19"/>
    </row>
    <row r="341" ht="13.2" spans="3:4">
      <c r="C341" s="4"/>
      <c r="D341" s="19"/>
    </row>
    <row r="342" ht="13.2" spans="3:4">
      <c r="C342" s="4"/>
      <c r="D342" s="19"/>
    </row>
    <row r="343" ht="13.2" spans="3:4">
      <c r="C343" s="4"/>
      <c r="D343" s="19"/>
    </row>
    <row r="344" ht="13.2" spans="3:4">
      <c r="C344" s="4"/>
      <c r="D344" s="19"/>
    </row>
    <row r="345" ht="13.2" spans="3:4">
      <c r="C345" s="4"/>
      <c r="D345" s="19"/>
    </row>
    <row r="346" ht="13.2" spans="3:4">
      <c r="C346" s="4"/>
      <c r="D346" s="19"/>
    </row>
    <row r="347" ht="13.2" spans="3:4">
      <c r="C347" s="4"/>
      <c r="D347" s="19"/>
    </row>
    <row r="348" ht="13.2" spans="3:4">
      <c r="C348" s="4"/>
      <c r="D348" s="19"/>
    </row>
    <row r="349" ht="13.2" spans="3:4">
      <c r="C349" s="4"/>
      <c r="D349" s="19"/>
    </row>
    <row r="350" ht="13.2" spans="3:4">
      <c r="C350" s="4"/>
      <c r="D350" s="19"/>
    </row>
    <row r="351" ht="13.2" spans="3:4">
      <c r="C351" s="4"/>
      <c r="D351" s="19"/>
    </row>
    <row r="352" ht="13.2" spans="3:4">
      <c r="C352" s="4"/>
      <c r="D352" s="19"/>
    </row>
    <row r="353" ht="13.2" spans="3:4">
      <c r="C353" s="4"/>
      <c r="D353" s="19"/>
    </row>
    <row r="354" ht="13.2" spans="3:4">
      <c r="C354" s="4"/>
      <c r="D354" s="19"/>
    </row>
    <row r="355" ht="13.2" spans="3:4">
      <c r="C355" s="4"/>
      <c r="D355" s="19"/>
    </row>
    <row r="356" ht="13.2" spans="3:4">
      <c r="C356" s="4"/>
      <c r="D356" s="19"/>
    </row>
    <row r="357" ht="13.2" spans="3:4">
      <c r="C357" s="4"/>
      <c r="D357" s="19"/>
    </row>
    <row r="358" ht="13.2" spans="3:4">
      <c r="C358" s="4"/>
      <c r="D358" s="19"/>
    </row>
    <row r="359" ht="13.2" spans="3:4">
      <c r="C359" s="4"/>
      <c r="D359" s="19"/>
    </row>
    <row r="360" ht="13.2" spans="3:4">
      <c r="C360" s="4"/>
      <c r="D360" s="19"/>
    </row>
    <row r="361" ht="13.2" spans="3:4">
      <c r="C361" s="4"/>
      <c r="D361" s="19"/>
    </row>
    <row r="362" ht="13.2" spans="3:4">
      <c r="C362" s="4"/>
      <c r="D362" s="19"/>
    </row>
    <row r="363" ht="13.2" spans="3:4">
      <c r="C363" s="4"/>
      <c r="D363" s="19"/>
    </row>
    <row r="364" ht="13.2" spans="3:4">
      <c r="C364" s="4"/>
      <c r="D364" s="19"/>
    </row>
    <row r="365" ht="13.2" spans="3:4">
      <c r="C365" s="4"/>
      <c r="D365" s="19"/>
    </row>
    <row r="366" ht="13.2" spans="3:4">
      <c r="C366" s="4"/>
      <c r="D366" s="19"/>
    </row>
    <row r="367" ht="13.2" spans="3:4">
      <c r="C367" s="4"/>
      <c r="D367" s="19"/>
    </row>
    <row r="368" ht="13.2" spans="3:4">
      <c r="C368" s="4"/>
      <c r="D368" s="19"/>
    </row>
    <row r="369" ht="13.2" spans="3:4">
      <c r="C369" s="4"/>
      <c r="D369" s="19"/>
    </row>
    <row r="370" ht="13.2" spans="3:4">
      <c r="C370" s="4"/>
      <c r="D370" s="19"/>
    </row>
    <row r="371" ht="13.2" spans="3:4">
      <c r="C371" s="4"/>
      <c r="D371" s="19"/>
    </row>
    <row r="372" ht="13.2" spans="3:4">
      <c r="C372" s="4"/>
      <c r="D372" s="19"/>
    </row>
    <row r="373" ht="13.2" spans="3:4">
      <c r="C373" s="4"/>
      <c r="D373" s="19"/>
    </row>
    <row r="374" ht="13.2" spans="3:4">
      <c r="C374" s="4"/>
      <c r="D374" s="19"/>
    </row>
    <row r="375" ht="13.2" spans="3:4">
      <c r="C375" s="4"/>
      <c r="D375" s="19"/>
    </row>
    <row r="376" ht="13.2" spans="3:4">
      <c r="C376" s="4"/>
      <c r="D376" s="19"/>
    </row>
    <row r="377" ht="13.2" spans="3:4">
      <c r="C377" s="4"/>
      <c r="D377" s="19"/>
    </row>
    <row r="378" ht="13.2" spans="3:4">
      <c r="C378" s="4"/>
      <c r="D378" s="19"/>
    </row>
    <row r="379" ht="13.2" spans="3:4">
      <c r="C379" s="4"/>
      <c r="D379" s="19"/>
    </row>
    <row r="380" ht="13.2" spans="3:4">
      <c r="C380" s="4"/>
      <c r="D380" s="19"/>
    </row>
    <row r="381" ht="13.2" spans="3:4">
      <c r="C381" s="4"/>
      <c r="D381" s="19"/>
    </row>
    <row r="382" ht="13.2" spans="3:4">
      <c r="C382" s="4"/>
      <c r="D382" s="19"/>
    </row>
    <row r="383" ht="13.2" spans="3:4">
      <c r="C383" s="4"/>
      <c r="D383" s="19"/>
    </row>
    <row r="384" ht="13.2" spans="3:4">
      <c r="C384" s="4"/>
      <c r="D384" s="19"/>
    </row>
    <row r="385" ht="13.2" spans="3:4">
      <c r="C385" s="4"/>
      <c r="D385" s="19"/>
    </row>
    <row r="386" ht="13.2" spans="3:4">
      <c r="C386" s="4"/>
      <c r="D386" s="19"/>
    </row>
    <row r="387" ht="13.2" spans="3:4">
      <c r="C387" s="4"/>
      <c r="D387" s="19"/>
    </row>
    <row r="388" ht="13.2" spans="3:4">
      <c r="C388" s="4"/>
      <c r="D388" s="19"/>
    </row>
    <row r="389" ht="13.2" spans="3:4">
      <c r="C389" s="4"/>
      <c r="D389" s="19"/>
    </row>
    <row r="390" ht="13.2" spans="3:4">
      <c r="C390" s="4"/>
      <c r="D390" s="19"/>
    </row>
    <row r="391" ht="13.2" spans="3:4">
      <c r="C391" s="4"/>
      <c r="D391" s="19"/>
    </row>
    <row r="392" ht="13.2" spans="3:4">
      <c r="C392" s="4"/>
      <c r="D392" s="19"/>
    </row>
    <row r="393" ht="13.2" spans="3:4">
      <c r="C393" s="4"/>
      <c r="D393" s="19"/>
    </row>
    <row r="394" ht="13.2" spans="3:4">
      <c r="C394" s="4"/>
      <c r="D394" s="19"/>
    </row>
    <row r="395" ht="13.2" spans="3:4">
      <c r="C395" s="4"/>
      <c r="D395" s="19"/>
    </row>
    <row r="396" ht="13.2" spans="3:4">
      <c r="C396" s="4"/>
      <c r="D396" s="19"/>
    </row>
    <row r="397" ht="13.2" spans="3:4">
      <c r="C397" s="4"/>
      <c r="D397" s="19"/>
    </row>
    <row r="398" ht="13.2" spans="3:4">
      <c r="C398" s="4"/>
      <c r="D398" s="19"/>
    </row>
    <row r="399" ht="13.2" spans="3:4">
      <c r="C399" s="4"/>
      <c r="D399" s="19"/>
    </row>
    <row r="400" ht="13.2" spans="3:4">
      <c r="C400" s="4"/>
      <c r="D400" s="19"/>
    </row>
    <row r="401" ht="13.2" spans="3:4">
      <c r="C401" s="4"/>
      <c r="D401" s="19"/>
    </row>
    <row r="402" ht="13.2" spans="3:4">
      <c r="C402" s="4"/>
      <c r="D402" s="19"/>
    </row>
    <row r="403" ht="13.2" spans="3:4">
      <c r="C403" s="4"/>
      <c r="D403" s="19"/>
    </row>
    <row r="404" ht="13.2" spans="3:4">
      <c r="C404" s="4"/>
      <c r="D404" s="19"/>
    </row>
    <row r="405" ht="13.2" spans="3:4">
      <c r="C405" s="4"/>
      <c r="D405" s="19"/>
    </row>
    <row r="406" ht="13.2" spans="3:4">
      <c r="C406" s="4"/>
      <c r="D406" s="19"/>
    </row>
    <row r="407" ht="13.2" spans="3:4">
      <c r="C407" s="4"/>
      <c r="D407" s="19"/>
    </row>
    <row r="408" ht="13.2" spans="3:4">
      <c r="C408" s="4"/>
      <c r="D408" s="19"/>
    </row>
    <row r="409" ht="13.2" spans="3:4">
      <c r="C409" s="4"/>
      <c r="D409" s="19"/>
    </row>
    <row r="410" ht="13.2" spans="3:4">
      <c r="C410" s="4"/>
      <c r="D410" s="19"/>
    </row>
    <row r="411" ht="13.2" spans="3:4">
      <c r="C411" s="4"/>
      <c r="D411" s="19"/>
    </row>
    <row r="412" ht="13.2" spans="3:4">
      <c r="C412" s="4"/>
      <c r="D412" s="19"/>
    </row>
    <row r="413" ht="13.2" spans="3:4">
      <c r="C413" s="4"/>
      <c r="D413" s="19"/>
    </row>
    <row r="414" ht="13.2" spans="3:4">
      <c r="C414" s="4"/>
      <c r="D414" s="19"/>
    </row>
    <row r="415" ht="13.2" spans="3:4">
      <c r="C415" s="4"/>
      <c r="D415" s="19"/>
    </row>
    <row r="416" ht="13.2" spans="3:4">
      <c r="C416" s="4"/>
      <c r="D416" s="19"/>
    </row>
    <row r="417" ht="13.2" spans="3:4">
      <c r="C417" s="4"/>
      <c r="D417" s="19"/>
    </row>
    <row r="418" ht="13.2" spans="3:4">
      <c r="C418" s="4"/>
      <c r="D418" s="19"/>
    </row>
    <row r="419" ht="13.2" spans="3:4">
      <c r="C419" s="4"/>
      <c r="D419" s="19"/>
    </row>
    <row r="420" ht="13.2" spans="3:4">
      <c r="C420" s="4"/>
      <c r="D420" s="19"/>
    </row>
    <row r="421" ht="13.2" spans="3:4">
      <c r="C421" s="4"/>
      <c r="D421" s="19"/>
    </row>
    <row r="422" ht="13.2" spans="3:4">
      <c r="C422" s="4"/>
      <c r="D422" s="19"/>
    </row>
    <row r="423" ht="13.2" spans="3:4">
      <c r="C423" s="4"/>
      <c r="D423" s="19"/>
    </row>
    <row r="424" ht="13.2" spans="3:4">
      <c r="C424" s="4"/>
      <c r="D424" s="19"/>
    </row>
    <row r="425" ht="13.2" spans="3:4">
      <c r="C425" s="4"/>
      <c r="D425" s="19"/>
    </row>
    <row r="426" ht="13.2" spans="3:4">
      <c r="C426" s="4"/>
      <c r="D426" s="19"/>
    </row>
    <row r="427" ht="13.2" spans="3:4">
      <c r="C427" s="4"/>
      <c r="D427" s="19"/>
    </row>
    <row r="428" ht="13.2" spans="3:4">
      <c r="C428" s="4"/>
      <c r="D428" s="19"/>
    </row>
    <row r="429" ht="13.2" spans="3:4">
      <c r="C429" s="4"/>
      <c r="D429" s="19"/>
    </row>
    <row r="430" ht="13.2" spans="3:4">
      <c r="C430" s="4"/>
      <c r="D430" s="19"/>
    </row>
    <row r="431" ht="13.2" spans="3:4">
      <c r="C431" s="4"/>
      <c r="D431" s="19"/>
    </row>
    <row r="432" ht="13.2" spans="3:4">
      <c r="C432" s="4"/>
      <c r="D432" s="19"/>
    </row>
    <row r="433" ht="13.2" spans="3:4">
      <c r="C433" s="4"/>
      <c r="D433" s="19"/>
    </row>
    <row r="434" ht="13.2" spans="3:4">
      <c r="C434" s="4"/>
      <c r="D434" s="19"/>
    </row>
    <row r="435" ht="13.2" spans="3:4">
      <c r="C435" s="4"/>
      <c r="D435" s="19"/>
    </row>
    <row r="436" ht="13.2" spans="3:4">
      <c r="C436" s="4"/>
      <c r="D436" s="19"/>
    </row>
    <row r="437" ht="13.2" spans="3:4">
      <c r="C437" s="4"/>
      <c r="D437" s="19"/>
    </row>
    <row r="438" ht="13.2" spans="3:4">
      <c r="C438" s="4"/>
      <c r="D438" s="19"/>
    </row>
    <row r="439" ht="13.2" spans="3:4">
      <c r="C439" s="4"/>
      <c r="D439" s="19"/>
    </row>
    <row r="440" ht="13.2" spans="3:4">
      <c r="C440" s="4"/>
      <c r="D440" s="19"/>
    </row>
    <row r="441" ht="13.2" spans="3:4">
      <c r="C441" s="4"/>
      <c r="D441" s="19"/>
    </row>
    <row r="442" ht="13.2" spans="3:4">
      <c r="C442" s="4"/>
      <c r="D442" s="19"/>
    </row>
    <row r="443" ht="13.2" spans="3:4">
      <c r="C443" s="4"/>
      <c r="D443" s="19"/>
    </row>
    <row r="444" ht="13.2" spans="3:4">
      <c r="C444" s="4"/>
      <c r="D444" s="19"/>
    </row>
    <row r="445" ht="13.2" spans="3:4">
      <c r="C445" s="4"/>
      <c r="D445" s="19"/>
    </row>
    <row r="446" ht="13.2" spans="3:4">
      <c r="C446" s="4"/>
      <c r="D446" s="19"/>
    </row>
    <row r="447" ht="13.2" spans="3:4">
      <c r="C447" s="4"/>
      <c r="D447" s="19"/>
    </row>
    <row r="448" ht="13.2" spans="3:4">
      <c r="C448" s="4"/>
      <c r="D448" s="19"/>
    </row>
    <row r="449" ht="13.2" spans="3:4">
      <c r="C449" s="4"/>
      <c r="D449" s="19"/>
    </row>
    <row r="450" ht="13.2" spans="3:4">
      <c r="C450" s="4"/>
      <c r="D450" s="19"/>
    </row>
    <row r="451" ht="13.2" spans="3:4">
      <c r="C451" s="4"/>
      <c r="D451" s="19"/>
    </row>
    <row r="452" ht="13.2" spans="3:4">
      <c r="C452" s="4"/>
      <c r="D452" s="19"/>
    </row>
    <row r="453" ht="13.2" spans="3:4">
      <c r="C453" s="4"/>
      <c r="D453" s="19"/>
    </row>
    <row r="454" ht="13.2" spans="3:4">
      <c r="C454" s="4"/>
      <c r="D454" s="19"/>
    </row>
    <row r="455" ht="13.2" spans="3:4">
      <c r="C455" s="4"/>
      <c r="D455" s="19"/>
    </row>
    <row r="456" ht="13.2" spans="3:4">
      <c r="C456" s="4"/>
      <c r="D456" s="19"/>
    </row>
    <row r="457" ht="13.2" spans="3:4">
      <c r="C457" s="4"/>
      <c r="D457" s="19"/>
    </row>
    <row r="458" ht="13.2" spans="3:4">
      <c r="C458" s="4"/>
      <c r="D458" s="19"/>
    </row>
    <row r="459" ht="13.2" spans="3:4">
      <c r="C459" s="4"/>
      <c r="D459" s="19"/>
    </row>
    <row r="460" ht="13.2" spans="3:4">
      <c r="C460" s="4"/>
      <c r="D460" s="19"/>
    </row>
    <row r="461" ht="13.2" spans="3:4">
      <c r="C461" s="4"/>
      <c r="D461" s="19"/>
    </row>
    <row r="462" ht="13.2" spans="3:4">
      <c r="C462" s="4"/>
      <c r="D462" s="19"/>
    </row>
    <row r="463" ht="13.2" spans="3:4">
      <c r="C463" s="4"/>
      <c r="D463" s="19"/>
    </row>
    <row r="464" ht="13.2" spans="3:4">
      <c r="C464" s="4"/>
      <c r="D464" s="19"/>
    </row>
    <row r="465" ht="13.2" spans="3:4">
      <c r="C465" s="4"/>
      <c r="D465" s="19"/>
    </row>
    <row r="466" ht="13.2" spans="3:4">
      <c r="C466" s="4"/>
      <c r="D466" s="19"/>
    </row>
    <row r="467" ht="13.2" spans="3:4">
      <c r="C467" s="4"/>
      <c r="D467" s="19"/>
    </row>
    <row r="468" ht="13.2" spans="3:4">
      <c r="C468" s="4"/>
      <c r="D468" s="19"/>
    </row>
    <row r="469" ht="13.2" spans="3:4">
      <c r="C469" s="4"/>
      <c r="D469" s="19"/>
    </row>
    <row r="470" ht="13.2" spans="3:4">
      <c r="C470" s="4"/>
      <c r="D470" s="19"/>
    </row>
    <row r="471" ht="13.2" spans="3:4">
      <c r="C471" s="4"/>
      <c r="D471" s="19"/>
    </row>
    <row r="472" ht="13.2" spans="3:4">
      <c r="C472" s="4"/>
      <c r="D472" s="19"/>
    </row>
    <row r="473" ht="13.2" spans="3:4">
      <c r="C473" s="4"/>
      <c r="D473" s="19"/>
    </row>
    <row r="474" ht="13.2" spans="3:4">
      <c r="C474" s="4"/>
      <c r="D474" s="19"/>
    </row>
    <row r="475" ht="13.2" spans="3:4">
      <c r="C475" s="4"/>
      <c r="D475" s="19"/>
    </row>
    <row r="476" ht="13.2" spans="3:4">
      <c r="C476" s="4"/>
      <c r="D476" s="19"/>
    </row>
    <row r="477" ht="13.2" spans="3:4">
      <c r="C477" s="4"/>
      <c r="D477" s="19"/>
    </row>
    <row r="478" ht="13.2" spans="3:4">
      <c r="C478" s="4"/>
      <c r="D478" s="19"/>
    </row>
    <row r="479" ht="13.2" spans="3:4">
      <c r="C479" s="4"/>
      <c r="D479" s="19"/>
    </row>
    <row r="480" ht="13.2" spans="3:4">
      <c r="C480" s="4"/>
      <c r="D480" s="19"/>
    </row>
    <row r="481" ht="13.2" spans="3:4">
      <c r="C481" s="4"/>
      <c r="D481" s="19"/>
    </row>
    <row r="482" ht="13.2" spans="3:4">
      <c r="C482" s="4"/>
      <c r="D482" s="19"/>
    </row>
    <row r="483" ht="13.2" spans="3:4">
      <c r="C483" s="4"/>
      <c r="D483" s="19"/>
    </row>
    <row r="484" ht="13.2" spans="3:4">
      <c r="C484" s="4"/>
      <c r="D484" s="19"/>
    </row>
    <row r="485" ht="13.2" spans="3:4">
      <c r="C485" s="4"/>
      <c r="D485" s="19"/>
    </row>
    <row r="486" ht="13.2" spans="3:4">
      <c r="C486" s="4"/>
      <c r="D486" s="19"/>
    </row>
    <row r="487" ht="13.2" spans="3:4">
      <c r="C487" s="4"/>
      <c r="D487" s="19"/>
    </row>
    <row r="488" ht="13.2" spans="3:4">
      <c r="C488" s="4"/>
      <c r="D488" s="19"/>
    </row>
    <row r="489" ht="13.2" spans="3:4">
      <c r="C489" s="4"/>
      <c r="D489" s="19"/>
    </row>
    <row r="490" ht="13.2" spans="3:4">
      <c r="C490" s="4"/>
      <c r="D490" s="19"/>
    </row>
    <row r="491" ht="13.2" spans="3:4">
      <c r="C491" s="4"/>
      <c r="D491" s="19"/>
    </row>
    <row r="492" ht="13.2" spans="3:4">
      <c r="C492" s="4"/>
      <c r="D492" s="19"/>
    </row>
    <row r="493" ht="13.2" spans="3:4">
      <c r="C493" s="4"/>
      <c r="D493" s="19"/>
    </row>
    <row r="494" ht="13.2" spans="3:4">
      <c r="C494" s="4"/>
      <c r="D494" s="19"/>
    </row>
    <row r="495" ht="13.2" spans="3:4">
      <c r="C495" s="4"/>
      <c r="D495" s="19"/>
    </row>
    <row r="496" ht="13.2" spans="3:4">
      <c r="C496" s="4"/>
      <c r="D496" s="19"/>
    </row>
    <row r="497" ht="13.2" spans="3:4">
      <c r="C497" s="4"/>
      <c r="D497" s="19"/>
    </row>
    <row r="498" ht="13.2" spans="3:4">
      <c r="C498" s="4"/>
      <c r="D498" s="19"/>
    </row>
    <row r="499" ht="13.2" spans="3:4">
      <c r="C499" s="4"/>
      <c r="D499" s="19"/>
    </row>
    <row r="500" ht="13.2" spans="3:4">
      <c r="C500" s="4"/>
      <c r="D500" s="19"/>
    </row>
    <row r="501" ht="13.2" spans="3:4">
      <c r="C501" s="4"/>
      <c r="D501" s="19"/>
    </row>
    <row r="502" ht="13.2" spans="3:4">
      <c r="C502" s="4"/>
      <c r="D502" s="19"/>
    </row>
    <row r="503" ht="13.2" spans="3:4">
      <c r="C503" s="4"/>
      <c r="D503" s="19"/>
    </row>
    <row r="504" ht="13.2" spans="3:4">
      <c r="C504" s="4"/>
      <c r="D504" s="19"/>
    </row>
    <row r="505" ht="13.2" spans="3:4">
      <c r="C505" s="4"/>
      <c r="D505" s="19"/>
    </row>
    <row r="506" ht="13.2" spans="3:4">
      <c r="C506" s="4"/>
      <c r="D506" s="19"/>
    </row>
    <row r="507" ht="13.2" spans="3:4">
      <c r="C507" s="4"/>
      <c r="D507" s="19"/>
    </row>
    <row r="508" ht="13.2" spans="3:4">
      <c r="C508" s="4"/>
      <c r="D508" s="19"/>
    </row>
    <row r="509" ht="13.2" spans="3:4">
      <c r="C509" s="4"/>
      <c r="D509" s="19"/>
    </row>
    <row r="510" ht="13.2" spans="3:4">
      <c r="C510" s="4"/>
      <c r="D510" s="19"/>
    </row>
    <row r="511" ht="13.2" spans="3:4">
      <c r="C511" s="4"/>
      <c r="D511" s="19"/>
    </row>
    <row r="512" ht="13.2" spans="3:4">
      <c r="C512" s="4"/>
      <c r="D512" s="19"/>
    </row>
    <row r="513" ht="13.2" spans="3:4">
      <c r="C513" s="4"/>
      <c r="D513" s="19"/>
    </row>
    <row r="514" ht="13.2" spans="3:4">
      <c r="C514" s="4"/>
      <c r="D514" s="19"/>
    </row>
    <row r="515" ht="13.2" spans="3:4">
      <c r="C515" s="4"/>
      <c r="D515" s="19"/>
    </row>
    <row r="516" ht="13.2" spans="3:4">
      <c r="C516" s="4"/>
      <c r="D516" s="19"/>
    </row>
    <row r="517" ht="13.2" spans="3:4">
      <c r="C517" s="4"/>
      <c r="D517" s="19"/>
    </row>
    <row r="518" ht="13.2" spans="3:4">
      <c r="C518" s="4"/>
      <c r="D518" s="19"/>
    </row>
    <row r="519" ht="13.2" spans="3:4">
      <c r="C519" s="4"/>
      <c r="D519" s="19"/>
    </row>
    <row r="520" ht="13.2" spans="3:4">
      <c r="C520" s="4"/>
      <c r="D520" s="19"/>
    </row>
    <row r="521" ht="13.2" spans="3:4">
      <c r="C521" s="4"/>
      <c r="D521" s="19"/>
    </row>
    <row r="522" ht="13.2" spans="3:4">
      <c r="C522" s="4"/>
      <c r="D522" s="19"/>
    </row>
    <row r="523" ht="13.2" spans="3:4">
      <c r="C523" s="4"/>
      <c r="D523" s="19"/>
    </row>
    <row r="524" ht="13.2" spans="3:4">
      <c r="C524" s="4"/>
      <c r="D524" s="19"/>
    </row>
    <row r="525" ht="13.2" spans="3:4">
      <c r="C525" s="4"/>
      <c r="D525" s="19"/>
    </row>
    <row r="526" ht="13.2" spans="3:4">
      <c r="C526" s="4"/>
      <c r="D526" s="19"/>
    </row>
    <row r="527" ht="13.2" spans="3:4">
      <c r="C527" s="4"/>
      <c r="D527" s="19"/>
    </row>
    <row r="528" ht="13.2" spans="3:4">
      <c r="C528" s="4"/>
      <c r="D528" s="19"/>
    </row>
    <row r="529" ht="13.2" spans="3:4">
      <c r="C529" s="4"/>
      <c r="D529" s="19"/>
    </row>
    <row r="530" ht="13.2" spans="3:4">
      <c r="C530" s="4"/>
      <c r="D530" s="19"/>
    </row>
    <row r="531" ht="13.2" spans="3:4">
      <c r="C531" s="4"/>
      <c r="D531" s="19"/>
    </row>
    <row r="532" ht="13.2" spans="3:4">
      <c r="C532" s="4"/>
      <c r="D532" s="19"/>
    </row>
    <row r="533" ht="13.2" spans="3:4">
      <c r="C533" s="4"/>
      <c r="D533" s="19"/>
    </row>
    <row r="534" ht="13.2" spans="3:4">
      <c r="C534" s="4"/>
      <c r="D534" s="19"/>
    </row>
    <row r="535" ht="13.2" spans="3:4">
      <c r="C535" s="4"/>
      <c r="D535" s="19"/>
    </row>
    <row r="536" ht="13.2" spans="3:4">
      <c r="C536" s="4"/>
      <c r="D536" s="19"/>
    </row>
    <row r="537" ht="13.2" spans="3:4">
      <c r="C537" s="4"/>
      <c r="D537" s="19"/>
    </row>
    <row r="538" ht="13.2" spans="3:4">
      <c r="C538" s="4"/>
      <c r="D538" s="19"/>
    </row>
    <row r="539" ht="13.2" spans="3:4">
      <c r="C539" s="4"/>
      <c r="D539" s="19"/>
    </row>
    <row r="540" ht="13.2" spans="3:4">
      <c r="C540" s="4"/>
      <c r="D540" s="19"/>
    </row>
    <row r="541" ht="13.2" spans="3:4">
      <c r="C541" s="4"/>
      <c r="D541" s="19"/>
    </row>
    <row r="542" ht="13.2" spans="3:4">
      <c r="C542" s="4"/>
      <c r="D542" s="19"/>
    </row>
    <row r="543" ht="13.2" spans="3:4">
      <c r="C543" s="4"/>
      <c r="D543" s="19"/>
    </row>
    <row r="544" ht="13.2" spans="3:4">
      <c r="C544" s="4"/>
      <c r="D544" s="19"/>
    </row>
    <row r="545" ht="13.2" spans="3:4">
      <c r="C545" s="4"/>
      <c r="D545" s="19"/>
    </row>
    <row r="546" ht="13.2" spans="3:4">
      <c r="C546" s="4"/>
      <c r="D546" s="19"/>
    </row>
    <row r="547" ht="13.2" spans="3:4">
      <c r="C547" s="4"/>
      <c r="D547" s="19"/>
    </row>
    <row r="548" ht="13.2" spans="3:4">
      <c r="C548" s="4"/>
      <c r="D548" s="19"/>
    </row>
    <row r="549" ht="13.2" spans="3:4">
      <c r="C549" s="4"/>
      <c r="D549" s="19"/>
    </row>
    <row r="550" ht="13.2" spans="3:4">
      <c r="C550" s="4"/>
      <c r="D550" s="19"/>
    </row>
    <row r="551" ht="13.2" spans="3:4">
      <c r="C551" s="4"/>
      <c r="D551" s="19"/>
    </row>
    <row r="552" ht="13.2" spans="3:4">
      <c r="C552" s="4"/>
      <c r="D552" s="19"/>
    </row>
    <row r="553" ht="13.2" spans="3:4">
      <c r="C553" s="4"/>
      <c r="D553" s="19"/>
    </row>
    <row r="554" ht="13.2" spans="3:4">
      <c r="C554" s="4"/>
      <c r="D554" s="19"/>
    </row>
    <row r="555" ht="13.2" spans="3:4">
      <c r="C555" s="4"/>
      <c r="D555" s="19"/>
    </row>
    <row r="556" ht="13.2" spans="3:4">
      <c r="C556" s="4"/>
      <c r="D556" s="19"/>
    </row>
    <row r="557" ht="13.2" spans="3:4">
      <c r="C557" s="4"/>
      <c r="D557" s="19"/>
    </row>
    <row r="558" ht="13.2" spans="3:4">
      <c r="C558" s="4"/>
      <c r="D558" s="19"/>
    </row>
    <row r="559" ht="13.2" spans="3:4">
      <c r="C559" s="4"/>
      <c r="D559" s="19"/>
    </row>
    <row r="560" ht="13.2" spans="3:4">
      <c r="C560" s="4"/>
      <c r="D560" s="19"/>
    </row>
    <row r="561" ht="13.2" spans="3:4">
      <c r="C561" s="4"/>
      <c r="D561" s="19"/>
    </row>
    <row r="562" ht="13.2" spans="3:4">
      <c r="C562" s="4"/>
      <c r="D562" s="19"/>
    </row>
    <row r="563" ht="13.2" spans="3:4">
      <c r="C563" s="4"/>
      <c r="D563" s="19"/>
    </row>
    <row r="564" ht="13.2" spans="3:4">
      <c r="C564" s="4"/>
      <c r="D564" s="19"/>
    </row>
    <row r="565" ht="13.2" spans="3:4">
      <c r="C565" s="4"/>
      <c r="D565" s="19"/>
    </row>
    <row r="566" ht="13.2" spans="3:4">
      <c r="C566" s="4"/>
      <c r="D566" s="19"/>
    </row>
    <row r="567" ht="13.2" spans="3:4">
      <c r="C567" s="4"/>
      <c r="D567" s="19"/>
    </row>
    <row r="568" ht="13.2" spans="3:4">
      <c r="C568" s="4"/>
      <c r="D568" s="19"/>
    </row>
    <row r="569" ht="13.2" spans="3:4">
      <c r="C569" s="4"/>
      <c r="D569" s="19"/>
    </row>
    <row r="570" ht="13.2" spans="3:4">
      <c r="C570" s="4"/>
      <c r="D570" s="19"/>
    </row>
    <row r="571" ht="13.2" spans="3:4">
      <c r="C571" s="4"/>
      <c r="D571" s="19"/>
    </row>
    <row r="572" ht="13.2" spans="3:4">
      <c r="C572" s="4"/>
      <c r="D572" s="19"/>
    </row>
    <row r="573" ht="13.2" spans="3:4">
      <c r="C573" s="4"/>
      <c r="D573" s="19"/>
    </row>
    <row r="574" ht="13.2" spans="3:4">
      <c r="C574" s="4"/>
      <c r="D574" s="19"/>
    </row>
    <row r="575" ht="13.2" spans="3:4">
      <c r="C575" s="4"/>
      <c r="D575" s="19"/>
    </row>
    <row r="576" ht="13.2" spans="3:4">
      <c r="C576" s="4"/>
      <c r="D576" s="19"/>
    </row>
    <row r="577" ht="13.2" spans="3:4">
      <c r="C577" s="4"/>
      <c r="D577" s="19"/>
    </row>
    <row r="578" ht="13.2" spans="3:4">
      <c r="C578" s="4"/>
      <c r="D578" s="19"/>
    </row>
    <row r="579" ht="13.2" spans="3:4">
      <c r="C579" s="4"/>
      <c r="D579" s="19"/>
    </row>
    <row r="580" ht="13.2" spans="3:4">
      <c r="C580" s="4"/>
      <c r="D580" s="19"/>
    </row>
    <row r="581" ht="13.2" spans="3:4">
      <c r="C581" s="4"/>
      <c r="D581" s="19"/>
    </row>
    <row r="582" ht="13.2" spans="3:4">
      <c r="C582" s="4"/>
      <c r="D582" s="19"/>
    </row>
    <row r="583" ht="13.2" spans="3:4">
      <c r="C583" s="4"/>
      <c r="D583" s="19"/>
    </row>
    <row r="584" ht="13.2" spans="3:4">
      <c r="C584" s="4"/>
      <c r="D584" s="19"/>
    </row>
    <row r="585" ht="13.2" spans="3:4">
      <c r="C585" s="4"/>
      <c r="D585" s="19"/>
    </row>
    <row r="586" ht="13.2" spans="3:4">
      <c r="C586" s="4"/>
      <c r="D586" s="19"/>
    </row>
    <row r="587" ht="13.2" spans="3:4">
      <c r="C587" s="4"/>
      <c r="D587" s="19"/>
    </row>
    <row r="588" ht="13.2" spans="3:4">
      <c r="C588" s="4"/>
      <c r="D588" s="19"/>
    </row>
    <row r="589" ht="13.2" spans="3:4">
      <c r="C589" s="4"/>
      <c r="D589" s="19"/>
    </row>
    <row r="590" ht="13.2" spans="3:4">
      <c r="C590" s="4"/>
      <c r="D590" s="19"/>
    </row>
    <row r="591" ht="13.2" spans="3:4">
      <c r="C591" s="4"/>
      <c r="D591" s="19"/>
    </row>
    <row r="592" ht="13.2" spans="3:4">
      <c r="C592" s="4"/>
      <c r="D592" s="19"/>
    </row>
    <row r="593" ht="13.2" spans="3:4">
      <c r="C593" s="4"/>
      <c r="D593" s="19"/>
    </row>
    <row r="594" ht="13.2" spans="3:4">
      <c r="C594" s="4"/>
      <c r="D594" s="19"/>
    </row>
    <row r="595" ht="13.2" spans="3:4">
      <c r="C595" s="4"/>
      <c r="D595" s="19"/>
    </row>
    <row r="596" ht="13.2" spans="3:4">
      <c r="C596" s="4"/>
      <c r="D596" s="19"/>
    </row>
    <row r="597" ht="13.2" spans="3:4">
      <c r="C597" s="4"/>
      <c r="D597" s="19"/>
    </row>
    <row r="598" ht="13.2" spans="3:4">
      <c r="C598" s="4"/>
      <c r="D598" s="19"/>
    </row>
    <row r="599" ht="13.2" spans="3:4">
      <c r="C599" s="4"/>
      <c r="D599" s="19"/>
    </row>
    <row r="600" ht="13.2" spans="3:4">
      <c r="C600" s="4"/>
      <c r="D600" s="19"/>
    </row>
    <row r="601" ht="13.2" spans="3:4">
      <c r="C601" s="4"/>
      <c r="D601" s="19"/>
    </row>
    <row r="602" ht="13.2" spans="3:4">
      <c r="C602" s="4"/>
      <c r="D602" s="19"/>
    </row>
    <row r="603" ht="13.2" spans="3:4">
      <c r="C603" s="4"/>
      <c r="D603" s="19"/>
    </row>
    <row r="604" ht="13.2" spans="3:4">
      <c r="C604" s="4"/>
      <c r="D604" s="19"/>
    </row>
    <row r="605" ht="13.2" spans="3:4">
      <c r="C605" s="4"/>
      <c r="D605" s="19"/>
    </row>
    <row r="606" ht="13.2" spans="3:4">
      <c r="C606" s="4"/>
      <c r="D606" s="19"/>
    </row>
    <row r="607" ht="13.2" spans="3:4">
      <c r="C607" s="4"/>
      <c r="D607" s="19"/>
    </row>
    <row r="608" ht="13.2" spans="3:4">
      <c r="C608" s="4"/>
      <c r="D608" s="19"/>
    </row>
    <row r="609" ht="13.2" spans="3:4">
      <c r="C609" s="4"/>
      <c r="D609" s="19"/>
    </row>
    <row r="610" ht="13.2" spans="3:4">
      <c r="C610" s="4"/>
      <c r="D610" s="19"/>
    </row>
    <row r="611" ht="13.2" spans="3:4">
      <c r="C611" s="4"/>
      <c r="D611" s="19"/>
    </row>
    <row r="612" ht="13.2" spans="3:4">
      <c r="C612" s="4"/>
      <c r="D612" s="19"/>
    </row>
    <row r="613" ht="13.2" spans="3:4">
      <c r="C613" s="4"/>
      <c r="D613" s="19"/>
    </row>
    <row r="614" ht="13.2" spans="3:4">
      <c r="C614" s="4"/>
      <c r="D614" s="19"/>
    </row>
    <row r="615" ht="13.2" spans="3:4">
      <c r="C615" s="4"/>
      <c r="D615" s="19"/>
    </row>
    <row r="616" ht="13.2" spans="3:4">
      <c r="C616" s="4"/>
      <c r="D616" s="19"/>
    </row>
    <row r="617" ht="13.2" spans="3:4">
      <c r="C617" s="4"/>
      <c r="D617" s="19"/>
    </row>
    <row r="618" ht="13.2" spans="3:4">
      <c r="C618" s="4"/>
      <c r="D618" s="19"/>
    </row>
    <row r="619" ht="13.2" spans="3:4">
      <c r="C619" s="4"/>
      <c r="D619" s="19"/>
    </row>
    <row r="620" ht="13.2" spans="3:4">
      <c r="C620" s="4"/>
      <c r="D620" s="19"/>
    </row>
    <row r="621" ht="13.2" spans="3:4">
      <c r="C621" s="4"/>
      <c r="D621" s="19"/>
    </row>
    <row r="622" ht="13.2" spans="3:4">
      <c r="C622" s="4"/>
      <c r="D622" s="19"/>
    </row>
    <row r="623" ht="13.2" spans="3:4">
      <c r="C623" s="4"/>
      <c r="D623" s="19"/>
    </row>
    <row r="624" ht="13.2" spans="3:4">
      <c r="C624" s="4"/>
      <c r="D624" s="19"/>
    </row>
    <row r="625" ht="13.2" spans="3:4">
      <c r="C625" s="4"/>
      <c r="D625" s="19"/>
    </row>
    <row r="626" ht="13.2" spans="3:4">
      <c r="C626" s="4"/>
      <c r="D626" s="19"/>
    </row>
    <row r="627" ht="13.2" spans="3:4">
      <c r="C627" s="4"/>
      <c r="D627" s="19"/>
    </row>
    <row r="628" ht="13.2" spans="3:4">
      <c r="C628" s="4"/>
      <c r="D628" s="19"/>
    </row>
    <row r="629" ht="13.2" spans="3:4">
      <c r="C629" s="4"/>
      <c r="D629" s="19"/>
    </row>
    <row r="630" ht="13.2" spans="3:4">
      <c r="C630" s="4"/>
      <c r="D630" s="19"/>
    </row>
    <row r="631" ht="13.2" spans="3:4">
      <c r="C631" s="4"/>
      <c r="D631" s="19"/>
    </row>
    <row r="632" ht="13.2" spans="3:4">
      <c r="C632" s="4"/>
      <c r="D632" s="19"/>
    </row>
    <row r="633" ht="13.2" spans="3:4">
      <c r="C633" s="4"/>
      <c r="D633" s="19"/>
    </row>
    <row r="634" ht="13.2" spans="3:4">
      <c r="C634" s="4"/>
      <c r="D634" s="19"/>
    </row>
    <row r="635" ht="13.2" spans="3:4">
      <c r="C635" s="4"/>
      <c r="D635" s="19"/>
    </row>
    <row r="636" ht="13.2" spans="3:4">
      <c r="C636" s="4"/>
      <c r="D636" s="19"/>
    </row>
    <row r="637" ht="13.2" spans="3:4">
      <c r="C637" s="4"/>
      <c r="D637" s="19"/>
    </row>
    <row r="638" ht="13.2" spans="3:4">
      <c r="C638" s="4"/>
      <c r="D638" s="19"/>
    </row>
    <row r="639" ht="13.2" spans="3:4">
      <c r="C639" s="4"/>
      <c r="D639" s="19"/>
    </row>
    <row r="640" ht="13.2" spans="3:4">
      <c r="C640" s="4"/>
      <c r="D640" s="19"/>
    </row>
    <row r="641" ht="13.2" spans="3:4">
      <c r="C641" s="4"/>
      <c r="D641" s="19"/>
    </row>
    <row r="642" ht="13.2" spans="3:4">
      <c r="C642" s="4"/>
      <c r="D642" s="19"/>
    </row>
    <row r="643" ht="13.2" spans="3:4">
      <c r="C643" s="4"/>
      <c r="D643" s="19"/>
    </row>
    <row r="644" ht="13.2" spans="3:4">
      <c r="C644" s="4"/>
      <c r="D644" s="19"/>
    </row>
    <row r="645" ht="13.2" spans="3:4">
      <c r="C645" s="4"/>
      <c r="D645" s="19"/>
    </row>
    <row r="646" ht="13.2" spans="3:4">
      <c r="C646" s="4"/>
      <c r="D646" s="19"/>
    </row>
    <row r="647" ht="13.2" spans="3:4">
      <c r="C647" s="4"/>
      <c r="D647" s="19"/>
    </row>
    <row r="648" ht="13.2" spans="3:4">
      <c r="C648" s="4"/>
      <c r="D648" s="19"/>
    </row>
    <row r="649" ht="13.2" spans="3:4">
      <c r="C649" s="4"/>
      <c r="D649" s="19"/>
    </row>
    <row r="650" ht="13.2" spans="3:4">
      <c r="C650" s="4"/>
      <c r="D650" s="19"/>
    </row>
    <row r="651" ht="13.2" spans="3:4">
      <c r="C651" s="4"/>
      <c r="D651" s="19"/>
    </row>
    <row r="652" ht="13.2" spans="3:4">
      <c r="C652" s="4"/>
      <c r="D652" s="19"/>
    </row>
    <row r="653" ht="13.2" spans="3:4">
      <c r="C653" s="4"/>
      <c r="D653" s="19"/>
    </row>
    <row r="654" ht="13.2" spans="3:4">
      <c r="C654" s="4"/>
      <c r="D654" s="19"/>
    </row>
    <row r="655" ht="13.2" spans="3:4">
      <c r="C655" s="4"/>
      <c r="D655" s="19"/>
    </row>
    <row r="656" ht="13.2" spans="3:4">
      <c r="C656" s="4"/>
      <c r="D656" s="19"/>
    </row>
    <row r="657" ht="13.2" spans="3:4">
      <c r="C657" s="4"/>
      <c r="D657" s="19"/>
    </row>
    <row r="658" ht="13.2" spans="3:4">
      <c r="C658" s="4"/>
      <c r="D658" s="19"/>
    </row>
    <row r="659" ht="13.2" spans="3:4">
      <c r="C659" s="4"/>
      <c r="D659" s="19"/>
    </row>
    <row r="660" ht="13.2" spans="3:4">
      <c r="C660" s="4"/>
      <c r="D660" s="19"/>
    </row>
    <row r="661" ht="13.2" spans="3:4">
      <c r="C661" s="4"/>
      <c r="D661" s="19"/>
    </row>
    <row r="662" ht="13.2" spans="3:4">
      <c r="C662" s="4"/>
      <c r="D662" s="19"/>
    </row>
    <row r="663" ht="13.2" spans="3:4">
      <c r="C663" s="4"/>
      <c r="D663" s="19"/>
    </row>
    <row r="664" ht="13.2" spans="3:4">
      <c r="C664" s="4"/>
      <c r="D664" s="19"/>
    </row>
    <row r="665" ht="13.2" spans="3:4">
      <c r="C665" s="4"/>
      <c r="D665" s="19"/>
    </row>
    <row r="666" ht="13.2" spans="3:4">
      <c r="C666" s="4"/>
      <c r="D666" s="19"/>
    </row>
    <row r="667" ht="13.2" spans="3:4">
      <c r="C667" s="4"/>
      <c r="D667" s="19"/>
    </row>
    <row r="668" ht="13.2" spans="3:4">
      <c r="C668" s="4"/>
      <c r="D668" s="19"/>
    </row>
    <row r="669" ht="13.2" spans="3:4">
      <c r="C669" s="4"/>
      <c r="D669" s="19"/>
    </row>
    <row r="670" ht="13.2" spans="3:4">
      <c r="C670" s="4"/>
      <c r="D670" s="19"/>
    </row>
    <row r="671" ht="13.2" spans="3:4">
      <c r="C671" s="4"/>
      <c r="D671" s="19"/>
    </row>
    <row r="672" ht="13.2" spans="3:4">
      <c r="C672" s="4"/>
      <c r="D672" s="19"/>
    </row>
    <row r="673" ht="13.2" spans="3:4">
      <c r="C673" s="4"/>
      <c r="D673" s="19"/>
    </row>
    <row r="674" ht="13.2" spans="3:4">
      <c r="C674" s="4"/>
      <c r="D674" s="19"/>
    </row>
    <row r="675" ht="13.2" spans="3:4">
      <c r="C675" s="4"/>
      <c r="D675" s="19"/>
    </row>
    <row r="676" ht="13.2" spans="3:4">
      <c r="C676" s="4"/>
      <c r="D676" s="19"/>
    </row>
    <row r="677" ht="13.2" spans="3:4">
      <c r="C677" s="4"/>
      <c r="D677" s="19"/>
    </row>
    <row r="678" ht="13.2" spans="3:4">
      <c r="C678" s="4"/>
      <c r="D678" s="19"/>
    </row>
    <row r="679" ht="13.2" spans="3:4">
      <c r="C679" s="4"/>
      <c r="D679" s="19"/>
    </row>
    <row r="680" ht="13.2" spans="3:4">
      <c r="C680" s="4"/>
      <c r="D680" s="19"/>
    </row>
    <row r="681" ht="13.2" spans="3:4">
      <c r="C681" s="4"/>
      <c r="D681" s="19"/>
    </row>
    <row r="682" ht="13.2" spans="3:4">
      <c r="C682" s="4"/>
      <c r="D682" s="19"/>
    </row>
    <row r="683" ht="13.2" spans="3:4">
      <c r="C683" s="4"/>
      <c r="D683" s="19"/>
    </row>
    <row r="684" ht="13.2" spans="3:4">
      <c r="C684" s="4"/>
      <c r="D684" s="19"/>
    </row>
    <row r="685" ht="13.2" spans="3:4">
      <c r="C685" s="4"/>
      <c r="D685" s="19"/>
    </row>
    <row r="686" ht="13.2" spans="3:4">
      <c r="C686" s="4"/>
      <c r="D686" s="19"/>
    </row>
    <row r="687" ht="13.2" spans="3:4">
      <c r="C687" s="4"/>
      <c r="D687" s="19"/>
    </row>
    <row r="688" ht="13.2" spans="3:4">
      <c r="C688" s="4"/>
      <c r="D688" s="19"/>
    </row>
    <row r="689" ht="13.2" spans="3:4">
      <c r="C689" s="4"/>
      <c r="D689" s="19"/>
    </row>
    <row r="690" ht="13.2" spans="3:4">
      <c r="C690" s="4"/>
      <c r="D690" s="19"/>
    </row>
    <row r="691" ht="13.2" spans="3:4">
      <c r="C691" s="4"/>
      <c r="D691" s="19"/>
    </row>
    <row r="692" ht="13.2" spans="3:4">
      <c r="C692" s="4"/>
      <c r="D692" s="19"/>
    </row>
    <row r="693" ht="13.2" spans="3:4">
      <c r="C693" s="4"/>
      <c r="D693" s="19"/>
    </row>
    <row r="694" ht="13.2" spans="3:4">
      <c r="C694" s="4"/>
      <c r="D694" s="19"/>
    </row>
    <row r="695" ht="13.2" spans="3:4">
      <c r="C695" s="4"/>
      <c r="D695" s="19"/>
    </row>
    <row r="696" ht="13.2" spans="3:4">
      <c r="C696" s="4"/>
      <c r="D696" s="19"/>
    </row>
    <row r="697" ht="13.2" spans="3:4">
      <c r="C697" s="4"/>
      <c r="D697" s="19"/>
    </row>
    <row r="698" ht="13.2" spans="3:4">
      <c r="C698" s="4"/>
      <c r="D698" s="19"/>
    </row>
    <row r="699" ht="13.2" spans="3:4">
      <c r="C699" s="4"/>
      <c r="D699" s="19"/>
    </row>
    <row r="700" ht="13.2" spans="3:4">
      <c r="C700" s="4"/>
      <c r="D700" s="19"/>
    </row>
    <row r="701" ht="13.2" spans="3:4">
      <c r="C701" s="4"/>
      <c r="D701" s="19"/>
    </row>
    <row r="702" ht="13.2" spans="3:4">
      <c r="C702" s="4"/>
      <c r="D702" s="19"/>
    </row>
    <row r="703" ht="13.2" spans="3:4">
      <c r="C703" s="4"/>
      <c r="D703" s="19"/>
    </row>
    <row r="704" ht="13.2" spans="3:4">
      <c r="C704" s="4"/>
      <c r="D704" s="19"/>
    </row>
    <row r="705" ht="13.2" spans="3:4">
      <c r="C705" s="4"/>
      <c r="D705" s="19"/>
    </row>
    <row r="706" ht="13.2" spans="3:4">
      <c r="C706" s="4"/>
      <c r="D706" s="19"/>
    </row>
    <row r="707" ht="13.2" spans="3:4">
      <c r="C707" s="4"/>
      <c r="D707" s="19"/>
    </row>
    <row r="708" ht="13.2" spans="3:4">
      <c r="C708" s="4"/>
      <c r="D708" s="19"/>
    </row>
    <row r="709" ht="13.2" spans="3:4">
      <c r="C709" s="4"/>
      <c r="D709" s="19"/>
    </row>
    <row r="710" ht="13.2" spans="3:4">
      <c r="C710" s="4"/>
      <c r="D710" s="19"/>
    </row>
    <row r="711" ht="13.2" spans="3:4">
      <c r="C711" s="4"/>
      <c r="D711" s="19"/>
    </row>
    <row r="712" ht="13.2" spans="3:4">
      <c r="C712" s="4"/>
      <c r="D712" s="19"/>
    </row>
    <row r="713" ht="13.2" spans="3:4">
      <c r="C713" s="4"/>
      <c r="D713" s="19"/>
    </row>
    <row r="714" ht="13.2" spans="3:4">
      <c r="C714" s="4"/>
      <c r="D714" s="19"/>
    </row>
    <row r="715" ht="13.2" spans="3:4">
      <c r="C715" s="4"/>
      <c r="D715" s="19"/>
    </row>
    <row r="716" ht="13.2" spans="3:4">
      <c r="C716" s="4"/>
      <c r="D716" s="19"/>
    </row>
    <row r="717" ht="13.2" spans="3:4">
      <c r="C717" s="4"/>
      <c r="D717" s="19"/>
    </row>
    <row r="718" ht="13.2" spans="3:4">
      <c r="C718" s="4"/>
      <c r="D718" s="19"/>
    </row>
    <row r="719" ht="13.2" spans="3:4">
      <c r="C719" s="4"/>
      <c r="D719" s="19"/>
    </row>
    <row r="720" ht="13.2" spans="3:4">
      <c r="C720" s="4"/>
      <c r="D720" s="19"/>
    </row>
    <row r="721" ht="13.2" spans="3:4">
      <c r="C721" s="4"/>
      <c r="D721" s="19"/>
    </row>
    <row r="722" ht="13.2" spans="3:4">
      <c r="C722" s="4"/>
      <c r="D722" s="19"/>
    </row>
    <row r="723" ht="13.2" spans="3:4">
      <c r="C723" s="4"/>
      <c r="D723" s="19"/>
    </row>
    <row r="724" ht="13.2" spans="3:4">
      <c r="C724" s="4"/>
      <c r="D724" s="19"/>
    </row>
    <row r="725" ht="13.2" spans="3:4">
      <c r="C725" s="4"/>
      <c r="D725" s="19"/>
    </row>
    <row r="726" ht="13.2" spans="3:4">
      <c r="C726" s="4"/>
      <c r="D726" s="19"/>
    </row>
    <row r="727" ht="13.2" spans="3:4">
      <c r="C727" s="4"/>
      <c r="D727" s="19"/>
    </row>
    <row r="728" ht="13.2" spans="3:4">
      <c r="C728" s="4"/>
      <c r="D728" s="19"/>
    </row>
    <row r="729" ht="13.2" spans="3:4">
      <c r="C729" s="4"/>
      <c r="D729" s="19"/>
    </row>
    <row r="730" ht="13.2" spans="3:4">
      <c r="C730" s="4"/>
      <c r="D730" s="19"/>
    </row>
    <row r="731" ht="13.2" spans="3:4">
      <c r="C731" s="4"/>
      <c r="D731" s="19"/>
    </row>
    <row r="732" ht="13.2" spans="3:4">
      <c r="C732" s="4"/>
      <c r="D732" s="19"/>
    </row>
    <row r="733" ht="13.2" spans="3:4">
      <c r="C733" s="4"/>
      <c r="D733" s="19"/>
    </row>
    <row r="734" ht="13.2" spans="3:4">
      <c r="C734" s="4"/>
      <c r="D734" s="19"/>
    </row>
    <row r="735" ht="13.2" spans="3:4">
      <c r="C735" s="4"/>
      <c r="D735" s="19"/>
    </row>
    <row r="736" ht="13.2" spans="3:4">
      <c r="C736" s="4"/>
      <c r="D736" s="19"/>
    </row>
    <row r="737" ht="13.2" spans="3:4">
      <c r="C737" s="4"/>
      <c r="D737" s="19"/>
    </row>
    <row r="738" ht="13.2" spans="3:4">
      <c r="C738" s="4"/>
      <c r="D738" s="19"/>
    </row>
    <row r="739" ht="13.2" spans="3:4">
      <c r="C739" s="4"/>
      <c r="D739" s="19"/>
    </row>
    <row r="740" ht="13.2" spans="3:4">
      <c r="C740" s="4"/>
      <c r="D740" s="19"/>
    </row>
    <row r="741" ht="13.2" spans="3:4">
      <c r="C741" s="4"/>
      <c r="D741" s="19"/>
    </row>
    <row r="742" ht="13.2" spans="3:4">
      <c r="C742" s="4"/>
      <c r="D742" s="19"/>
    </row>
    <row r="743" ht="13.2" spans="3:4">
      <c r="C743" s="4"/>
      <c r="D743" s="19"/>
    </row>
    <row r="744" ht="13.2" spans="3:4">
      <c r="C744" s="4"/>
      <c r="D744" s="19"/>
    </row>
    <row r="745" ht="13.2" spans="3:4">
      <c r="C745" s="4"/>
      <c r="D745" s="19"/>
    </row>
    <row r="746" ht="13.2" spans="3:4">
      <c r="C746" s="4"/>
      <c r="D746" s="19"/>
    </row>
    <row r="747" ht="13.2" spans="3:4">
      <c r="C747" s="4"/>
      <c r="D747" s="19"/>
    </row>
    <row r="748" ht="13.2" spans="3:4">
      <c r="C748" s="4"/>
      <c r="D748" s="19"/>
    </row>
    <row r="749" ht="13.2" spans="3:4">
      <c r="C749" s="4"/>
      <c r="D749" s="19"/>
    </row>
    <row r="750" ht="13.2" spans="3:4">
      <c r="C750" s="4"/>
      <c r="D750" s="19"/>
    </row>
    <row r="751" ht="13.2" spans="3:4">
      <c r="C751" s="4"/>
      <c r="D751" s="19"/>
    </row>
    <row r="752" ht="13.2" spans="3:4">
      <c r="C752" s="4"/>
      <c r="D752" s="19"/>
    </row>
    <row r="753" ht="13.2" spans="3:4">
      <c r="C753" s="4"/>
      <c r="D753" s="19"/>
    </row>
    <row r="754" ht="13.2" spans="3:4">
      <c r="C754" s="4"/>
      <c r="D754" s="19"/>
    </row>
    <row r="755" ht="13.2" spans="3:4">
      <c r="C755" s="4"/>
      <c r="D755" s="19"/>
    </row>
    <row r="756" ht="13.2" spans="3:4">
      <c r="C756" s="4"/>
      <c r="D756" s="19"/>
    </row>
    <row r="757" ht="13.2" spans="3:4">
      <c r="C757" s="4"/>
      <c r="D757" s="19"/>
    </row>
    <row r="758" ht="13.2" spans="3:4">
      <c r="C758" s="4"/>
      <c r="D758" s="19"/>
    </row>
    <row r="759" ht="13.2" spans="3:4">
      <c r="C759" s="4"/>
      <c r="D759" s="19"/>
    </row>
    <row r="760" ht="13.2" spans="3:4">
      <c r="C760" s="4"/>
      <c r="D760" s="19"/>
    </row>
    <row r="761" ht="13.2" spans="3:4">
      <c r="C761" s="4"/>
      <c r="D761" s="19"/>
    </row>
    <row r="762" ht="13.2" spans="3:4">
      <c r="C762" s="4"/>
      <c r="D762" s="19"/>
    </row>
    <row r="763" ht="13.2" spans="3:4">
      <c r="C763" s="4"/>
      <c r="D763" s="19"/>
    </row>
    <row r="764" ht="13.2" spans="3:4">
      <c r="C764" s="4"/>
      <c r="D764" s="19"/>
    </row>
    <row r="765" ht="13.2" spans="3:4">
      <c r="C765" s="4"/>
      <c r="D765" s="19"/>
    </row>
    <row r="766" ht="13.2" spans="3:4">
      <c r="C766" s="4"/>
      <c r="D766" s="19"/>
    </row>
    <row r="767" ht="13.2" spans="3:4">
      <c r="C767" s="4"/>
      <c r="D767" s="19"/>
    </row>
    <row r="768" ht="13.2" spans="3:4">
      <c r="C768" s="4"/>
      <c r="D768" s="19"/>
    </row>
    <row r="769" ht="13.2" spans="3:4">
      <c r="C769" s="4"/>
      <c r="D769" s="19"/>
    </row>
    <row r="770" ht="13.2" spans="3:4">
      <c r="C770" s="4"/>
      <c r="D770" s="19"/>
    </row>
    <row r="771" ht="13.2" spans="3:4">
      <c r="C771" s="4"/>
      <c r="D771" s="19"/>
    </row>
    <row r="772" ht="13.2" spans="3:4">
      <c r="C772" s="4"/>
      <c r="D772" s="19"/>
    </row>
    <row r="773" ht="13.2" spans="3:4">
      <c r="C773" s="4"/>
      <c r="D773" s="19"/>
    </row>
    <row r="774" ht="13.2" spans="3:4">
      <c r="C774" s="4"/>
      <c r="D774" s="19"/>
    </row>
    <row r="775" ht="13.2" spans="3:4">
      <c r="C775" s="4"/>
      <c r="D775" s="19"/>
    </row>
    <row r="776" ht="13.2" spans="3:4">
      <c r="C776" s="4"/>
      <c r="D776" s="19"/>
    </row>
    <row r="777" ht="13.2" spans="3:4">
      <c r="C777" s="4"/>
      <c r="D777" s="19"/>
    </row>
    <row r="778" ht="13.2" spans="3:4">
      <c r="C778" s="4"/>
      <c r="D778" s="19"/>
    </row>
    <row r="779" ht="13.2" spans="3:4">
      <c r="C779" s="4"/>
      <c r="D779" s="19"/>
    </row>
    <row r="780" ht="13.2" spans="3:4">
      <c r="C780" s="4"/>
      <c r="D780" s="19"/>
    </row>
    <row r="781" ht="13.2" spans="3:4">
      <c r="C781" s="4"/>
      <c r="D781" s="19"/>
    </row>
    <row r="782" ht="13.2" spans="3:4">
      <c r="C782" s="4"/>
      <c r="D782" s="19"/>
    </row>
    <row r="783" ht="13.2" spans="3:4">
      <c r="C783" s="4"/>
      <c r="D783" s="19"/>
    </row>
    <row r="784" ht="13.2" spans="3:4">
      <c r="C784" s="4"/>
      <c r="D784" s="19"/>
    </row>
    <row r="785" ht="13.2" spans="3:4">
      <c r="C785" s="4"/>
      <c r="D785" s="19"/>
    </row>
    <row r="786" ht="13.2" spans="3:4">
      <c r="C786" s="4"/>
      <c r="D786" s="19"/>
    </row>
    <row r="787" ht="13.2" spans="3:4">
      <c r="C787" s="4"/>
      <c r="D787" s="19"/>
    </row>
    <row r="788" ht="13.2" spans="3:4">
      <c r="C788" s="4"/>
      <c r="D788" s="19"/>
    </row>
    <row r="789" ht="13.2" spans="3:4">
      <c r="C789" s="4"/>
      <c r="D789" s="19"/>
    </row>
    <row r="790" ht="13.2" spans="3:4">
      <c r="C790" s="4"/>
      <c r="D790" s="19"/>
    </row>
    <row r="791" ht="13.2" spans="3:4">
      <c r="C791" s="4"/>
      <c r="D791" s="19"/>
    </row>
    <row r="792" ht="13.2" spans="3:4">
      <c r="C792" s="4"/>
      <c r="D792" s="19"/>
    </row>
    <row r="793" ht="13.2" spans="3:4">
      <c r="C793" s="4"/>
      <c r="D793" s="19"/>
    </row>
    <row r="794" ht="13.2" spans="3:4">
      <c r="C794" s="4"/>
      <c r="D794" s="19"/>
    </row>
    <row r="795" ht="13.2" spans="3:4">
      <c r="C795" s="4"/>
      <c r="D795" s="19"/>
    </row>
    <row r="796" ht="13.2" spans="3:4">
      <c r="C796" s="4"/>
      <c r="D796" s="19"/>
    </row>
    <row r="797" ht="13.2" spans="3:4">
      <c r="C797" s="4"/>
      <c r="D797" s="19"/>
    </row>
    <row r="798" ht="13.2" spans="3:4">
      <c r="C798" s="4"/>
      <c r="D798" s="19"/>
    </row>
    <row r="799" ht="13.2" spans="3:4">
      <c r="C799" s="4"/>
      <c r="D799" s="19"/>
    </row>
    <row r="800" ht="13.2" spans="3:4">
      <c r="C800" s="4"/>
      <c r="D800" s="19"/>
    </row>
    <row r="801" ht="13.2" spans="3:4">
      <c r="C801" s="4"/>
      <c r="D801" s="19"/>
    </row>
    <row r="802" ht="13.2" spans="3:4">
      <c r="C802" s="4"/>
      <c r="D802" s="19"/>
    </row>
    <row r="803" ht="13.2" spans="3:4">
      <c r="C803" s="4"/>
      <c r="D803" s="19"/>
    </row>
    <row r="804" ht="13.2" spans="3:4">
      <c r="C804" s="4"/>
      <c r="D804" s="19"/>
    </row>
    <row r="805" ht="13.2" spans="3:4">
      <c r="C805" s="4"/>
      <c r="D805" s="19"/>
    </row>
    <row r="806" ht="13.2" spans="3:4">
      <c r="C806" s="4"/>
      <c r="D806" s="19"/>
    </row>
    <row r="807" ht="13.2" spans="3:4">
      <c r="C807" s="4"/>
      <c r="D807" s="19"/>
    </row>
    <row r="808" ht="13.2" spans="3:4">
      <c r="C808" s="4"/>
      <c r="D808" s="19"/>
    </row>
    <row r="809" ht="13.2" spans="3:4">
      <c r="C809" s="4"/>
      <c r="D809" s="19"/>
    </row>
    <row r="810" ht="13.2" spans="3:4">
      <c r="C810" s="4"/>
      <c r="D810" s="19"/>
    </row>
    <row r="811" ht="13.2" spans="3:4">
      <c r="C811" s="4"/>
      <c r="D811" s="19"/>
    </row>
    <row r="812" ht="13.2" spans="3:4">
      <c r="C812" s="4"/>
      <c r="D812" s="19"/>
    </row>
    <row r="813" ht="13.2" spans="3:4">
      <c r="C813" s="4"/>
      <c r="D813" s="19"/>
    </row>
    <row r="814" ht="13.2" spans="3:4">
      <c r="C814" s="4"/>
      <c r="D814" s="19"/>
    </row>
    <row r="815" ht="13.2" spans="3:4">
      <c r="C815" s="4"/>
      <c r="D815" s="19"/>
    </row>
    <row r="816" ht="13.2" spans="3:4">
      <c r="C816" s="4"/>
      <c r="D816" s="19"/>
    </row>
    <row r="817" ht="13.2" spans="3:4">
      <c r="C817" s="4"/>
      <c r="D817" s="19"/>
    </row>
    <row r="818" ht="13.2" spans="3:4">
      <c r="C818" s="4"/>
      <c r="D818" s="19"/>
    </row>
    <row r="819" ht="13.2" spans="3:4">
      <c r="C819" s="4"/>
      <c r="D819" s="19"/>
    </row>
    <row r="820" ht="13.2" spans="3:4">
      <c r="C820" s="4"/>
      <c r="D820" s="19"/>
    </row>
    <row r="821" ht="13.2" spans="3:4">
      <c r="C821" s="4"/>
      <c r="D821" s="19"/>
    </row>
    <row r="822" ht="13.2" spans="3:4">
      <c r="C822" s="4"/>
      <c r="D822" s="19"/>
    </row>
    <row r="823" ht="13.2" spans="3:4">
      <c r="C823" s="4"/>
      <c r="D823" s="19"/>
    </row>
    <row r="824" ht="13.2" spans="3:4">
      <c r="C824" s="4"/>
      <c r="D824" s="19"/>
    </row>
    <row r="825" ht="13.2" spans="3:4">
      <c r="C825" s="4"/>
      <c r="D825" s="19"/>
    </row>
    <row r="826" ht="13.2" spans="3:4">
      <c r="C826" s="4"/>
      <c r="D826" s="19"/>
    </row>
    <row r="827" ht="13.2" spans="3:4">
      <c r="C827" s="4"/>
      <c r="D827" s="19"/>
    </row>
    <row r="828" ht="13.2" spans="3:4">
      <c r="C828" s="4"/>
      <c r="D828" s="19"/>
    </row>
    <row r="829" ht="13.2" spans="3:4">
      <c r="C829" s="4"/>
      <c r="D829" s="19"/>
    </row>
    <row r="830" ht="13.2" spans="3:4">
      <c r="C830" s="4"/>
      <c r="D830" s="19"/>
    </row>
    <row r="831" ht="13.2" spans="3:4">
      <c r="C831" s="4"/>
      <c r="D831" s="19"/>
    </row>
    <row r="832" ht="13.2" spans="3:4">
      <c r="C832" s="4"/>
      <c r="D832" s="19"/>
    </row>
    <row r="833" ht="13.2" spans="3:4">
      <c r="C833" s="4"/>
      <c r="D833" s="19"/>
    </row>
    <row r="834" ht="13.2" spans="3:4">
      <c r="C834" s="4"/>
      <c r="D834" s="19"/>
    </row>
    <row r="835" ht="13.2" spans="3:4">
      <c r="C835" s="4"/>
      <c r="D835" s="19"/>
    </row>
    <row r="836" ht="13.2" spans="3:4">
      <c r="C836" s="4"/>
      <c r="D836" s="19"/>
    </row>
    <row r="837" ht="13.2" spans="3:4">
      <c r="C837" s="4"/>
      <c r="D837" s="19"/>
    </row>
    <row r="838" ht="13.2" spans="3:4">
      <c r="C838" s="4"/>
      <c r="D838" s="19"/>
    </row>
    <row r="839" ht="13.2" spans="3:4">
      <c r="C839" s="4"/>
      <c r="D839" s="19"/>
    </row>
    <row r="840" ht="13.2" spans="3:4">
      <c r="C840" s="4"/>
      <c r="D840" s="19"/>
    </row>
    <row r="841" ht="13.2" spans="3:4">
      <c r="C841" s="4"/>
      <c r="D841" s="19"/>
    </row>
    <row r="842" ht="13.2" spans="3:4">
      <c r="C842" s="4"/>
      <c r="D842" s="19"/>
    </row>
    <row r="843" ht="13.2" spans="3:4">
      <c r="C843" s="4"/>
      <c r="D843" s="19"/>
    </row>
    <row r="844" ht="13.2" spans="3:4">
      <c r="C844" s="4"/>
      <c r="D844" s="19"/>
    </row>
    <row r="845" ht="13.2" spans="3:4">
      <c r="C845" s="4"/>
      <c r="D845" s="19"/>
    </row>
    <row r="846" ht="13.2" spans="3:4">
      <c r="C846" s="4"/>
      <c r="D846" s="19"/>
    </row>
    <row r="847" ht="13.2" spans="3:4">
      <c r="C847" s="4"/>
      <c r="D847" s="19"/>
    </row>
    <row r="848" ht="13.2" spans="3:4">
      <c r="C848" s="4"/>
      <c r="D848" s="19"/>
    </row>
    <row r="849" ht="13.2" spans="3:4">
      <c r="C849" s="4"/>
      <c r="D849" s="19"/>
    </row>
    <row r="850" ht="13.2" spans="3:4">
      <c r="C850" s="4"/>
      <c r="D850" s="19"/>
    </row>
    <row r="851" ht="13.2" spans="3:4">
      <c r="C851" s="4"/>
      <c r="D851" s="19"/>
    </row>
    <row r="852" ht="13.2" spans="3:4">
      <c r="C852" s="4"/>
      <c r="D852" s="19"/>
    </row>
    <row r="853" ht="13.2" spans="3:4">
      <c r="C853" s="4"/>
      <c r="D853" s="19"/>
    </row>
    <row r="854" ht="13.2" spans="3:4">
      <c r="C854" s="4"/>
      <c r="D854" s="19"/>
    </row>
    <row r="855" ht="13.2" spans="3:4">
      <c r="C855" s="4"/>
      <c r="D855" s="19"/>
    </row>
    <row r="856" ht="13.2" spans="3:4">
      <c r="C856" s="4"/>
      <c r="D856" s="19"/>
    </row>
    <row r="857" ht="13.2" spans="3:4">
      <c r="C857" s="4"/>
      <c r="D857" s="19"/>
    </row>
    <row r="858" ht="13.2" spans="3:4">
      <c r="C858" s="4"/>
      <c r="D858" s="19"/>
    </row>
    <row r="859" ht="13.2" spans="3:4">
      <c r="C859" s="4"/>
      <c r="D859" s="19"/>
    </row>
    <row r="860" ht="13.2" spans="3:4">
      <c r="C860" s="4"/>
      <c r="D860" s="19"/>
    </row>
    <row r="861" ht="13.2" spans="3:4">
      <c r="C861" s="4"/>
      <c r="D861" s="19"/>
    </row>
    <row r="862" ht="13.2" spans="3:4">
      <c r="C862" s="4"/>
      <c r="D862" s="19"/>
    </row>
    <row r="863" ht="13.2" spans="3:4">
      <c r="C863" s="4"/>
      <c r="D863" s="19"/>
    </row>
    <row r="864" ht="13.2" spans="3:4">
      <c r="C864" s="4"/>
      <c r="D864" s="19"/>
    </row>
    <row r="865" ht="13.2" spans="3:4">
      <c r="C865" s="4"/>
      <c r="D865" s="19"/>
    </row>
    <row r="866" ht="13.2" spans="3:4">
      <c r="C866" s="4"/>
      <c r="D866" s="19"/>
    </row>
    <row r="867" ht="13.2" spans="3:4">
      <c r="C867" s="4"/>
      <c r="D867" s="19"/>
    </row>
    <row r="868" ht="13.2" spans="3:4">
      <c r="C868" s="4"/>
      <c r="D868" s="19"/>
    </row>
    <row r="869" ht="13.2" spans="3:4">
      <c r="C869" s="4"/>
      <c r="D869" s="19"/>
    </row>
    <row r="870" ht="13.2" spans="3:4">
      <c r="C870" s="4"/>
      <c r="D870" s="19"/>
    </row>
    <row r="871" ht="13.2" spans="3:4">
      <c r="C871" s="4"/>
      <c r="D871" s="19"/>
    </row>
    <row r="872" ht="13.2" spans="3:4">
      <c r="C872" s="4"/>
      <c r="D872" s="19"/>
    </row>
    <row r="873" ht="13.2" spans="3:4">
      <c r="C873" s="4"/>
      <c r="D873" s="19"/>
    </row>
    <row r="874" ht="13.2" spans="3:4">
      <c r="C874" s="4"/>
      <c r="D874" s="19"/>
    </row>
    <row r="875" ht="13.2" spans="3:4">
      <c r="C875" s="4"/>
      <c r="D875" s="19"/>
    </row>
    <row r="876" ht="13.2" spans="3:4">
      <c r="C876" s="4"/>
      <c r="D876" s="19"/>
    </row>
    <row r="877" ht="13.2" spans="3:4">
      <c r="C877" s="4"/>
      <c r="D877" s="19"/>
    </row>
    <row r="878" ht="13.2" spans="3:4">
      <c r="C878" s="4"/>
      <c r="D878" s="19"/>
    </row>
    <row r="879" ht="13.2" spans="3:4">
      <c r="C879" s="4"/>
      <c r="D879" s="19"/>
    </row>
    <row r="880" ht="13.2" spans="3:4">
      <c r="C880" s="4"/>
      <c r="D880" s="19"/>
    </row>
    <row r="881" ht="13.2" spans="3:4">
      <c r="C881" s="4"/>
      <c r="D881" s="19"/>
    </row>
    <row r="882" ht="13.2" spans="3:4">
      <c r="C882" s="4"/>
      <c r="D882" s="19"/>
    </row>
    <row r="883" ht="13.2" spans="3:4">
      <c r="C883" s="4"/>
      <c r="D883" s="19"/>
    </row>
    <row r="884" ht="13.2" spans="3:4">
      <c r="C884" s="4"/>
      <c r="D884" s="19"/>
    </row>
    <row r="885" ht="13.2" spans="3:4">
      <c r="C885" s="4"/>
      <c r="D885" s="19"/>
    </row>
    <row r="886" ht="13.2" spans="3:4">
      <c r="C886" s="4"/>
      <c r="D886" s="19"/>
    </row>
    <row r="887" ht="13.2" spans="3:4">
      <c r="C887" s="4"/>
      <c r="D887" s="19"/>
    </row>
    <row r="888" ht="13.2" spans="3:4">
      <c r="C888" s="4"/>
      <c r="D888" s="19"/>
    </row>
    <row r="889" ht="13.2" spans="3:4">
      <c r="C889" s="4"/>
      <c r="D889" s="19"/>
    </row>
    <row r="890" ht="13.2" spans="3:4">
      <c r="C890" s="4"/>
      <c r="D890" s="19"/>
    </row>
    <row r="891" ht="13.2" spans="3:4">
      <c r="C891" s="4"/>
      <c r="D891" s="19"/>
    </row>
    <row r="892" ht="13.2" spans="3:4">
      <c r="C892" s="4"/>
      <c r="D892" s="19"/>
    </row>
    <row r="893" ht="13.2" spans="3:4">
      <c r="C893" s="4"/>
      <c r="D893" s="19"/>
    </row>
    <row r="894" ht="13.2" spans="3:4">
      <c r="C894" s="4"/>
      <c r="D894" s="19"/>
    </row>
    <row r="895" ht="13.2" spans="3:4">
      <c r="C895" s="4"/>
      <c r="D895" s="19"/>
    </row>
    <row r="896" ht="13.2" spans="3:4">
      <c r="C896" s="4"/>
      <c r="D896" s="19"/>
    </row>
    <row r="897" ht="13.2" spans="3:4">
      <c r="C897" s="4"/>
      <c r="D897" s="19"/>
    </row>
    <row r="898" ht="13.2" spans="3:4">
      <c r="C898" s="4"/>
      <c r="D898" s="19"/>
    </row>
    <row r="899" ht="13.2" spans="3:4">
      <c r="C899" s="4"/>
      <c r="D899" s="19"/>
    </row>
    <row r="900" ht="13.2" spans="3:4">
      <c r="C900" s="4"/>
      <c r="D900" s="19"/>
    </row>
    <row r="901" ht="13.2" spans="3:4">
      <c r="C901" s="4"/>
      <c r="D901" s="19"/>
    </row>
    <row r="902" ht="13.2" spans="3:4">
      <c r="C902" s="4"/>
      <c r="D902" s="19"/>
    </row>
    <row r="903" ht="13.2" spans="3:4">
      <c r="C903" s="4"/>
      <c r="D903" s="19"/>
    </row>
    <row r="904" ht="13.2" spans="3:4">
      <c r="C904" s="4"/>
      <c r="D904" s="19"/>
    </row>
    <row r="905" ht="13.2" spans="3:4">
      <c r="C905" s="4"/>
      <c r="D905" s="19"/>
    </row>
    <row r="906" ht="13.2" spans="3:4">
      <c r="C906" s="4"/>
      <c r="D906" s="19"/>
    </row>
    <row r="907" ht="13.2" spans="3:4">
      <c r="C907" s="4"/>
      <c r="D907" s="19"/>
    </row>
    <row r="908" ht="13.2" spans="3:4">
      <c r="C908" s="4"/>
      <c r="D908" s="19"/>
    </row>
    <row r="909" ht="13.2" spans="3:4">
      <c r="C909" s="4"/>
      <c r="D909" s="19"/>
    </row>
    <row r="910" ht="13.2" spans="3:4">
      <c r="C910" s="4"/>
      <c r="D910" s="19"/>
    </row>
    <row r="911" ht="13.2" spans="3:4">
      <c r="C911" s="4"/>
      <c r="D911" s="19"/>
    </row>
    <row r="912" ht="13.2" spans="3:4">
      <c r="C912" s="4"/>
      <c r="D912" s="19"/>
    </row>
    <row r="913" ht="13.2" spans="3:4">
      <c r="C913" s="4"/>
      <c r="D913" s="19"/>
    </row>
    <row r="914" ht="13.2" spans="3:4">
      <c r="C914" s="4"/>
      <c r="D914" s="19"/>
    </row>
    <row r="915" ht="13.2" spans="3:4">
      <c r="C915" s="4"/>
      <c r="D915" s="19"/>
    </row>
    <row r="916" ht="13.2" spans="3:4">
      <c r="C916" s="4"/>
      <c r="D916" s="19"/>
    </row>
    <row r="917" ht="13.2" spans="3:4">
      <c r="C917" s="4"/>
      <c r="D917" s="19"/>
    </row>
    <row r="918" ht="13.2" spans="3:4">
      <c r="C918" s="4"/>
      <c r="D918" s="19"/>
    </row>
    <row r="919" ht="13.2" spans="3:4">
      <c r="C919" s="4"/>
      <c r="D919" s="19"/>
    </row>
    <row r="920" ht="13.2" spans="3:4">
      <c r="C920" s="4"/>
      <c r="D920" s="19"/>
    </row>
    <row r="921" ht="13.2" spans="3:4">
      <c r="C921" s="4"/>
      <c r="D921" s="19"/>
    </row>
    <row r="922" ht="13.2" spans="3:4">
      <c r="C922" s="4"/>
      <c r="D922" s="19"/>
    </row>
    <row r="923" ht="13.2" spans="3:4">
      <c r="C923" s="4"/>
      <c r="D923" s="19"/>
    </row>
    <row r="924" ht="13.2" spans="3:4">
      <c r="C924" s="4"/>
      <c r="D924" s="19"/>
    </row>
    <row r="925" ht="13.2" spans="3:4">
      <c r="C925" s="4"/>
      <c r="D925" s="19"/>
    </row>
    <row r="926" ht="13.2" spans="3:4">
      <c r="C926" s="4"/>
      <c r="D926" s="19"/>
    </row>
    <row r="927" ht="13.2" spans="3:4">
      <c r="C927" s="4"/>
      <c r="D927" s="19"/>
    </row>
    <row r="928" ht="13.2" spans="3:4">
      <c r="C928" s="4"/>
      <c r="D928" s="19"/>
    </row>
    <row r="929" ht="13.2" spans="3:4">
      <c r="C929" s="4"/>
      <c r="D929" s="19"/>
    </row>
    <row r="930" ht="13.2" spans="3:4">
      <c r="C930" s="4"/>
      <c r="D930" s="19"/>
    </row>
    <row r="931" ht="13.2" spans="3:4">
      <c r="C931" s="4"/>
      <c r="D931" s="19"/>
    </row>
    <row r="932" ht="13.2" spans="3:4">
      <c r="C932" s="4"/>
      <c r="D932" s="19"/>
    </row>
    <row r="933" ht="13.2" spans="3:4">
      <c r="C933" s="4"/>
      <c r="D933" s="19"/>
    </row>
    <row r="934" ht="13.2" spans="3:4">
      <c r="C934" s="4"/>
      <c r="D934" s="19"/>
    </row>
    <row r="935" ht="13.2" spans="3:4">
      <c r="C935" s="4"/>
      <c r="D935" s="19"/>
    </row>
    <row r="936" ht="13.2" spans="3:4">
      <c r="C936" s="4"/>
      <c r="D936" s="19"/>
    </row>
    <row r="937" ht="13.2" spans="3:4">
      <c r="C937" s="4"/>
      <c r="D937" s="19"/>
    </row>
    <row r="938" ht="13.2" spans="3:4">
      <c r="C938" s="4"/>
      <c r="D938" s="19"/>
    </row>
    <row r="939" ht="13.2" spans="3:4">
      <c r="C939" s="4"/>
      <c r="D939" s="19"/>
    </row>
    <row r="940" ht="13.2" spans="3:4">
      <c r="C940" s="4"/>
      <c r="D940" s="19"/>
    </row>
    <row r="941" ht="13.2" spans="3:4">
      <c r="C941" s="4"/>
      <c r="D941" s="19"/>
    </row>
    <row r="942" ht="13.2" spans="3:4">
      <c r="C942" s="4"/>
      <c r="D942" s="19"/>
    </row>
    <row r="943" ht="13.2" spans="3:4">
      <c r="C943" s="4"/>
      <c r="D943" s="19"/>
    </row>
    <row r="944" ht="13.2" spans="3:4">
      <c r="C944" s="4"/>
      <c r="D944" s="19"/>
    </row>
    <row r="945" ht="13.2" spans="3:4">
      <c r="C945" s="4"/>
      <c r="D945" s="19"/>
    </row>
    <row r="946" ht="13.2" spans="3:4">
      <c r="C946" s="4"/>
      <c r="D946" s="19"/>
    </row>
    <row r="947" ht="13.2" spans="3:4">
      <c r="C947" s="4"/>
      <c r="D947" s="19"/>
    </row>
    <row r="948" ht="13.2" spans="3:4">
      <c r="C948" s="4"/>
      <c r="D948" s="19"/>
    </row>
    <row r="949" ht="13.2" spans="3:4">
      <c r="C949" s="4"/>
      <c r="D949" s="19"/>
    </row>
    <row r="950" ht="13.2" spans="3:4">
      <c r="C950" s="4"/>
      <c r="D950" s="19"/>
    </row>
    <row r="951" ht="13.2" spans="3:4">
      <c r="C951" s="4"/>
      <c r="D951" s="19"/>
    </row>
    <row r="952" ht="13.2" spans="3:4">
      <c r="C952" s="4"/>
      <c r="D952" s="19"/>
    </row>
    <row r="953" ht="13.2" spans="3:4">
      <c r="C953" s="4"/>
      <c r="D953" s="19"/>
    </row>
    <row r="954" ht="13.2" spans="3:4">
      <c r="C954" s="4"/>
      <c r="D954" s="19"/>
    </row>
    <row r="955" ht="13.2" spans="3:4">
      <c r="C955" s="4"/>
      <c r="D955" s="19"/>
    </row>
    <row r="956" ht="13.2" spans="3:4">
      <c r="C956" s="4"/>
      <c r="D956" s="19"/>
    </row>
    <row r="957" ht="13.2" spans="3:4">
      <c r="C957" s="4"/>
      <c r="D957" s="19"/>
    </row>
    <row r="958" ht="13.2" spans="3:4">
      <c r="C958" s="4"/>
      <c r="D958" s="19"/>
    </row>
    <row r="959" ht="13.2" spans="3:4">
      <c r="C959" s="4"/>
      <c r="D959" s="19"/>
    </row>
    <row r="960" ht="13.2" spans="3:4">
      <c r="C960" s="4"/>
      <c r="D960" s="19"/>
    </row>
    <row r="961" ht="13.2" spans="3:4">
      <c r="C961" s="4"/>
      <c r="D961" s="19"/>
    </row>
    <row r="962" ht="13.2" spans="3:4">
      <c r="C962" s="4"/>
      <c r="D962" s="19"/>
    </row>
    <row r="963" ht="13.2" spans="3:4">
      <c r="C963" s="4"/>
      <c r="D963" s="19"/>
    </row>
    <row r="964" ht="13.2" spans="3:4">
      <c r="C964" s="4"/>
      <c r="D964" s="19"/>
    </row>
    <row r="965" ht="13.2" spans="3:4">
      <c r="C965" s="4"/>
      <c r="D965" s="19"/>
    </row>
    <row r="966" ht="13.2" spans="3:4">
      <c r="C966" s="4"/>
      <c r="D966" s="19"/>
    </row>
    <row r="967" ht="13.2" spans="3:4">
      <c r="C967" s="4"/>
      <c r="D967" s="19"/>
    </row>
    <row r="968" ht="13.2" spans="3:4">
      <c r="C968" s="4"/>
      <c r="D968" s="19"/>
    </row>
    <row r="969" ht="13.2" spans="3:4">
      <c r="C969" s="4"/>
      <c r="D969" s="19"/>
    </row>
    <row r="970" ht="13.2" spans="3:4">
      <c r="C970" s="4"/>
      <c r="D970" s="19"/>
    </row>
    <row r="971" ht="13.2" spans="3:4">
      <c r="C971" s="4"/>
      <c r="D971" s="19"/>
    </row>
    <row r="972" ht="13.2" spans="3:4">
      <c r="C972" s="4"/>
      <c r="D972" s="19"/>
    </row>
    <row r="973" ht="13.2" spans="3:4">
      <c r="C973" s="4"/>
      <c r="D973" s="19"/>
    </row>
    <row r="974" ht="13.2" spans="3:4">
      <c r="C974" s="4"/>
      <c r="D974" s="19"/>
    </row>
    <row r="975" ht="13.2" spans="3:4">
      <c r="C975" s="4"/>
      <c r="D975" s="19"/>
    </row>
    <row r="976" ht="13.2" spans="3:4">
      <c r="C976" s="4"/>
      <c r="D976" s="19"/>
    </row>
    <row r="977" ht="13.2" spans="3:4">
      <c r="C977" s="4"/>
      <c r="D977" s="19"/>
    </row>
    <row r="978" ht="13.2" spans="3:4">
      <c r="C978" s="4"/>
      <c r="D978" s="19"/>
    </row>
    <row r="979" ht="13.2" spans="3:4">
      <c r="C979" s="4"/>
      <c r="D979" s="19"/>
    </row>
    <row r="980" ht="13.2" spans="3:4">
      <c r="C980" s="4"/>
      <c r="D980" s="19"/>
    </row>
    <row r="981" ht="13.2" spans="3:4">
      <c r="C981" s="4"/>
      <c r="D981" s="19"/>
    </row>
    <row r="982" ht="13.2" spans="3:4">
      <c r="C982" s="4"/>
      <c r="D982" s="19"/>
    </row>
    <row r="983" ht="13.2" spans="3:4">
      <c r="C983" s="4"/>
      <c r="D983" s="19"/>
    </row>
    <row r="984" ht="13.2" spans="3:4">
      <c r="C984" s="4"/>
      <c r="D984" s="19"/>
    </row>
    <row r="985" ht="13.2" spans="3:4">
      <c r="C985" s="4"/>
      <c r="D985" s="19"/>
    </row>
    <row r="986" ht="13.2" spans="3:4">
      <c r="C986" s="4"/>
      <c r="D986" s="19"/>
    </row>
    <row r="987" ht="13.2" spans="3:4">
      <c r="C987" s="4"/>
      <c r="D987" s="19"/>
    </row>
    <row r="988" ht="13.2" spans="3:4">
      <c r="C988" s="4"/>
      <c r="D988" s="19"/>
    </row>
    <row r="989" ht="13.2" spans="3:4">
      <c r="C989" s="4"/>
      <c r="D989" s="19"/>
    </row>
    <row r="990" ht="13.2" spans="3:4">
      <c r="C990" s="4"/>
      <c r="D990" s="19"/>
    </row>
    <row r="991" ht="13.2" spans="3:4">
      <c r="C991" s="4"/>
      <c r="D991" s="19"/>
    </row>
    <row r="992" ht="13.2" spans="3:4">
      <c r="C992" s="4"/>
      <c r="D992" s="19"/>
    </row>
    <row r="993" ht="13.2" spans="3:4">
      <c r="C993" s="4"/>
      <c r="D993" s="19"/>
    </row>
    <row r="994" ht="13.2" spans="3:4">
      <c r="C994" s="4"/>
      <c r="D994" s="19"/>
    </row>
    <row r="995" ht="13.2" spans="3:4">
      <c r="C995" s="4"/>
      <c r="D995" s="19"/>
    </row>
    <row r="996" ht="13.2" spans="3:4">
      <c r="C996" s="4"/>
      <c r="D996" s="19"/>
    </row>
    <row r="997" ht="13.2" spans="3:4">
      <c r="C997" s="4"/>
      <c r="D997" s="19"/>
    </row>
    <row r="998" ht="13.2" spans="3:4">
      <c r="C998" s="4"/>
      <c r="D998" s="19"/>
    </row>
    <row r="999" ht="13.2" spans="3:4">
      <c r="C999" s="4"/>
      <c r="D999" s="19"/>
    </row>
    <row r="1000" ht="13.2" spans="3:4">
      <c r="C1000" s="4"/>
      <c r="D1000" s="19"/>
    </row>
  </sheetData>
  <mergeCells count="1">
    <mergeCell ref="D1:J1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13"/>
  <sheetViews>
    <sheetView workbookViewId="0">
      <selection activeCell="K18" sqref="K18"/>
    </sheetView>
  </sheetViews>
  <sheetFormatPr defaultColWidth="14.4259259259259" defaultRowHeight="15.75" customHeight="1"/>
  <cols>
    <col min="1" max="1" width="5.28703703703704" customWidth="1"/>
    <col min="2" max="2" width="26.8611111111111" customWidth="1"/>
    <col min="3" max="3" width="10.4259259259259" customWidth="1"/>
    <col min="4" max="8" width="7.28703703703704" customWidth="1"/>
    <col min="9" max="9" width="34.2222222222222" customWidth="1"/>
  </cols>
  <sheetData>
    <row r="1" ht="13.2" spans="1:9">
      <c r="A1" s="7" t="s">
        <v>0</v>
      </c>
      <c r="B1" s="34" t="s">
        <v>1</v>
      </c>
      <c r="C1" s="9" t="s">
        <v>2</v>
      </c>
      <c r="D1" s="10" t="s">
        <v>3</v>
      </c>
      <c r="E1" s="11"/>
      <c r="F1" s="11"/>
      <c r="G1" s="11"/>
      <c r="H1" s="20"/>
      <c r="I1" s="12" t="s">
        <v>4</v>
      </c>
    </row>
    <row r="2" ht="13.2" spans="1:9">
      <c r="A2" s="12">
        <v>70</v>
      </c>
      <c r="B2" s="49" t="str">
        <f>HYPERLINK("https://zxi.mytechroad.com/blog/dynamic-programming/leetcode-70-climbing-stairs/","Climbing Stairs")</f>
        <v>Climbing Stairs</v>
      </c>
      <c r="C2" s="9" t="s">
        <v>17</v>
      </c>
      <c r="D2" s="28" t="str">
        <f>HYPERLINK("https://zxi.mytechroad.com/blog/dynamic-programming/leetcode-746-min-cost-climbing-stairs/","746")</f>
        <v>746</v>
      </c>
      <c r="E2" s="28" t="str">
        <f>HYPERLINK("https://zxi.mytechroad.com/blog/dynamic-programming/leetcode-1137-n-th-tribonacci-number/","1137")</f>
        <v>1137</v>
      </c>
      <c r="F2" s="7"/>
      <c r="G2" s="7"/>
      <c r="H2" s="7"/>
      <c r="I2" s="35" t="s">
        <v>18</v>
      </c>
    </row>
    <row r="3" ht="13.2" spans="1:9">
      <c r="A3" s="12">
        <v>303</v>
      </c>
      <c r="B3" s="49" t="str">
        <f>HYPERLINK("https://zxi.mytechroad.com/blog/dynamic-programming/leetcode-303-range-sum-query-immutable/","Range Sum Query - Immutable")</f>
        <v>Range Sum Query - Immutable</v>
      </c>
      <c r="C3" s="9" t="s">
        <v>17</v>
      </c>
      <c r="D3" s="27" t="str">
        <f>HYPERLINK("https://zxi.mytechroad.com/blog/dynamic-programming/leetcode-1218-longest-arithmetic-subsequence-of-given-difference/","1218")</f>
        <v>1218</v>
      </c>
      <c r="E3" s="7"/>
      <c r="F3" s="7"/>
      <c r="G3" s="16"/>
      <c r="H3" s="7"/>
      <c r="I3" s="52"/>
    </row>
    <row r="4" ht="13.2" spans="1:9">
      <c r="A4" s="12">
        <v>53</v>
      </c>
      <c r="B4" s="49" t="str">
        <f>HYPERLINK("https://zxi.mytechroad.com/blog/dynamic-programming/leetcode-53-maximum-subarray/","Maximum Subarray")</f>
        <v>Maximum Subarray</v>
      </c>
      <c r="C4" s="9" t="s">
        <v>10</v>
      </c>
      <c r="D4" s="28" t="str">
        <f>HYPERLINK("https://zxi.mytechroad.com/blog/dynamic-programming/leetcode-121-best-time-to-buy-and-sell-stock/","121")</f>
        <v>121</v>
      </c>
      <c r="E4" s="7"/>
      <c r="F4" s="7"/>
      <c r="G4" s="16"/>
      <c r="H4" s="7"/>
      <c r="I4" s="38"/>
    </row>
    <row r="5" ht="13.2" spans="1:9">
      <c r="A5" s="35">
        <v>62</v>
      </c>
      <c r="B5" s="50" t="str">
        <f>HYPERLINK("https://zxi.mytechroad.com/blog/dynamic-programming/leetcode-62-unique-paths/","Unique Paths")</f>
        <v>Unique Paths</v>
      </c>
      <c r="C5" s="37" t="s">
        <v>10</v>
      </c>
      <c r="D5" s="27" t="str">
        <f>HYPERLINK("https://zxi.mytechroad.com/blog/dynamic-programming/leetcode-63-unique-paths-ii/","63")</f>
        <v>63</v>
      </c>
      <c r="E5" s="15" t="str">
        <f>HYPERLINK("https://zxi.mytechroad.com/blog/dynamic-programming/leetcode-64-minimum-path-sum/","64")</f>
        <v>64</v>
      </c>
      <c r="F5" s="27" t="str">
        <f>HYPERLINK("https://zxi.mytechroad.com/blog/dynamic-programming/leetcode-120-triangle/","120")</f>
        <v>120</v>
      </c>
      <c r="G5" s="33" t="str">
        <f>HYPERLINK("https://zxi.mytechroad.com/blog/dynamic-programming/leetcode-174-dungeon-game/","174")</f>
        <v>174</v>
      </c>
      <c r="H5" s="33" t="str">
        <f>HYPERLINK("https://zxi.mytechroad.com/blog/dynamic-programming/leetcode-931-minimum-falling-path-sum/","931")</f>
        <v>931</v>
      </c>
      <c r="I5" s="35" t="s">
        <v>19</v>
      </c>
    </row>
    <row r="6" ht="13.2" spans="1:9">
      <c r="A6" s="38"/>
      <c r="B6" s="38"/>
      <c r="C6" s="38"/>
      <c r="D6" s="33" t="str">
        <f>HYPERLINK("https://zxi.mytechroad.com/blog/searching/leetcode-1210-minimum-moves-to-reach-target-with-rotations/","1210")</f>
        <v>1210</v>
      </c>
      <c r="E6" s="7"/>
      <c r="F6" s="16"/>
      <c r="G6" s="7"/>
      <c r="H6" s="7"/>
      <c r="I6" s="52"/>
    </row>
    <row r="7" ht="13.2" spans="1:9">
      <c r="A7" s="12">
        <v>85</v>
      </c>
      <c r="B7" s="49" t="str">
        <f>HYPERLINK("https://zxi.mytechroad.com/blog/dynamic-programming/leetcode-85-maximal-rectangle/","Maximal Rectangle")</f>
        <v>Maximal Rectangle</v>
      </c>
      <c r="C7" s="9" t="s">
        <v>5</v>
      </c>
      <c r="D7" s="27" t="str">
        <f>HYPERLINK("https://zxi.mytechroad.com/blog/dynamic-programming/leetcode-304-range-sum-query-2d-immutable/","221")</f>
        <v>221</v>
      </c>
      <c r="E7" s="32" t="str">
        <f>HYPERLINK("https://leetcode.com/problems/range-sum-query-2d-immutable","304")</f>
        <v>304</v>
      </c>
      <c r="F7" s="15" t="str">
        <f>HYPERLINK("https://zxi.mytechroad.com/blog/dynamic-programming/leetcode-1277-count-square-submatrices-with-all-ones/","1277")</f>
        <v>1277</v>
      </c>
      <c r="G7" s="7"/>
      <c r="H7" s="7"/>
      <c r="I7" s="38"/>
    </row>
    <row r="8" ht="13.2" spans="1:9">
      <c r="A8" s="12">
        <v>198</v>
      </c>
      <c r="B8" s="49" t="str">
        <f>HYPERLINK("https://zxi.mytechroad.com/blog/dynamic-programming/leetcode-198-house-robber/","House Robber")</f>
        <v>House Robber</v>
      </c>
      <c r="C8" s="9" t="s">
        <v>5</v>
      </c>
      <c r="D8" s="27" t="str">
        <f>HYPERLINK("https://leetcode.com/problems/house-robber-ii/","213")</f>
        <v>213</v>
      </c>
      <c r="E8" s="15" t="str">
        <f>HYPERLINK("https://zxi.mytechroad.com/blog/dynamic-programming/leetcode-309-best-time-to-buy-and-sell-stock-with-cooldown/","309")</f>
        <v>309</v>
      </c>
      <c r="F8" s="15" t="str">
        <f>HYPERLINK("https://zxi.mytechroad.com/blog/dynamic-programming/leetcode-740-delete-and-earn/","740")</f>
        <v>740</v>
      </c>
      <c r="G8" s="15" t="str">
        <f>HYPERLINK("https://zxi.mytechroad.com/blog/dynamic-programming/leetcode-790-domino-and-tromino-tiling/","790")</f>
        <v>790</v>
      </c>
      <c r="H8" s="15" t="str">
        <f>HYPERLINK("https://zxi.mytechroad.com/blog/dynamic-programming/leetcode-801-minimum-swaps-to-make-sequences-increasing/","801")</f>
        <v>801</v>
      </c>
      <c r="I8" s="12" t="s">
        <v>20</v>
      </c>
    </row>
    <row r="9" ht="13.2" spans="1:9">
      <c r="A9" s="12">
        <v>279</v>
      </c>
      <c r="B9" s="49" t="str">
        <f>HYPERLINK("https://zxi.mytechroad.com/blog/dynamic-programming/leetcode-279-perfect-squares/","Perfect Squares")</f>
        <v>Perfect Squares</v>
      </c>
      <c r="C9" s="9" t="s">
        <v>5</v>
      </c>
      <c r="D9" s="17"/>
      <c r="E9" s="17"/>
      <c r="F9" s="7"/>
      <c r="G9" s="7"/>
      <c r="H9" s="7"/>
      <c r="I9" s="12" t="s">
        <v>21</v>
      </c>
    </row>
    <row r="10" ht="13.2" spans="1:9">
      <c r="A10" s="12">
        <v>139</v>
      </c>
      <c r="B10" s="49" t="str">
        <f>HYPERLINK("https://zxi.mytechroad.com/blog/leetcode/leetcode-139-word-break/","Word Break")</f>
        <v>Word Break</v>
      </c>
      <c r="C10" s="9" t="s">
        <v>5</v>
      </c>
      <c r="D10" s="14" t="str">
        <f>HYPERLINK("https://zxi.mytechroad.com/blog/leetcode/leetcode-140-word-break-ii/","140")</f>
        <v>140</v>
      </c>
      <c r="E10" s="33" t="str">
        <f>HYPERLINK("https://zxi.mytechroad.com/blog/searching/leetcode-818-race-car/","818")</f>
        <v>818</v>
      </c>
      <c r="F10" s="7"/>
      <c r="G10" s="7"/>
      <c r="H10" s="7"/>
      <c r="I10" s="35" t="s">
        <v>22</v>
      </c>
    </row>
    <row r="11" ht="26.4" spans="1:9">
      <c r="A11" s="12">
        <v>300</v>
      </c>
      <c r="B11" s="49" t="str">
        <f>HYPERLINK("https://zxi.mytechroad.com/blog/dynamic-programming/leetcode-300-longest-increasing-subsequence/","Longest Increasing Subsequence")</f>
        <v>Longest Increasing Subsequence</v>
      </c>
      <c r="C11" s="9" t="s">
        <v>5</v>
      </c>
      <c r="D11" s="15" t="str">
        <f>HYPERLINK("https://zxi.mytechroad.com/blog/dynamic-programming/leetcode-673-number-of-longest-increasing-subsequence/","673")</f>
        <v>673</v>
      </c>
      <c r="E11" s="15" t="str">
        <f>HYPERLINK("https://zxi.mytechroad.com/blog/leetcode/leetcode-weekly-contest-137/","1048")</f>
        <v>1048</v>
      </c>
      <c r="F11" s="7"/>
      <c r="G11" s="7"/>
      <c r="H11" s="7"/>
      <c r="I11" s="52"/>
    </row>
    <row r="12" ht="13.2" spans="1:9">
      <c r="A12" s="12">
        <v>96</v>
      </c>
      <c r="B12" s="49" t="str">
        <f>HYPERLINK("https://zxi.mytechroad.com/blog/dynamic-programming/leetcode-96-unique-binary-search-trees/","Unique Binary Search Trees")</f>
        <v>Unique Binary Search Trees</v>
      </c>
      <c r="C12" s="9" t="s">
        <v>5</v>
      </c>
      <c r="D12" s="7"/>
      <c r="E12" s="7"/>
      <c r="F12" s="7"/>
      <c r="G12" s="7"/>
      <c r="H12" s="7"/>
      <c r="I12" s="38"/>
    </row>
    <row r="13" ht="13.2" spans="1:9">
      <c r="A13" s="12">
        <v>1105</v>
      </c>
      <c r="B13" s="49" t="str">
        <f>HYPERLINK("https://zxi.mytechroad.com/blog/dynamic-programming/leetcode-1105-filling-bookcase-shelves/","Filling Bookcase Shelves")</f>
        <v>Filling Bookcase Shelves</v>
      </c>
      <c r="C13" s="9" t="s">
        <v>5</v>
      </c>
      <c r="D13" s="7"/>
      <c r="E13" s="7"/>
      <c r="F13" s="7"/>
      <c r="G13" s="7"/>
      <c r="H13" s="7"/>
      <c r="I13" s="53" t="s">
        <v>23</v>
      </c>
    </row>
    <row r="14" ht="13.2" spans="1:9">
      <c r="A14" s="12">
        <v>131</v>
      </c>
      <c r="B14" s="49" t="str">
        <f>HYPERLINK("https://zxi.mytechroad.com/blog/searching/leetcode-131-palindrome-partitioning/","Palindrome Partitioning")</f>
        <v>Palindrome Partitioning</v>
      </c>
      <c r="C14" s="9" t="s">
        <v>5</v>
      </c>
      <c r="D14" s="15" t="str">
        <f>HYPERLINK("https://zxi.mytechroad.com/blog/dynamic-programming/leetcode-89-gray-code/","89")</f>
        <v>89</v>
      </c>
      <c r="E14" s="7"/>
      <c r="F14" s="7"/>
      <c r="G14" s="7"/>
      <c r="H14" s="7"/>
      <c r="I14" s="12" t="s">
        <v>24</v>
      </c>
    </row>
    <row r="15" ht="13.2" spans="1:9">
      <c r="A15" s="35">
        <v>72</v>
      </c>
      <c r="B15" s="51" t="str">
        <f>HYPERLINK("https://zxi.mytechroad.com/blog/dynamic-programming/leetcode-72-edit-distance/","Edit Distance")</f>
        <v>Edit Distance</v>
      </c>
      <c r="C15" s="37" t="s">
        <v>5</v>
      </c>
      <c r="D15" s="33" t="str">
        <f>HYPERLINK("https://zxi.mytechroad.com/blog/searching/leetcode-10-regular-expression-matching/","10")</f>
        <v>10</v>
      </c>
      <c r="E15" s="33" t="str">
        <f>HYPERLINK("https://leetcode.com/problems/wildcard-matching/","44")</f>
        <v>44</v>
      </c>
      <c r="F15" s="33" t="str">
        <f>HYPERLINK("https://zxi.mytechroad.com/blog/dynamic-programming/leetcode-97-interleaving-string/","97")</f>
        <v>97</v>
      </c>
      <c r="G15" s="33" t="str">
        <f>HYPERLINK("https://zxi.mytechroad.com/blog/dynamic-programming/leetcode-115-distinct-subsequences/","115")</f>
        <v>115</v>
      </c>
      <c r="H15" s="15" t="str">
        <f>HYPERLINK("https://leetcode.com/problems/delete-operation-for-two-strings/","583")</f>
        <v>583</v>
      </c>
      <c r="I15" s="35" t="s">
        <v>25</v>
      </c>
    </row>
    <row r="16" ht="13.2" spans="1:9">
      <c r="A16" s="38"/>
      <c r="B16" s="38"/>
      <c r="C16" s="38"/>
      <c r="D16" s="27" t="str">
        <f>HYPERLINK("https://zxi.mytechroad.com/blog/dynamic-programming/leetcode-712-minimum-ascii-delete-sum-for-two-strings/","712")</f>
        <v>712</v>
      </c>
      <c r="E16" s="33" t="str">
        <f>HYPERLINK("https://zxi.mytechroad.com/blog/dynamic-programming/leetcode-1187-make-array-strictly-increasing/","1187")</f>
        <v>1187</v>
      </c>
      <c r="F16" s="15" t="str">
        <f>HYPERLINK("https://zxi.mytechroad.com/blog/dynamic-programming/leetcode-1143-longest-common-subsequence/","1143")</f>
        <v>1143</v>
      </c>
      <c r="G16" s="33" t="str">
        <f>HYPERLINK("https://zxi.mytechroad.com/blog/dynamic-programming/leetcode-1092-shortest-common-supersequence/","1092")</f>
        <v>1092</v>
      </c>
      <c r="H16" s="15" t="str">
        <f>HYPERLINK("https://zxi.mytechroad.com/blog/dynamic-programming/leetcode-718-maximum-length-of-repeated-subarray/","718")</f>
        <v>718</v>
      </c>
      <c r="I16" s="38"/>
    </row>
    <row r="17" ht="13.2" spans="1:9">
      <c r="A17" s="12">
        <v>1139</v>
      </c>
      <c r="B17" s="49" t="str">
        <f>HYPERLINK("https://zxi.mytechroad.com/blog/dynamic-programming/leetcode-1139-largest-1-bordered-square/","Largest 1-Bordered Square")</f>
        <v>Largest 1-Bordered Square</v>
      </c>
      <c r="C17" s="9" t="s">
        <v>5</v>
      </c>
      <c r="D17" s="16"/>
      <c r="E17" s="7"/>
      <c r="F17" s="7"/>
      <c r="G17" s="7"/>
      <c r="H17" s="7"/>
      <c r="I17" s="53" t="s">
        <v>26</v>
      </c>
    </row>
    <row r="18" ht="26.4" spans="1:9">
      <c r="A18" s="12">
        <v>688</v>
      </c>
      <c r="B18" s="49" t="str">
        <f>HYPERLINK("https://leetcode.com/problems/knight-probability-in-chessboard/","Knight Probability in Chessboard")</f>
        <v>Knight Probability in Chessboard</v>
      </c>
      <c r="C18" s="9" t="s">
        <v>5</v>
      </c>
      <c r="D18" s="27" t="str">
        <f>HYPERLINK("https://leetcode.com/problems/out-of-boundary-paths/","576")</f>
        <v>576</v>
      </c>
      <c r="E18" s="15" t="str">
        <f>HYPERLINK("https://leetcode.com/problems/knight-dialer/","935")</f>
        <v>935</v>
      </c>
      <c r="F18" s="7"/>
      <c r="G18" s="7"/>
      <c r="H18" s="7"/>
      <c r="I18" s="47" t="s">
        <v>27</v>
      </c>
    </row>
    <row r="19" ht="13.2" spans="1:9">
      <c r="A19" s="35">
        <v>322</v>
      </c>
      <c r="B19" s="50" t="str">
        <f>HYPERLINK("https://zxi.mytechroad.com/blog/dynamic-programming/leetcode-322-coin-change/","Coin Change")</f>
        <v>Coin Change</v>
      </c>
      <c r="C19" s="37" t="s">
        <v>5</v>
      </c>
      <c r="D19" s="15" t="str">
        <f>HYPERLINK("https://zxi.mytechroad.com/blog/dynamic-programming/leetcode-377-combination-sum-iv/","377")</f>
        <v>377</v>
      </c>
      <c r="E19" s="15" t="str">
        <f>HYPERLINK("https://zxi.mytechroad.com/blog/dynamic-programming/leetcode-416-partition-equal-subset-sum/","416")</f>
        <v>416</v>
      </c>
      <c r="F19" s="15" t="str">
        <f>HYPERLINK("https://zxi.mytechroad.com/blog/dynamic-programming/leetcode-494-target-sum/","494")</f>
        <v>494</v>
      </c>
      <c r="G19" s="15" t="str">
        <f>HYPERLINK("https://zxi.mytechroad.com/blog/dynamic-programming/leetcode-1043-partition-array-for-maximum-sum/","1043")</f>
        <v>1043</v>
      </c>
      <c r="H19" s="15" t="str">
        <f>HYPERLINK("https://zxi.mytechroad.com/blog/leetcode/leetcode-weekly-contest-137/","1049")</f>
        <v>1049</v>
      </c>
      <c r="I19" s="35" t="s">
        <v>28</v>
      </c>
    </row>
    <row r="20" ht="13.2" spans="1:9">
      <c r="A20" s="38"/>
      <c r="B20" s="38"/>
      <c r="C20" s="38"/>
      <c r="D20" s="15" t="str">
        <f>HYPERLINK("https://zxi.mytechroad.com/blog/dynamic-programming/leetcode-1220-count-vowels-permutation/","1220")</f>
        <v>1220</v>
      </c>
      <c r="E20" s="15" t="str">
        <f>HYPERLINK("https://zxi.mytechroad.com/blog/dynamic-programming/leetcode-1230-toss-strange-coins/","1230")</f>
        <v>1230</v>
      </c>
      <c r="F20" s="15" t="str">
        <f>HYPERLINK("https://zxi.mytechroad.com/blog/dynamic-programming/leetcode-1262-greatest-sum-divisible-by-three/","1262")</f>
        <v>1262</v>
      </c>
      <c r="G20" s="15" t="str">
        <f>HYPERLINK("https://zxi.mytechroad.com/blog/dynamic-programming/leetcode-1269-number-of-ways-to-stay-in-the-same-place-after-some-steps/","1269")</f>
        <v>1269</v>
      </c>
      <c r="H20" s="7"/>
      <c r="I20" s="38"/>
    </row>
    <row r="21" ht="13.2" spans="1:9">
      <c r="A21" s="12">
        <v>813</v>
      </c>
      <c r="B21" s="49" t="str">
        <f>HYPERLINK("https://zxi.mytechroad.com/blog/dynamic-programming/leetcode-813-largest-sum-of-averages/","Largest Sum of Averages")</f>
        <v>Largest Sum of Averages</v>
      </c>
      <c r="C21" s="9" t="s">
        <v>14</v>
      </c>
      <c r="D21" s="14" t="str">
        <f>HYPERLINK("https://zxi.mytechroad.com/blog/dynamic-programming/leetcode-1278-palindrome-partitioning-iii/","1278")</f>
        <v>1278</v>
      </c>
      <c r="E21" s="33" t="str">
        <f>HYPERLINK("https://zxi.mytechroad.com/blog/dynamic-programming/leetcode-1335-minimum-difficulty-of-a-job-schedule/","1335")</f>
        <v>1335</v>
      </c>
      <c r="F21" s="14" t="str">
        <f>HYPERLINK("https://zxi.mytechroad.com/blog/dynamic-programming/leetcode-410-split-array-largest-sum/","410")</f>
        <v>410</v>
      </c>
      <c r="G21" s="7"/>
      <c r="H21" s="7"/>
      <c r="I21" s="12" t="s">
        <v>29</v>
      </c>
    </row>
    <row r="22" ht="13.2" spans="1:9">
      <c r="A22" s="12">
        <v>1223</v>
      </c>
      <c r="B22" s="49" t="str">
        <f>HYPERLINK("https://zxi.mytechroad.com/blog/dynamic-programming/leetcode-1223-dice-roll-simulation/","Dice Roll Simulation")</f>
        <v>Dice Roll Simulation</v>
      </c>
      <c r="C22" s="9" t="s">
        <v>14</v>
      </c>
      <c r="E22" s="7"/>
      <c r="F22" s="7"/>
      <c r="G22" s="7"/>
      <c r="H22" s="7"/>
      <c r="I22" s="12" t="s">
        <v>30</v>
      </c>
    </row>
    <row r="23" ht="13.2" spans="1:9">
      <c r="A23" s="12">
        <v>312</v>
      </c>
      <c r="B23" s="49" t="str">
        <f>HYPERLINK("https://zxi.mytechroad.com/blog/dynamic-programming/leetcode-312-burst-balloons/","Burst Balloons")</f>
        <v>Burst Balloons</v>
      </c>
      <c r="C23" s="9" t="s">
        <v>14</v>
      </c>
      <c r="D23" s="14" t="str">
        <f>HYPERLINK("https://zxi.mytechroad.com/blog/dynamic-programming/leetcode-664-strange-printer/","664")</f>
        <v>664</v>
      </c>
      <c r="E23" s="15" t="str">
        <f>HYPERLINK("https://zxi.mytechroad.com/blog/leetcode/leetcode-weekly-contest-131-1021-1022-1023-1024/","1024")</f>
        <v>1024</v>
      </c>
      <c r="F23" s="15" t="str">
        <f>HYPERLINK("https://zxi.mytechroad.com/blog/leetcode/leetcode-weekly-contest-135-1037-1038-1039-1040/","1039")</f>
        <v>1039</v>
      </c>
      <c r="G23" s="15" t="str">
        <f>HYPERLINK("https://zxi.mytechroad.com/blog/recursion/leetcode-1140-stone-game-ii/","1140")</f>
        <v>1140</v>
      </c>
      <c r="H23" s="15" t="str">
        <f>HYPERLINK("https://zxi.mytechroad.com/blog/dynamic-programming/1130-minimum-cost-tree-from-leaf-values/","1130")</f>
        <v>1130</v>
      </c>
      <c r="I23" s="12" t="s">
        <v>31</v>
      </c>
    </row>
    <row r="24" ht="13.2" spans="1:9">
      <c r="A24" s="12">
        <v>741</v>
      </c>
      <c r="B24" s="49" t="str">
        <f>HYPERLINK("https://zxi.mytechroad.com/blog/dynamic-programming/leetcode-741-cherry-pickup/","Cherry Pickup")</f>
        <v>Cherry Pickup</v>
      </c>
      <c r="C24" s="9" t="s">
        <v>14</v>
      </c>
      <c r="D24" s="16"/>
      <c r="E24" s="7"/>
      <c r="F24" s="7"/>
      <c r="G24" s="7"/>
      <c r="H24" s="7"/>
      <c r="I24" s="12" t="s">
        <v>32</v>
      </c>
    </row>
    <row r="25" ht="13.2" spans="1:9">
      <c r="A25" s="12">
        <v>546</v>
      </c>
      <c r="B25" s="49" t="str">
        <f>HYPERLINK("https://zxi.mytechroad.com/blog/dynamic-programming/leetcode-546-remove-boxes/","Remove Boxes")</f>
        <v>Remove Boxes</v>
      </c>
      <c r="C25" s="9" t="s">
        <v>33</v>
      </c>
      <c r="D25" s="16"/>
      <c r="E25" s="7"/>
      <c r="F25" s="7"/>
      <c r="G25" s="7"/>
      <c r="H25" s="7"/>
      <c r="I25" s="12" t="s">
        <v>34</v>
      </c>
    </row>
    <row r="26" ht="13.2" spans="1:9">
      <c r="A26" s="12">
        <v>943</v>
      </c>
      <c r="B26" s="49" t="str">
        <f>HYPERLINK("https://zxi.mytechroad.com/blog/searching/leetcode-943-find-the-shortest-superstring/","Find the Shortest Superstring")</f>
        <v>Find the Shortest Superstring</v>
      </c>
      <c r="C26" s="9" t="s">
        <v>33</v>
      </c>
      <c r="D26" s="14" t="str">
        <f>HYPERLINK("https://zxi.mytechroad.com/blog/searching/leetcode-980-unique-paths-iii/","980")</f>
        <v>980</v>
      </c>
      <c r="E26" s="33" t="str">
        <f>HYPERLINK("https://zxi.mytechroad.com/blog/searching/leetcode-996-number-of-squareful-arrays/","996")</f>
        <v>996</v>
      </c>
      <c r="F26" s="33" t="str">
        <f>HYPERLINK("https://zxi.mytechroad.com/blog/dynamic-programming/leetcode-1125-smallest-sufficient-team/","1125")</f>
        <v>1125</v>
      </c>
      <c r="G26" s="7"/>
      <c r="H26" s="7"/>
      <c r="I26" s="12" t="s">
        <v>35</v>
      </c>
    </row>
    <row r="27" ht="13.2" spans="2:9">
      <c r="B27" s="44"/>
      <c r="C27" s="4"/>
      <c r="D27" s="19"/>
      <c r="I27" s="54"/>
    </row>
    <row r="28" ht="13.2" spans="2:9">
      <c r="B28" s="44"/>
      <c r="C28" s="4"/>
      <c r="D28" s="19"/>
      <c r="I28" s="54"/>
    </row>
    <row r="29" ht="13.2" spans="2:9">
      <c r="B29" s="44"/>
      <c r="C29" s="4"/>
      <c r="D29" s="19"/>
      <c r="I29" s="54"/>
    </row>
    <row r="30" ht="13.2" spans="2:9">
      <c r="B30" s="44"/>
      <c r="C30" s="4"/>
      <c r="D30" s="19"/>
      <c r="I30" s="54"/>
    </row>
    <row r="31" ht="13.2" spans="2:9">
      <c r="B31" s="44"/>
      <c r="C31" s="4"/>
      <c r="D31" s="19"/>
      <c r="I31" s="54"/>
    </row>
    <row r="32" ht="13.2" spans="2:9">
      <c r="B32" s="44"/>
      <c r="C32" s="4"/>
      <c r="D32" s="19"/>
      <c r="I32" s="54"/>
    </row>
    <row r="33" ht="13.2" spans="2:9">
      <c r="B33" s="44"/>
      <c r="C33" s="4"/>
      <c r="D33" s="19"/>
      <c r="I33" s="54"/>
    </row>
    <row r="34" ht="13.2" spans="2:9">
      <c r="B34" s="44"/>
      <c r="C34" s="4"/>
      <c r="D34" s="19"/>
      <c r="I34" s="54"/>
    </row>
    <row r="35" ht="13.2" spans="2:9">
      <c r="B35" s="44"/>
      <c r="C35" s="4"/>
      <c r="D35" s="19"/>
      <c r="I35" s="54"/>
    </row>
    <row r="36" ht="13.2" spans="2:9">
      <c r="B36" s="44"/>
      <c r="C36" s="4"/>
      <c r="D36" s="19"/>
      <c r="I36" s="54"/>
    </row>
    <row r="37" ht="13.2" spans="2:9">
      <c r="B37" s="44"/>
      <c r="C37" s="4"/>
      <c r="D37" s="19"/>
      <c r="I37" s="54"/>
    </row>
    <row r="38" ht="13.2" spans="2:9">
      <c r="B38" s="44"/>
      <c r="C38" s="4"/>
      <c r="D38" s="19"/>
      <c r="I38" s="54"/>
    </row>
    <row r="39" ht="13.2" spans="2:9">
      <c r="B39" s="44"/>
      <c r="C39" s="4"/>
      <c r="D39" s="19"/>
      <c r="I39" s="54"/>
    </row>
    <row r="40" ht="13.2" spans="2:9">
      <c r="B40" s="44"/>
      <c r="C40" s="4"/>
      <c r="D40" s="19"/>
      <c r="I40" s="54"/>
    </row>
    <row r="41" ht="13.2" spans="2:9">
      <c r="B41" s="44"/>
      <c r="C41" s="4"/>
      <c r="D41" s="19"/>
      <c r="I41" s="54"/>
    </row>
    <row r="42" ht="13.2" spans="2:9">
      <c r="B42" s="44"/>
      <c r="C42" s="4"/>
      <c r="D42" s="19"/>
      <c r="I42" s="54"/>
    </row>
    <row r="43" ht="13.2" spans="2:9">
      <c r="B43" s="44"/>
      <c r="C43" s="4"/>
      <c r="D43" s="19"/>
      <c r="I43" s="54"/>
    </row>
    <row r="44" ht="13.2" spans="2:9">
      <c r="B44" s="44"/>
      <c r="C44" s="4"/>
      <c r="D44" s="19"/>
      <c r="I44" s="54"/>
    </row>
    <row r="45" ht="13.2" spans="2:9">
      <c r="B45" s="44"/>
      <c r="C45" s="4"/>
      <c r="D45" s="19"/>
      <c r="I45" s="54"/>
    </row>
    <row r="46" ht="13.2" spans="2:9">
      <c r="B46" s="44"/>
      <c r="C46" s="4"/>
      <c r="D46" s="19"/>
      <c r="I46" s="54"/>
    </row>
    <row r="47" ht="13.2" spans="2:9">
      <c r="B47" s="44"/>
      <c r="C47" s="4"/>
      <c r="D47" s="19"/>
      <c r="I47" s="54"/>
    </row>
    <row r="48" ht="13.2" spans="2:9">
      <c r="B48" s="44"/>
      <c r="C48" s="4"/>
      <c r="D48" s="19"/>
      <c r="I48" s="54"/>
    </row>
    <row r="49" ht="13.2" spans="2:9">
      <c r="B49" s="44"/>
      <c r="C49" s="4"/>
      <c r="D49" s="19"/>
      <c r="I49" s="54"/>
    </row>
    <row r="50" ht="13.2" spans="2:9">
      <c r="B50" s="44"/>
      <c r="C50" s="4"/>
      <c r="D50" s="19"/>
      <c r="I50" s="54"/>
    </row>
    <row r="51" ht="13.2" spans="2:9">
      <c r="B51" s="44"/>
      <c r="C51" s="4"/>
      <c r="D51" s="19"/>
      <c r="I51" s="54"/>
    </row>
    <row r="52" ht="13.2" spans="2:9">
      <c r="B52" s="44"/>
      <c r="C52" s="4"/>
      <c r="D52" s="19"/>
      <c r="I52" s="54"/>
    </row>
    <row r="53" ht="13.2" spans="2:9">
      <c r="B53" s="44"/>
      <c r="C53" s="4"/>
      <c r="D53" s="19"/>
      <c r="I53" s="54"/>
    </row>
    <row r="54" ht="13.2" spans="2:9">
      <c r="B54" s="44"/>
      <c r="C54" s="4"/>
      <c r="D54" s="19"/>
      <c r="I54" s="54"/>
    </row>
    <row r="55" ht="13.2" spans="2:9">
      <c r="B55" s="44"/>
      <c r="C55" s="4"/>
      <c r="D55" s="19"/>
      <c r="I55" s="54"/>
    </row>
    <row r="56" ht="13.2" spans="2:9">
      <c r="B56" s="44"/>
      <c r="C56" s="4"/>
      <c r="D56" s="19"/>
      <c r="I56" s="54"/>
    </row>
    <row r="57" ht="13.2" spans="2:9">
      <c r="B57" s="44"/>
      <c r="C57" s="4"/>
      <c r="D57" s="19"/>
      <c r="I57" s="54"/>
    </row>
    <row r="58" ht="13.2" spans="2:9">
      <c r="B58" s="44"/>
      <c r="C58" s="4"/>
      <c r="D58" s="19"/>
      <c r="I58" s="54"/>
    </row>
    <row r="59" ht="13.2" spans="2:9">
      <c r="B59" s="44"/>
      <c r="C59" s="4"/>
      <c r="D59" s="19"/>
      <c r="I59" s="54"/>
    </row>
    <row r="60" ht="13.2" spans="2:9">
      <c r="B60" s="44"/>
      <c r="C60" s="4"/>
      <c r="D60" s="19"/>
      <c r="I60" s="54"/>
    </row>
    <row r="61" ht="13.2" spans="2:9">
      <c r="B61" s="44"/>
      <c r="C61" s="4"/>
      <c r="D61" s="19"/>
      <c r="I61" s="54"/>
    </row>
    <row r="62" ht="13.2" spans="2:9">
      <c r="B62" s="44"/>
      <c r="C62" s="4"/>
      <c r="D62" s="19"/>
      <c r="I62" s="54"/>
    </row>
    <row r="63" ht="13.2" spans="2:9">
      <c r="B63" s="44"/>
      <c r="C63" s="4"/>
      <c r="D63" s="19"/>
      <c r="I63" s="54"/>
    </row>
    <row r="64" ht="13.2" spans="2:9">
      <c r="B64" s="44"/>
      <c r="C64" s="4"/>
      <c r="D64" s="19"/>
      <c r="I64" s="54"/>
    </row>
    <row r="65" ht="13.2" spans="2:9">
      <c r="B65" s="44"/>
      <c r="C65" s="4"/>
      <c r="D65" s="19"/>
      <c r="I65" s="54"/>
    </row>
    <row r="66" ht="13.2" spans="2:9">
      <c r="B66" s="44"/>
      <c r="C66" s="4"/>
      <c r="D66" s="19"/>
      <c r="I66" s="54"/>
    </row>
    <row r="67" ht="13.2" spans="2:9">
      <c r="B67" s="44"/>
      <c r="C67" s="4"/>
      <c r="D67" s="19"/>
      <c r="I67" s="54"/>
    </row>
    <row r="68" ht="13.2" spans="2:9">
      <c r="B68" s="44"/>
      <c r="C68" s="4"/>
      <c r="D68" s="19"/>
      <c r="I68" s="54"/>
    </row>
    <row r="69" ht="13.2" spans="2:9">
      <c r="B69" s="44"/>
      <c r="C69" s="4"/>
      <c r="D69" s="19"/>
      <c r="I69" s="54"/>
    </row>
    <row r="70" ht="13.2" spans="2:9">
      <c r="B70" s="44"/>
      <c r="C70" s="4"/>
      <c r="D70" s="19"/>
      <c r="I70" s="54"/>
    </row>
    <row r="71" ht="13.2" spans="2:9">
      <c r="B71" s="44"/>
      <c r="C71" s="4"/>
      <c r="D71" s="19"/>
      <c r="I71" s="54"/>
    </row>
    <row r="72" ht="13.2" spans="2:9">
      <c r="B72" s="44"/>
      <c r="C72" s="4"/>
      <c r="D72" s="19"/>
      <c r="I72" s="54"/>
    </row>
    <row r="73" ht="13.2" spans="2:9">
      <c r="B73" s="44"/>
      <c r="C73" s="4"/>
      <c r="D73" s="19"/>
      <c r="I73" s="54"/>
    </row>
    <row r="74" ht="13.2" spans="2:9">
      <c r="B74" s="44"/>
      <c r="C74" s="4"/>
      <c r="D74" s="19"/>
      <c r="I74" s="54"/>
    </row>
    <row r="75" ht="13.2" spans="2:9">
      <c r="B75" s="44"/>
      <c r="C75" s="4"/>
      <c r="D75" s="19"/>
      <c r="I75" s="54"/>
    </row>
    <row r="76" ht="13.2" spans="2:9">
      <c r="B76" s="44"/>
      <c r="C76" s="4"/>
      <c r="D76" s="19"/>
      <c r="I76" s="54"/>
    </row>
    <row r="77" ht="13.2" spans="2:9">
      <c r="B77" s="44"/>
      <c r="C77" s="4"/>
      <c r="D77" s="19"/>
      <c r="I77" s="54"/>
    </row>
    <row r="78" ht="13.2" spans="2:9">
      <c r="B78" s="44"/>
      <c r="C78" s="4"/>
      <c r="D78" s="19"/>
      <c r="I78" s="54"/>
    </row>
    <row r="79" ht="13.2" spans="2:9">
      <c r="B79" s="44"/>
      <c r="C79" s="4"/>
      <c r="D79" s="19"/>
      <c r="I79" s="54"/>
    </row>
    <row r="80" ht="13.2" spans="2:9">
      <c r="B80" s="44"/>
      <c r="C80" s="4"/>
      <c r="D80" s="19"/>
      <c r="I80" s="54"/>
    </row>
    <row r="81" ht="13.2" spans="2:9">
      <c r="B81" s="44"/>
      <c r="C81" s="4"/>
      <c r="D81" s="19"/>
      <c r="I81" s="54"/>
    </row>
    <row r="82" ht="13.2" spans="2:9">
      <c r="B82" s="44"/>
      <c r="C82" s="4"/>
      <c r="D82" s="19"/>
      <c r="I82" s="54"/>
    </row>
    <row r="83" ht="13.2" spans="2:9">
      <c r="B83" s="44"/>
      <c r="C83" s="4"/>
      <c r="D83" s="19"/>
      <c r="I83" s="54"/>
    </row>
    <row r="84" ht="13.2" spans="2:9">
      <c r="B84" s="44"/>
      <c r="C84" s="4"/>
      <c r="D84" s="19"/>
      <c r="I84" s="54"/>
    </row>
    <row r="85" ht="13.2" spans="2:9">
      <c r="B85" s="44"/>
      <c r="C85" s="4"/>
      <c r="D85" s="19"/>
      <c r="I85" s="54"/>
    </row>
    <row r="86" ht="13.2" spans="2:9">
      <c r="B86" s="44"/>
      <c r="C86" s="4"/>
      <c r="D86" s="19"/>
      <c r="I86" s="54"/>
    </row>
    <row r="87" ht="13.2" spans="2:9">
      <c r="B87" s="44"/>
      <c r="C87" s="4"/>
      <c r="D87" s="19"/>
      <c r="I87" s="54"/>
    </row>
    <row r="88" ht="13.2" spans="2:9">
      <c r="B88" s="44"/>
      <c r="C88" s="4"/>
      <c r="D88" s="19"/>
      <c r="I88" s="54"/>
    </row>
    <row r="89" ht="13.2" spans="2:9">
      <c r="B89" s="44"/>
      <c r="C89" s="4"/>
      <c r="D89" s="19"/>
      <c r="I89" s="54"/>
    </row>
    <row r="90" ht="13.2" spans="2:9">
      <c r="B90" s="44"/>
      <c r="C90" s="4"/>
      <c r="D90" s="19"/>
      <c r="I90" s="54"/>
    </row>
    <row r="91" ht="13.2" spans="2:9">
      <c r="B91" s="44"/>
      <c r="C91" s="4"/>
      <c r="D91" s="19"/>
      <c r="I91" s="54"/>
    </row>
    <row r="92" ht="13.2" spans="2:9">
      <c r="B92" s="44"/>
      <c r="C92" s="4"/>
      <c r="D92" s="19"/>
      <c r="I92" s="54"/>
    </row>
    <row r="93" ht="13.2" spans="2:9">
      <c r="B93" s="44"/>
      <c r="C93" s="4"/>
      <c r="D93" s="19"/>
      <c r="I93" s="54"/>
    </row>
    <row r="94" ht="13.2" spans="2:9">
      <c r="B94" s="44"/>
      <c r="C94" s="4"/>
      <c r="D94" s="19"/>
      <c r="I94" s="54"/>
    </row>
    <row r="95" ht="13.2" spans="2:9">
      <c r="B95" s="44"/>
      <c r="C95" s="4"/>
      <c r="D95" s="19"/>
      <c r="I95" s="54"/>
    </row>
    <row r="96" ht="13.2" spans="2:9">
      <c r="B96" s="44"/>
      <c r="C96" s="4"/>
      <c r="D96" s="19"/>
      <c r="I96" s="54"/>
    </row>
    <row r="97" ht="13.2" spans="2:9">
      <c r="B97" s="44"/>
      <c r="C97" s="4"/>
      <c r="D97" s="19"/>
      <c r="I97" s="54"/>
    </row>
    <row r="98" ht="13.2" spans="2:9">
      <c r="B98" s="44"/>
      <c r="C98" s="4"/>
      <c r="D98" s="19"/>
      <c r="I98" s="54"/>
    </row>
    <row r="99" ht="13.2" spans="2:9">
      <c r="B99" s="44"/>
      <c r="C99" s="4"/>
      <c r="D99" s="19"/>
      <c r="I99" s="54"/>
    </row>
    <row r="100" ht="13.2" spans="2:9">
      <c r="B100" s="44"/>
      <c r="C100" s="4"/>
      <c r="D100" s="19"/>
      <c r="I100" s="54"/>
    </row>
    <row r="101" ht="13.2" spans="2:9">
      <c r="B101" s="44"/>
      <c r="C101" s="4"/>
      <c r="D101" s="19"/>
      <c r="I101" s="54"/>
    </row>
    <row r="102" ht="13.2" spans="2:9">
      <c r="B102" s="44"/>
      <c r="C102" s="4"/>
      <c r="D102" s="19"/>
      <c r="I102" s="54"/>
    </row>
    <row r="103" ht="13.2" spans="2:9">
      <c r="B103" s="44"/>
      <c r="C103" s="4"/>
      <c r="D103" s="19"/>
      <c r="I103" s="54"/>
    </row>
    <row r="104" ht="13.2" spans="2:9">
      <c r="B104" s="44"/>
      <c r="C104" s="4"/>
      <c r="D104" s="19"/>
      <c r="I104" s="54"/>
    </row>
    <row r="105" ht="13.2" spans="2:9">
      <c r="B105" s="44"/>
      <c r="C105" s="4"/>
      <c r="D105" s="19"/>
      <c r="I105" s="54"/>
    </row>
    <row r="106" ht="13.2" spans="2:9">
      <c r="B106" s="44"/>
      <c r="C106" s="4"/>
      <c r="D106" s="19"/>
      <c r="I106" s="54"/>
    </row>
    <row r="107" ht="13.2" spans="2:9">
      <c r="B107" s="44"/>
      <c r="C107" s="4"/>
      <c r="D107" s="19"/>
      <c r="I107" s="54"/>
    </row>
    <row r="108" ht="13.2" spans="2:9">
      <c r="B108" s="44"/>
      <c r="C108" s="4"/>
      <c r="D108" s="19"/>
      <c r="I108" s="54"/>
    </row>
    <row r="109" ht="13.2" spans="2:9">
      <c r="B109" s="44"/>
      <c r="C109" s="4"/>
      <c r="D109" s="19"/>
      <c r="I109" s="54"/>
    </row>
    <row r="110" ht="13.2" spans="2:9">
      <c r="B110" s="44"/>
      <c r="C110" s="4"/>
      <c r="D110" s="19"/>
      <c r="I110" s="54"/>
    </row>
    <row r="111" ht="13.2" spans="2:9">
      <c r="B111" s="44"/>
      <c r="C111" s="4"/>
      <c r="D111" s="19"/>
      <c r="I111" s="54"/>
    </row>
    <row r="112" ht="13.2" spans="2:9">
      <c r="B112" s="44"/>
      <c r="C112" s="4"/>
      <c r="D112" s="19"/>
      <c r="I112" s="54"/>
    </row>
    <row r="113" ht="13.2" spans="2:9">
      <c r="B113" s="44"/>
      <c r="C113" s="4"/>
      <c r="D113" s="19"/>
      <c r="I113" s="54"/>
    </row>
    <row r="114" ht="13.2" spans="2:9">
      <c r="B114" s="44"/>
      <c r="C114" s="4"/>
      <c r="D114" s="19"/>
      <c r="I114" s="54"/>
    </row>
    <row r="115" ht="13.2" spans="2:9">
      <c r="B115" s="44"/>
      <c r="C115" s="4"/>
      <c r="D115" s="19"/>
      <c r="I115" s="54"/>
    </row>
    <row r="116" ht="13.2" spans="2:9">
      <c r="B116" s="44"/>
      <c r="C116" s="4"/>
      <c r="D116" s="19"/>
      <c r="I116" s="54"/>
    </row>
    <row r="117" ht="13.2" spans="2:9">
      <c r="B117" s="44"/>
      <c r="C117" s="4"/>
      <c r="D117" s="19"/>
      <c r="I117" s="54"/>
    </row>
    <row r="118" ht="13.2" spans="2:9">
      <c r="B118" s="44"/>
      <c r="C118" s="4"/>
      <c r="D118" s="19"/>
      <c r="I118" s="54"/>
    </row>
    <row r="119" ht="13.2" spans="2:9">
      <c r="B119" s="44"/>
      <c r="C119" s="4"/>
      <c r="D119" s="19"/>
      <c r="I119" s="54"/>
    </row>
    <row r="120" ht="13.2" spans="2:9">
      <c r="B120" s="44"/>
      <c r="C120" s="4"/>
      <c r="D120" s="19"/>
      <c r="I120" s="54"/>
    </row>
    <row r="121" ht="13.2" spans="2:9">
      <c r="B121" s="44"/>
      <c r="C121" s="4"/>
      <c r="D121" s="19"/>
      <c r="I121" s="54"/>
    </row>
    <row r="122" ht="13.2" spans="2:9">
      <c r="B122" s="44"/>
      <c r="C122" s="4"/>
      <c r="D122" s="19"/>
      <c r="I122" s="54"/>
    </row>
    <row r="123" ht="13.2" spans="2:9">
      <c r="B123" s="44"/>
      <c r="C123" s="4"/>
      <c r="D123" s="19"/>
      <c r="I123" s="54"/>
    </row>
    <row r="124" ht="13.2" spans="2:9">
      <c r="B124" s="44"/>
      <c r="C124" s="4"/>
      <c r="D124" s="19"/>
      <c r="I124" s="54"/>
    </row>
    <row r="125" ht="13.2" spans="2:9">
      <c r="B125" s="44"/>
      <c r="C125" s="4"/>
      <c r="D125" s="19"/>
      <c r="I125" s="54"/>
    </row>
    <row r="126" ht="13.2" spans="2:9">
      <c r="B126" s="44"/>
      <c r="C126" s="4"/>
      <c r="D126" s="19"/>
      <c r="I126" s="54"/>
    </row>
    <row r="127" ht="13.2" spans="2:9">
      <c r="B127" s="44"/>
      <c r="C127" s="4"/>
      <c r="D127" s="19"/>
      <c r="I127" s="54"/>
    </row>
    <row r="128" ht="13.2" spans="2:9">
      <c r="B128" s="44"/>
      <c r="C128" s="4"/>
      <c r="D128" s="19"/>
      <c r="I128" s="54"/>
    </row>
    <row r="129" ht="13.2" spans="2:9">
      <c r="B129" s="44"/>
      <c r="C129" s="4"/>
      <c r="D129" s="19"/>
      <c r="I129" s="54"/>
    </row>
    <row r="130" ht="13.2" spans="2:9">
      <c r="B130" s="44"/>
      <c r="C130" s="4"/>
      <c r="D130" s="19"/>
      <c r="I130" s="54"/>
    </row>
    <row r="131" ht="13.2" spans="2:9">
      <c r="B131" s="44"/>
      <c r="C131" s="4"/>
      <c r="D131" s="19"/>
      <c r="I131" s="54"/>
    </row>
    <row r="132" ht="13.2" spans="2:9">
      <c r="B132" s="44"/>
      <c r="C132" s="4"/>
      <c r="D132" s="19"/>
      <c r="I132" s="54"/>
    </row>
    <row r="133" ht="13.2" spans="2:9">
      <c r="B133" s="44"/>
      <c r="C133" s="4"/>
      <c r="D133" s="19"/>
      <c r="I133" s="54"/>
    </row>
    <row r="134" ht="13.2" spans="2:9">
      <c r="B134" s="44"/>
      <c r="C134" s="4"/>
      <c r="D134" s="19"/>
      <c r="I134" s="54"/>
    </row>
    <row r="135" ht="13.2" spans="2:9">
      <c r="B135" s="44"/>
      <c r="C135" s="4"/>
      <c r="D135" s="19"/>
      <c r="I135" s="54"/>
    </row>
    <row r="136" ht="13.2" spans="2:9">
      <c r="B136" s="44"/>
      <c r="C136" s="4"/>
      <c r="D136" s="19"/>
      <c r="I136" s="54"/>
    </row>
    <row r="137" ht="13.2" spans="2:9">
      <c r="B137" s="44"/>
      <c r="C137" s="4"/>
      <c r="D137" s="19"/>
      <c r="I137" s="54"/>
    </row>
    <row r="138" ht="13.2" spans="2:9">
      <c r="B138" s="44"/>
      <c r="C138" s="4"/>
      <c r="D138" s="19"/>
      <c r="I138" s="54"/>
    </row>
    <row r="139" ht="13.2" spans="2:9">
      <c r="B139" s="44"/>
      <c r="C139" s="4"/>
      <c r="D139" s="19"/>
      <c r="I139" s="54"/>
    </row>
    <row r="140" ht="13.2" spans="2:9">
      <c r="B140" s="44"/>
      <c r="C140" s="4"/>
      <c r="D140" s="19"/>
      <c r="I140" s="54"/>
    </row>
    <row r="141" ht="13.2" spans="2:9">
      <c r="B141" s="44"/>
      <c r="C141" s="4"/>
      <c r="D141" s="19"/>
      <c r="I141" s="54"/>
    </row>
    <row r="142" ht="13.2" spans="2:9">
      <c r="B142" s="44"/>
      <c r="C142" s="4"/>
      <c r="D142" s="19"/>
      <c r="I142" s="54"/>
    </row>
    <row r="143" ht="13.2" spans="2:9">
      <c r="B143" s="44"/>
      <c r="C143" s="4"/>
      <c r="D143" s="19"/>
      <c r="I143" s="54"/>
    </row>
    <row r="144" ht="13.2" spans="2:9">
      <c r="B144" s="44"/>
      <c r="C144" s="4"/>
      <c r="D144" s="19"/>
      <c r="I144" s="54"/>
    </row>
    <row r="145" ht="13.2" spans="2:9">
      <c r="B145" s="44"/>
      <c r="C145" s="4"/>
      <c r="D145" s="19"/>
      <c r="I145" s="54"/>
    </row>
    <row r="146" ht="13.2" spans="2:9">
      <c r="B146" s="44"/>
      <c r="C146" s="4"/>
      <c r="D146" s="19"/>
      <c r="I146" s="54"/>
    </row>
    <row r="147" ht="13.2" spans="2:9">
      <c r="B147" s="44"/>
      <c r="C147" s="4"/>
      <c r="D147" s="19"/>
      <c r="I147" s="54"/>
    </row>
    <row r="148" ht="13.2" spans="2:9">
      <c r="B148" s="44"/>
      <c r="C148" s="4"/>
      <c r="D148" s="19"/>
      <c r="I148" s="54"/>
    </row>
    <row r="149" ht="13.2" spans="2:9">
      <c r="B149" s="44"/>
      <c r="C149" s="4"/>
      <c r="D149" s="19"/>
      <c r="I149" s="54"/>
    </row>
    <row r="150" ht="13.2" spans="2:9">
      <c r="B150" s="44"/>
      <c r="C150" s="4"/>
      <c r="D150" s="19"/>
      <c r="I150" s="54"/>
    </row>
    <row r="151" ht="13.2" spans="2:9">
      <c r="B151" s="44"/>
      <c r="C151" s="4"/>
      <c r="D151" s="19"/>
      <c r="I151" s="54"/>
    </row>
    <row r="152" ht="13.2" spans="2:9">
      <c r="B152" s="44"/>
      <c r="C152" s="4"/>
      <c r="D152" s="19"/>
      <c r="I152" s="54"/>
    </row>
    <row r="153" ht="13.2" spans="2:9">
      <c r="B153" s="44"/>
      <c r="C153" s="4"/>
      <c r="D153" s="19"/>
      <c r="I153" s="54"/>
    </row>
    <row r="154" ht="13.2" spans="2:9">
      <c r="B154" s="44"/>
      <c r="C154" s="4"/>
      <c r="D154" s="19"/>
      <c r="I154" s="54"/>
    </row>
    <row r="155" ht="13.2" spans="2:9">
      <c r="B155" s="44"/>
      <c r="C155" s="4"/>
      <c r="D155" s="19"/>
      <c r="I155" s="54"/>
    </row>
    <row r="156" ht="13.2" spans="2:9">
      <c r="B156" s="44"/>
      <c r="C156" s="4"/>
      <c r="D156" s="19"/>
      <c r="I156" s="54"/>
    </row>
    <row r="157" ht="13.2" spans="2:9">
      <c r="B157" s="44"/>
      <c r="C157" s="4"/>
      <c r="D157" s="19"/>
      <c r="I157" s="54"/>
    </row>
    <row r="158" ht="13.2" spans="2:9">
      <c r="B158" s="44"/>
      <c r="C158" s="4"/>
      <c r="D158" s="19"/>
      <c r="I158" s="54"/>
    </row>
    <row r="159" ht="13.2" spans="2:9">
      <c r="B159" s="44"/>
      <c r="C159" s="4"/>
      <c r="D159" s="19"/>
      <c r="I159" s="54"/>
    </row>
    <row r="160" ht="13.2" spans="2:9">
      <c r="B160" s="44"/>
      <c r="C160" s="4"/>
      <c r="D160" s="19"/>
      <c r="I160" s="54"/>
    </row>
    <row r="161" ht="13.2" spans="2:9">
      <c r="B161" s="44"/>
      <c r="C161" s="4"/>
      <c r="D161" s="19"/>
      <c r="I161" s="54"/>
    </row>
    <row r="162" ht="13.2" spans="2:9">
      <c r="B162" s="44"/>
      <c r="C162" s="4"/>
      <c r="D162" s="19"/>
      <c r="I162" s="54"/>
    </row>
    <row r="163" ht="13.2" spans="2:9">
      <c r="B163" s="44"/>
      <c r="C163" s="4"/>
      <c r="D163" s="19"/>
      <c r="I163" s="54"/>
    </row>
    <row r="164" ht="13.2" spans="2:9">
      <c r="B164" s="44"/>
      <c r="C164" s="4"/>
      <c r="D164" s="19"/>
      <c r="I164" s="54"/>
    </row>
    <row r="165" ht="13.2" spans="2:9">
      <c r="B165" s="44"/>
      <c r="C165" s="4"/>
      <c r="D165" s="19"/>
      <c r="I165" s="54"/>
    </row>
    <row r="166" ht="13.2" spans="2:9">
      <c r="B166" s="44"/>
      <c r="C166" s="4"/>
      <c r="D166" s="19"/>
      <c r="I166" s="54"/>
    </row>
    <row r="167" ht="13.2" spans="2:9">
      <c r="B167" s="44"/>
      <c r="C167" s="4"/>
      <c r="D167" s="19"/>
      <c r="I167" s="54"/>
    </row>
    <row r="168" ht="13.2" spans="2:9">
      <c r="B168" s="44"/>
      <c r="C168" s="4"/>
      <c r="D168" s="19"/>
      <c r="I168" s="54"/>
    </row>
    <row r="169" ht="13.2" spans="2:9">
      <c r="B169" s="44"/>
      <c r="C169" s="4"/>
      <c r="D169" s="19"/>
      <c r="I169" s="54"/>
    </row>
    <row r="170" ht="13.2" spans="2:9">
      <c r="B170" s="44"/>
      <c r="C170" s="4"/>
      <c r="D170" s="19"/>
      <c r="I170" s="54"/>
    </row>
    <row r="171" ht="13.2" spans="2:9">
      <c r="B171" s="44"/>
      <c r="C171" s="4"/>
      <c r="D171" s="19"/>
      <c r="I171" s="54"/>
    </row>
    <row r="172" ht="13.2" spans="2:9">
      <c r="B172" s="44"/>
      <c r="C172" s="4"/>
      <c r="D172" s="19"/>
      <c r="I172" s="54"/>
    </row>
    <row r="173" ht="13.2" spans="2:9">
      <c r="B173" s="44"/>
      <c r="C173" s="4"/>
      <c r="D173" s="19"/>
      <c r="I173" s="54"/>
    </row>
    <row r="174" ht="13.2" spans="2:9">
      <c r="B174" s="44"/>
      <c r="C174" s="4"/>
      <c r="D174" s="19"/>
      <c r="I174" s="54"/>
    </row>
    <row r="175" ht="13.2" spans="2:9">
      <c r="B175" s="44"/>
      <c r="C175" s="4"/>
      <c r="D175" s="19"/>
      <c r="I175" s="54"/>
    </row>
    <row r="176" ht="13.2" spans="2:9">
      <c r="B176" s="44"/>
      <c r="C176" s="4"/>
      <c r="D176" s="19"/>
      <c r="I176" s="54"/>
    </row>
    <row r="177" ht="13.2" spans="2:9">
      <c r="B177" s="44"/>
      <c r="C177" s="4"/>
      <c r="D177" s="19"/>
      <c r="I177" s="54"/>
    </row>
    <row r="178" ht="13.2" spans="2:9">
      <c r="B178" s="44"/>
      <c r="C178" s="4"/>
      <c r="D178" s="19"/>
      <c r="I178" s="54"/>
    </row>
    <row r="179" ht="13.2" spans="2:9">
      <c r="B179" s="44"/>
      <c r="C179" s="4"/>
      <c r="D179" s="19"/>
      <c r="I179" s="54"/>
    </row>
    <row r="180" ht="13.2" spans="2:9">
      <c r="B180" s="44"/>
      <c r="C180" s="4"/>
      <c r="D180" s="19"/>
      <c r="I180" s="54"/>
    </row>
    <row r="181" ht="13.2" spans="2:9">
      <c r="B181" s="44"/>
      <c r="C181" s="4"/>
      <c r="D181" s="19"/>
      <c r="I181" s="54"/>
    </row>
    <row r="182" ht="13.2" spans="2:9">
      <c r="B182" s="44"/>
      <c r="C182" s="4"/>
      <c r="D182" s="19"/>
      <c r="I182" s="54"/>
    </row>
    <row r="183" ht="13.2" spans="2:9">
      <c r="B183" s="44"/>
      <c r="C183" s="4"/>
      <c r="D183" s="19"/>
      <c r="I183" s="54"/>
    </row>
    <row r="184" ht="13.2" spans="2:9">
      <c r="B184" s="44"/>
      <c r="C184" s="4"/>
      <c r="D184" s="19"/>
      <c r="I184" s="54"/>
    </row>
    <row r="185" ht="13.2" spans="2:9">
      <c r="B185" s="44"/>
      <c r="C185" s="4"/>
      <c r="D185" s="19"/>
      <c r="I185" s="54"/>
    </row>
    <row r="186" ht="13.2" spans="2:9">
      <c r="B186" s="44"/>
      <c r="C186" s="4"/>
      <c r="D186" s="19"/>
      <c r="I186" s="54"/>
    </row>
    <row r="187" ht="13.2" spans="2:9">
      <c r="B187" s="44"/>
      <c r="C187" s="4"/>
      <c r="D187" s="19"/>
      <c r="I187" s="54"/>
    </row>
    <row r="188" ht="13.2" spans="2:9">
      <c r="B188" s="44"/>
      <c r="C188" s="4"/>
      <c r="D188" s="19"/>
      <c r="I188" s="54"/>
    </row>
    <row r="189" ht="13.2" spans="2:9">
      <c r="B189" s="44"/>
      <c r="C189" s="4"/>
      <c r="D189" s="19"/>
      <c r="I189" s="54"/>
    </row>
    <row r="190" ht="13.2" spans="2:9">
      <c r="B190" s="44"/>
      <c r="C190" s="4"/>
      <c r="D190" s="19"/>
      <c r="I190" s="54"/>
    </row>
    <row r="191" ht="13.2" spans="2:9">
      <c r="B191" s="44"/>
      <c r="C191" s="4"/>
      <c r="D191" s="19"/>
      <c r="I191" s="54"/>
    </row>
    <row r="192" ht="13.2" spans="2:9">
      <c r="B192" s="44"/>
      <c r="C192" s="4"/>
      <c r="D192" s="19"/>
      <c r="I192" s="54"/>
    </row>
    <row r="193" ht="13.2" spans="2:9">
      <c r="B193" s="44"/>
      <c r="C193" s="4"/>
      <c r="D193" s="19"/>
      <c r="I193" s="54"/>
    </row>
    <row r="194" ht="13.2" spans="2:9">
      <c r="B194" s="44"/>
      <c r="C194" s="4"/>
      <c r="D194" s="19"/>
      <c r="I194" s="54"/>
    </row>
    <row r="195" ht="13.2" spans="2:9">
      <c r="B195" s="44"/>
      <c r="C195" s="4"/>
      <c r="D195" s="19"/>
      <c r="I195" s="54"/>
    </row>
    <row r="196" ht="13.2" spans="2:9">
      <c r="B196" s="44"/>
      <c r="C196" s="4"/>
      <c r="D196" s="19"/>
      <c r="I196" s="54"/>
    </row>
    <row r="197" ht="13.2" spans="2:9">
      <c r="B197" s="44"/>
      <c r="C197" s="4"/>
      <c r="D197" s="19"/>
      <c r="I197" s="54"/>
    </row>
    <row r="198" ht="13.2" spans="2:9">
      <c r="B198" s="44"/>
      <c r="C198" s="4"/>
      <c r="D198" s="19"/>
      <c r="I198" s="54"/>
    </row>
    <row r="199" ht="13.2" spans="2:9">
      <c r="B199" s="44"/>
      <c r="C199" s="4"/>
      <c r="D199" s="19"/>
      <c r="I199" s="54"/>
    </row>
    <row r="200" ht="13.2" spans="2:9">
      <c r="B200" s="44"/>
      <c r="C200" s="4"/>
      <c r="D200" s="19"/>
      <c r="I200" s="54"/>
    </row>
    <row r="201" ht="13.2" spans="2:9">
      <c r="B201" s="44"/>
      <c r="C201" s="4"/>
      <c r="D201" s="19"/>
      <c r="I201" s="54"/>
    </row>
    <row r="202" ht="13.2" spans="2:9">
      <c r="B202" s="44"/>
      <c r="C202" s="4"/>
      <c r="D202" s="19"/>
      <c r="I202" s="54"/>
    </row>
    <row r="203" ht="13.2" spans="2:9">
      <c r="B203" s="44"/>
      <c r="C203" s="4"/>
      <c r="D203" s="19"/>
      <c r="I203" s="54"/>
    </row>
    <row r="204" ht="13.2" spans="2:9">
      <c r="B204" s="44"/>
      <c r="C204" s="4"/>
      <c r="D204" s="19"/>
      <c r="I204" s="54"/>
    </row>
    <row r="205" ht="13.2" spans="2:9">
      <c r="B205" s="44"/>
      <c r="C205" s="4"/>
      <c r="D205" s="19"/>
      <c r="I205" s="54"/>
    </row>
    <row r="206" ht="13.2" spans="2:9">
      <c r="B206" s="44"/>
      <c r="C206" s="4"/>
      <c r="D206" s="19"/>
      <c r="I206" s="54"/>
    </row>
    <row r="207" ht="13.2" spans="2:9">
      <c r="B207" s="44"/>
      <c r="C207" s="4"/>
      <c r="D207" s="19"/>
      <c r="I207" s="54"/>
    </row>
    <row r="208" ht="13.2" spans="2:9">
      <c r="B208" s="44"/>
      <c r="C208" s="4"/>
      <c r="D208" s="19"/>
      <c r="I208" s="54"/>
    </row>
    <row r="209" ht="13.2" spans="2:9">
      <c r="B209" s="44"/>
      <c r="C209" s="4"/>
      <c r="D209" s="19"/>
      <c r="I209" s="54"/>
    </row>
    <row r="210" ht="13.2" spans="2:9">
      <c r="B210" s="44"/>
      <c r="C210" s="4"/>
      <c r="D210" s="19"/>
      <c r="I210" s="54"/>
    </row>
    <row r="211" ht="13.2" spans="2:9">
      <c r="B211" s="44"/>
      <c r="C211" s="4"/>
      <c r="D211" s="19"/>
      <c r="I211" s="54"/>
    </row>
    <row r="212" ht="13.2" spans="2:9">
      <c r="B212" s="44"/>
      <c r="C212" s="4"/>
      <c r="D212" s="19"/>
      <c r="I212" s="54"/>
    </row>
    <row r="213" ht="13.2" spans="2:9">
      <c r="B213" s="44"/>
      <c r="C213" s="4"/>
      <c r="D213" s="19"/>
      <c r="I213" s="54"/>
    </row>
    <row r="214" ht="13.2" spans="2:9">
      <c r="B214" s="44"/>
      <c r="C214" s="4"/>
      <c r="D214" s="19"/>
      <c r="I214" s="54"/>
    </row>
    <row r="215" ht="13.2" spans="2:9">
      <c r="B215" s="44"/>
      <c r="C215" s="4"/>
      <c r="D215" s="19"/>
      <c r="I215" s="54"/>
    </row>
    <row r="216" ht="13.2" spans="2:9">
      <c r="B216" s="44"/>
      <c r="C216" s="4"/>
      <c r="D216" s="19"/>
      <c r="I216" s="54"/>
    </row>
    <row r="217" ht="13.2" spans="2:9">
      <c r="B217" s="44"/>
      <c r="C217" s="4"/>
      <c r="D217" s="19"/>
      <c r="I217" s="54"/>
    </row>
    <row r="218" ht="13.2" spans="2:9">
      <c r="B218" s="44"/>
      <c r="C218" s="4"/>
      <c r="D218" s="19"/>
      <c r="I218" s="54"/>
    </row>
    <row r="219" ht="13.2" spans="2:9">
      <c r="B219" s="44"/>
      <c r="C219" s="4"/>
      <c r="D219" s="19"/>
      <c r="I219" s="54"/>
    </row>
    <row r="220" ht="13.2" spans="2:9">
      <c r="B220" s="44"/>
      <c r="C220" s="4"/>
      <c r="D220" s="19"/>
      <c r="I220" s="54"/>
    </row>
    <row r="221" ht="13.2" spans="2:9">
      <c r="B221" s="44"/>
      <c r="C221" s="4"/>
      <c r="D221" s="19"/>
      <c r="I221" s="54"/>
    </row>
    <row r="222" ht="13.2" spans="2:9">
      <c r="B222" s="44"/>
      <c r="C222" s="4"/>
      <c r="D222" s="19"/>
      <c r="I222" s="54"/>
    </row>
    <row r="223" ht="13.2" spans="2:9">
      <c r="B223" s="44"/>
      <c r="C223" s="4"/>
      <c r="D223" s="19"/>
      <c r="I223" s="54"/>
    </row>
    <row r="224" ht="13.2" spans="2:9">
      <c r="B224" s="44"/>
      <c r="C224" s="4"/>
      <c r="D224" s="19"/>
      <c r="I224" s="54"/>
    </row>
    <row r="225" ht="13.2" spans="2:9">
      <c r="B225" s="44"/>
      <c r="C225" s="4"/>
      <c r="D225" s="19"/>
      <c r="I225" s="54"/>
    </row>
    <row r="226" ht="13.2" spans="2:9">
      <c r="B226" s="44"/>
      <c r="C226" s="4"/>
      <c r="D226" s="19"/>
      <c r="I226" s="54"/>
    </row>
    <row r="227" ht="13.2" spans="2:9">
      <c r="B227" s="44"/>
      <c r="C227" s="4"/>
      <c r="D227" s="19"/>
      <c r="I227" s="54"/>
    </row>
    <row r="228" ht="13.2" spans="2:9">
      <c r="B228" s="44"/>
      <c r="C228" s="4"/>
      <c r="D228" s="19"/>
      <c r="I228" s="54"/>
    </row>
    <row r="229" ht="13.2" spans="2:9">
      <c r="B229" s="44"/>
      <c r="C229" s="4"/>
      <c r="D229" s="19"/>
      <c r="I229" s="54"/>
    </row>
    <row r="230" ht="13.2" spans="2:9">
      <c r="B230" s="44"/>
      <c r="C230" s="4"/>
      <c r="D230" s="19"/>
      <c r="I230" s="54"/>
    </row>
    <row r="231" ht="13.2" spans="2:9">
      <c r="B231" s="44"/>
      <c r="C231" s="4"/>
      <c r="D231" s="19"/>
      <c r="I231" s="54"/>
    </row>
    <row r="232" ht="13.2" spans="2:9">
      <c r="B232" s="44"/>
      <c r="C232" s="4"/>
      <c r="D232" s="19"/>
      <c r="I232" s="54"/>
    </row>
    <row r="233" ht="13.2" spans="2:9">
      <c r="B233" s="44"/>
      <c r="C233" s="4"/>
      <c r="D233" s="19"/>
      <c r="I233" s="54"/>
    </row>
    <row r="234" ht="13.2" spans="2:9">
      <c r="B234" s="44"/>
      <c r="C234" s="4"/>
      <c r="D234" s="19"/>
      <c r="I234" s="54"/>
    </row>
    <row r="235" ht="13.2" spans="2:9">
      <c r="B235" s="44"/>
      <c r="C235" s="4"/>
      <c r="D235" s="19"/>
      <c r="I235" s="54"/>
    </row>
    <row r="236" ht="13.2" spans="2:9">
      <c r="B236" s="44"/>
      <c r="C236" s="4"/>
      <c r="D236" s="19"/>
      <c r="I236" s="54"/>
    </row>
    <row r="237" ht="13.2" spans="2:9">
      <c r="B237" s="44"/>
      <c r="C237" s="4"/>
      <c r="D237" s="19"/>
      <c r="I237" s="54"/>
    </row>
    <row r="238" ht="13.2" spans="2:9">
      <c r="B238" s="44"/>
      <c r="C238" s="4"/>
      <c r="D238" s="19"/>
      <c r="I238" s="54"/>
    </row>
    <row r="239" ht="13.2" spans="2:9">
      <c r="B239" s="44"/>
      <c r="C239" s="4"/>
      <c r="D239" s="19"/>
      <c r="I239" s="54"/>
    </row>
    <row r="240" ht="13.2" spans="2:9">
      <c r="B240" s="44"/>
      <c r="C240" s="4"/>
      <c r="D240" s="19"/>
      <c r="I240" s="54"/>
    </row>
    <row r="241" ht="13.2" spans="2:9">
      <c r="B241" s="44"/>
      <c r="C241" s="4"/>
      <c r="D241" s="19"/>
      <c r="I241" s="54"/>
    </row>
    <row r="242" ht="13.2" spans="2:9">
      <c r="B242" s="44"/>
      <c r="C242" s="4"/>
      <c r="D242" s="19"/>
      <c r="I242" s="54"/>
    </row>
    <row r="243" ht="13.2" spans="2:9">
      <c r="B243" s="44"/>
      <c r="C243" s="4"/>
      <c r="D243" s="19"/>
      <c r="I243" s="54"/>
    </row>
    <row r="244" ht="13.2" spans="2:9">
      <c r="B244" s="44"/>
      <c r="C244" s="4"/>
      <c r="D244" s="19"/>
      <c r="I244" s="54"/>
    </row>
    <row r="245" ht="13.2" spans="2:9">
      <c r="B245" s="44"/>
      <c r="C245" s="4"/>
      <c r="D245" s="19"/>
      <c r="I245" s="54"/>
    </row>
    <row r="246" ht="13.2" spans="2:9">
      <c r="B246" s="44"/>
      <c r="C246" s="4"/>
      <c r="D246" s="19"/>
      <c r="I246" s="54"/>
    </row>
    <row r="247" ht="13.2" spans="2:9">
      <c r="B247" s="44"/>
      <c r="C247" s="4"/>
      <c r="D247" s="19"/>
      <c r="I247" s="54"/>
    </row>
    <row r="248" ht="13.2" spans="2:9">
      <c r="B248" s="44"/>
      <c r="C248" s="4"/>
      <c r="D248" s="19"/>
      <c r="I248" s="54"/>
    </row>
    <row r="249" ht="13.2" spans="2:9">
      <c r="B249" s="44"/>
      <c r="C249" s="4"/>
      <c r="D249" s="19"/>
      <c r="I249" s="54"/>
    </row>
    <row r="250" ht="13.2" spans="2:9">
      <c r="B250" s="44"/>
      <c r="C250" s="4"/>
      <c r="D250" s="19"/>
      <c r="I250" s="54"/>
    </row>
    <row r="251" ht="13.2" spans="2:9">
      <c r="B251" s="44"/>
      <c r="C251" s="4"/>
      <c r="D251" s="19"/>
      <c r="I251" s="54"/>
    </row>
    <row r="252" ht="13.2" spans="2:9">
      <c r="B252" s="44"/>
      <c r="C252" s="4"/>
      <c r="D252" s="19"/>
      <c r="I252" s="54"/>
    </row>
    <row r="253" ht="13.2" spans="2:9">
      <c r="B253" s="44"/>
      <c r="C253" s="4"/>
      <c r="D253" s="19"/>
      <c r="I253" s="54"/>
    </row>
    <row r="254" ht="13.2" spans="2:9">
      <c r="B254" s="44"/>
      <c r="C254" s="4"/>
      <c r="D254" s="19"/>
      <c r="I254" s="54"/>
    </row>
    <row r="255" ht="13.2" spans="2:9">
      <c r="B255" s="44"/>
      <c r="C255" s="4"/>
      <c r="D255" s="19"/>
      <c r="I255" s="54"/>
    </row>
    <row r="256" ht="13.2" spans="2:9">
      <c r="B256" s="44"/>
      <c r="C256" s="4"/>
      <c r="D256" s="19"/>
      <c r="I256" s="54"/>
    </row>
    <row r="257" ht="13.2" spans="2:9">
      <c r="B257" s="44"/>
      <c r="C257" s="4"/>
      <c r="D257" s="19"/>
      <c r="I257" s="54"/>
    </row>
    <row r="258" ht="13.2" spans="2:9">
      <c r="B258" s="44"/>
      <c r="C258" s="4"/>
      <c r="D258" s="19"/>
      <c r="I258" s="54"/>
    </row>
    <row r="259" ht="13.2" spans="2:9">
      <c r="B259" s="44"/>
      <c r="C259" s="4"/>
      <c r="D259" s="19"/>
      <c r="I259" s="54"/>
    </row>
    <row r="260" ht="13.2" spans="2:9">
      <c r="B260" s="44"/>
      <c r="C260" s="4"/>
      <c r="D260" s="19"/>
      <c r="I260" s="54"/>
    </row>
    <row r="261" ht="13.2" spans="2:9">
      <c r="B261" s="44"/>
      <c r="C261" s="4"/>
      <c r="D261" s="19"/>
      <c r="I261" s="54"/>
    </row>
    <row r="262" ht="13.2" spans="2:9">
      <c r="B262" s="44"/>
      <c r="C262" s="4"/>
      <c r="D262" s="19"/>
      <c r="I262" s="54"/>
    </row>
    <row r="263" ht="13.2" spans="2:9">
      <c r="B263" s="44"/>
      <c r="C263" s="4"/>
      <c r="D263" s="19"/>
      <c r="I263" s="54"/>
    </row>
    <row r="264" ht="13.2" spans="2:9">
      <c r="B264" s="44"/>
      <c r="C264" s="4"/>
      <c r="D264" s="19"/>
      <c r="I264" s="54"/>
    </row>
    <row r="265" ht="13.2" spans="2:9">
      <c r="B265" s="44"/>
      <c r="C265" s="4"/>
      <c r="D265" s="19"/>
      <c r="I265" s="54"/>
    </row>
    <row r="266" ht="13.2" spans="2:9">
      <c r="B266" s="44"/>
      <c r="C266" s="4"/>
      <c r="D266" s="19"/>
      <c r="I266" s="54"/>
    </row>
    <row r="267" ht="13.2" spans="2:9">
      <c r="B267" s="44"/>
      <c r="C267" s="4"/>
      <c r="D267" s="19"/>
      <c r="I267" s="54"/>
    </row>
    <row r="268" ht="13.2" spans="2:9">
      <c r="B268" s="44"/>
      <c r="C268" s="4"/>
      <c r="D268" s="19"/>
      <c r="I268" s="54"/>
    </row>
    <row r="269" ht="13.2" spans="2:9">
      <c r="B269" s="44"/>
      <c r="C269" s="4"/>
      <c r="D269" s="19"/>
      <c r="I269" s="54"/>
    </row>
    <row r="270" ht="13.2" spans="2:9">
      <c r="B270" s="44"/>
      <c r="C270" s="4"/>
      <c r="D270" s="19"/>
      <c r="I270" s="54"/>
    </row>
    <row r="271" ht="13.2" spans="2:9">
      <c r="B271" s="44"/>
      <c r="C271" s="4"/>
      <c r="D271" s="19"/>
      <c r="I271" s="54"/>
    </row>
    <row r="272" ht="13.2" spans="2:9">
      <c r="B272" s="44"/>
      <c r="C272" s="4"/>
      <c r="D272" s="19"/>
      <c r="I272" s="54"/>
    </row>
    <row r="273" ht="13.2" spans="2:9">
      <c r="B273" s="44"/>
      <c r="C273" s="4"/>
      <c r="D273" s="19"/>
      <c r="I273" s="54"/>
    </row>
    <row r="274" ht="13.2" spans="2:9">
      <c r="B274" s="44"/>
      <c r="C274" s="4"/>
      <c r="D274" s="19"/>
      <c r="I274" s="54"/>
    </row>
    <row r="275" ht="13.2" spans="2:9">
      <c r="B275" s="44"/>
      <c r="C275" s="4"/>
      <c r="D275" s="19"/>
      <c r="I275" s="54"/>
    </row>
    <row r="276" ht="13.2" spans="2:9">
      <c r="B276" s="44"/>
      <c r="C276" s="4"/>
      <c r="D276" s="19"/>
      <c r="I276" s="54"/>
    </row>
    <row r="277" ht="13.2" spans="2:9">
      <c r="B277" s="44"/>
      <c r="C277" s="4"/>
      <c r="D277" s="19"/>
      <c r="I277" s="54"/>
    </row>
    <row r="278" ht="13.2" spans="2:9">
      <c r="B278" s="44"/>
      <c r="C278" s="4"/>
      <c r="D278" s="19"/>
      <c r="I278" s="54"/>
    </row>
    <row r="279" ht="13.2" spans="2:9">
      <c r="B279" s="44"/>
      <c r="C279" s="4"/>
      <c r="D279" s="19"/>
      <c r="I279" s="54"/>
    </row>
    <row r="280" ht="13.2" spans="2:9">
      <c r="B280" s="44"/>
      <c r="C280" s="4"/>
      <c r="D280" s="19"/>
      <c r="I280" s="54"/>
    </row>
    <row r="281" ht="13.2" spans="2:9">
      <c r="B281" s="44"/>
      <c r="C281" s="4"/>
      <c r="D281" s="19"/>
      <c r="I281" s="54"/>
    </row>
    <row r="282" ht="13.2" spans="2:9">
      <c r="B282" s="44"/>
      <c r="C282" s="4"/>
      <c r="D282" s="19"/>
      <c r="I282" s="54"/>
    </row>
    <row r="283" ht="13.2" spans="2:9">
      <c r="B283" s="44"/>
      <c r="C283" s="4"/>
      <c r="D283" s="19"/>
      <c r="I283" s="54"/>
    </row>
    <row r="284" ht="13.2" spans="2:9">
      <c r="B284" s="44"/>
      <c r="C284" s="4"/>
      <c r="D284" s="19"/>
      <c r="I284" s="54"/>
    </row>
    <row r="285" ht="13.2" spans="2:9">
      <c r="B285" s="44"/>
      <c r="C285" s="4"/>
      <c r="D285" s="19"/>
      <c r="I285" s="54"/>
    </row>
    <row r="286" ht="13.2" spans="2:9">
      <c r="B286" s="44"/>
      <c r="C286" s="4"/>
      <c r="D286" s="19"/>
      <c r="I286" s="54"/>
    </row>
    <row r="287" ht="13.2" spans="2:9">
      <c r="B287" s="44"/>
      <c r="C287" s="4"/>
      <c r="D287" s="19"/>
      <c r="I287" s="54"/>
    </row>
    <row r="288" ht="13.2" spans="2:9">
      <c r="B288" s="44"/>
      <c r="C288" s="4"/>
      <c r="D288" s="19"/>
      <c r="I288" s="54"/>
    </row>
    <row r="289" ht="13.2" spans="2:9">
      <c r="B289" s="44"/>
      <c r="C289" s="4"/>
      <c r="D289" s="19"/>
      <c r="I289" s="54"/>
    </row>
    <row r="290" ht="13.2" spans="2:9">
      <c r="B290" s="44"/>
      <c r="C290" s="4"/>
      <c r="D290" s="19"/>
      <c r="I290" s="54"/>
    </row>
    <row r="291" ht="13.2" spans="2:9">
      <c r="B291" s="44"/>
      <c r="C291" s="4"/>
      <c r="D291" s="19"/>
      <c r="I291" s="54"/>
    </row>
    <row r="292" ht="13.2" spans="2:9">
      <c r="B292" s="44"/>
      <c r="C292" s="4"/>
      <c r="D292" s="19"/>
      <c r="I292" s="54"/>
    </row>
    <row r="293" ht="13.2" spans="2:9">
      <c r="B293" s="44"/>
      <c r="C293" s="4"/>
      <c r="D293" s="19"/>
      <c r="I293" s="54"/>
    </row>
    <row r="294" ht="13.2" spans="2:9">
      <c r="B294" s="44"/>
      <c r="C294" s="4"/>
      <c r="D294" s="19"/>
      <c r="I294" s="54"/>
    </row>
    <row r="295" ht="13.2" spans="2:9">
      <c r="B295" s="44"/>
      <c r="C295" s="4"/>
      <c r="D295" s="19"/>
      <c r="I295" s="54"/>
    </row>
    <row r="296" ht="13.2" spans="2:9">
      <c r="B296" s="44"/>
      <c r="C296" s="4"/>
      <c r="D296" s="19"/>
      <c r="I296" s="54"/>
    </row>
    <row r="297" ht="13.2" spans="2:9">
      <c r="B297" s="44"/>
      <c r="C297" s="4"/>
      <c r="D297" s="19"/>
      <c r="I297" s="54"/>
    </row>
    <row r="298" ht="13.2" spans="2:9">
      <c r="B298" s="44"/>
      <c r="C298" s="4"/>
      <c r="D298" s="19"/>
      <c r="I298" s="54"/>
    </row>
    <row r="299" ht="13.2" spans="2:9">
      <c r="B299" s="44"/>
      <c r="C299" s="4"/>
      <c r="D299" s="19"/>
      <c r="I299" s="54"/>
    </row>
    <row r="300" ht="13.2" spans="2:9">
      <c r="B300" s="44"/>
      <c r="C300" s="4"/>
      <c r="D300" s="19"/>
      <c r="I300" s="54"/>
    </row>
    <row r="301" ht="13.2" spans="2:9">
      <c r="B301" s="44"/>
      <c r="C301" s="4"/>
      <c r="D301" s="19"/>
      <c r="I301" s="54"/>
    </row>
    <row r="302" ht="13.2" spans="2:9">
      <c r="B302" s="44"/>
      <c r="C302" s="4"/>
      <c r="D302" s="19"/>
      <c r="I302" s="54"/>
    </row>
    <row r="303" ht="13.2" spans="2:9">
      <c r="B303" s="44"/>
      <c r="C303" s="4"/>
      <c r="D303" s="19"/>
      <c r="I303" s="54"/>
    </row>
    <row r="304" ht="13.2" spans="2:9">
      <c r="B304" s="44"/>
      <c r="C304" s="4"/>
      <c r="D304" s="19"/>
      <c r="I304" s="54"/>
    </row>
    <row r="305" ht="13.2" spans="2:9">
      <c r="B305" s="44"/>
      <c r="C305" s="4"/>
      <c r="D305" s="19"/>
      <c r="I305" s="54"/>
    </row>
    <row r="306" ht="13.2" spans="2:9">
      <c r="B306" s="44"/>
      <c r="C306" s="4"/>
      <c r="D306" s="19"/>
      <c r="I306" s="54"/>
    </row>
    <row r="307" ht="13.2" spans="2:9">
      <c r="B307" s="44"/>
      <c r="C307" s="4"/>
      <c r="D307" s="19"/>
      <c r="I307" s="54"/>
    </row>
    <row r="308" ht="13.2" spans="2:9">
      <c r="B308" s="44"/>
      <c r="C308" s="4"/>
      <c r="D308" s="19"/>
      <c r="I308" s="54"/>
    </row>
    <row r="309" ht="13.2" spans="2:9">
      <c r="B309" s="44"/>
      <c r="C309" s="4"/>
      <c r="D309" s="19"/>
      <c r="I309" s="54"/>
    </row>
    <row r="310" ht="13.2" spans="2:9">
      <c r="B310" s="44"/>
      <c r="C310" s="4"/>
      <c r="D310" s="19"/>
      <c r="I310" s="54"/>
    </row>
    <row r="311" ht="13.2" spans="2:9">
      <c r="B311" s="44"/>
      <c r="C311" s="4"/>
      <c r="D311" s="19"/>
      <c r="I311" s="54"/>
    </row>
    <row r="312" ht="13.2" spans="2:9">
      <c r="B312" s="44"/>
      <c r="C312" s="4"/>
      <c r="D312" s="19"/>
      <c r="I312" s="54"/>
    </row>
    <row r="313" ht="13.2" spans="2:9">
      <c r="B313" s="44"/>
      <c r="C313" s="4"/>
      <c r="D313" s="19"/>
      <c r="I313" s="54"/>
    </row>
    <row r="314" ht="13.2" spans="2:9">
      <c r="B314" s="44"/>
      <c r="C314" s="4"/>
      <c r="D314" s="19"/>
      <c r="I314" s="54"/>
    </row>
    <row r="315" ht="13.2" spans="2:9">
      <c r="B315" s="44"/>
      <c r="C315" s="4"/>
      <c r="D315" s="19"/>
      <c r="I315" s="54"/>
    </row>
    <row r="316" ht="13.2" spans="2:9">
      <c r="B316" s="44"/>
      <c r="C316" s="4"/>
      <c r="D316" s="19"/>
      <c r="I316" s="54"/>
    </row>
    <row r="317" ht="13.2" spans="2:9">
      <c r="B317" s="44"/>
      <c r="C317" s="4"/>
      <c r="D317" s="19"/>
      <c r="I317" s="54"/>
    </row>
    <row r="318" ht="13.2" spans="2:9">
      <c r="B318" s="44"/>
      <c r="C318" s="4"/>
      <c r="D318" s="19"/>
      <c r="I318" s="54"/>
    </row>
    <row r="319" ht="13.2" spans="2:9">
      <c r="B319" s="44"/>
      <c r="C319" s="4"/>
      <c r="D319" s="19"/>
      <c r="I319" s="54"/>
    </row>
    <row r="320" ht="13.2" spans="2:9">
      <c r="B320" s="44"/>
      <c r="C320" s="4"/>
      <c r="D320" s="19"/>
      <c r="I320" s="54"/>
    </row>
    <row r="321" ht="13.2" spans="2:9">
      <c r="B321" s="44"/>
      <c r="C321" s="4"/>
      <c r="D321" s="19"/>
      <c r="I321" s="54"/>
    </row>
    <row r="322" ht="13.2" spans="2:9">
      <c r="B322" s="44"/>
      <c r="C322" s="4"/>
      <c r="D322" s="19"/>
      <c r="I322" s="54"/>
    </row>
    <row r="323" ht="13.2" spans="2:9">
      <c r="B323" s="44"/>
      <c r="C323" s="4"/>
      <c r="D323" s="19"/>
      <c r="I323" s="54"/>
    </row>
    <row r="324" ht="13.2" spans="2:9">
      <c r="B324" s="44"/>
      <c r="C324" s="4"/>
      <c r="D324" s="19"/>
      <c r="I324" s="54"/>
    </row>
    <row r="325" ht="13.2" spans="2:9">
      <c r="B325" s="44"/>
      <c r="C325" s="4"/>
      <c r="D325" s="19"/>
      <c r="I325" s="54"/>
    </row>
    <row r="326" ht="13.2" spans="2:9">
      <c r="B326" s="44"/>
      <c r="C326" s="4"/>
      <c r="D326" s="19"/>
      <c r="I326" s="54"/>
    </row>
    <row r="327" ht="13.2" spans="2:9">
      <c r="B327" s="44"/>
      <c r="C327" s="4"/>
      <c r="D327" s="19"/>
      <c r="I327" s="54"/>
    </row>
    <row r="328" ht="13.2" spans="2:9">
      <c r="B328" s="44"/>
      <c r="C328" s="4"/>
      <c r="D328" s="19"/>
      <c r="I328" s="54"/>
    </row>
    <row r="329" ht="13.2" spans="2:9">
      <c r="B329" s="44"/>
      <c r="C329" s="4"/>
      <c r="D329" s="19"/>
      <c r="I329" s="54"/>
    </row>
    <row r="330" ht="13.2" spans="2:9">
      <c r="B330" s="44"/>
      <c r="C330" s="4"/>
      <c r="D330" s="19"/>
      <c r="I330" s="54"/>
    </row>
    <row r="331" ht="13.2" spans="2:9">
      <c r="B331" s="44"/>
      <c r="C331" s="4"/>
      <c r="D331" s="19"/>
      <c r="I331" s="54"/>
    </row>
    <row r="332" ht="13.2" spans="2:9">
      <c r="B332" s="44"/>
      <c r="C332" s="4"/>
      <c r="D332" s="19"/>
      <c r="I332" s="54"/>
    </row>
    <row r="333" ht="13.2" spans="2:9">
      <c r="B333" s="44"/>
      <c r="C333" s="4"/>
      <c r="D333" s="19"/>
      <c r="I333" s="54"/>
    </row>
    <row r="334" ht="13.2" spans="2:9">
      <c r="B334" s="44"/>
      <c r="C334" s="4"/>
      <c r="D334" s="19"/>
      <c r="I334" s="54"/>
    </row>
    <row r="335" ht="13.2" spans="2:9">
      <c r="B335" s="44"/>
      <c r="C335" s="4"/>
      <c r="D335" s="19"/>
      <c r="I335" s="54"/>
    </row>
    <row r="336" ht="13.2" spans="2:9">
      <c r="B336" s="44"/>
      <c r="C336" s="4"/>
      <c r="D336" s="19"/>
      <c r="I336" s="54"/>
    </row>
    <row r="337" ht="13.2" spans="2:9">
      <c r="B337" s="44"/>
      <c r="C337" s="4"/>
      <c r="D337" s="19"/>
      <c r="I337" s="54"/>
    </row>
    <row r="338" ht="13.2" spans="2:9">
      <c r="B338" s="44"/>
      <c r="C338" s="4"/>
      <c r="D338" s="19"/>
      <c r="I338" s="54"/>
    </row>
    <row r="339" ht="13.2" spans="2:9">
      <c r="B339" s="44"/>
      <c r="C339" s="4"/>
      <c r="D339" s="19"/>
      <c r="I339" s="54"/>
    </row>
    <row r="340" ht="13.2" spans="2:9">
      <c r="B340" s="44"/>
      <c r="C340" s="4"/>
      <c r="D340" s="19"/>
      <c r="I340" s="54"/>
    </row>
    <row r="341" ht="13.2" spans="2:9">
      <c r="B341" s="44"/>
      <c r="C341" s="4"/>
      <c r="D341" s="19"/>
      <c r="I341" s="54"/>
    </row>
    <row r="342" ht="13.2" spans="2:9">
      <c r="B342" s="44"/>
      <c r="C342" s="4"/>
      <c r="D342" s="19"/>
      <c r="I342" s="54"/>
    </row>
    <row r="343" ht="13.2" spans="2:9">
      <c r="B343" s="44"/>
      <c r="C343" s="4"/>
      <c r="D343" s="19"/>
      <c r="I343" s="54"/>
    </row>
    <row r="344" ht="13.2" spans="2:9">
      <c r="B344" s="44"/>
      <c r="C344" s="4"/>
      <c r="D344" s="19"/>
      <c r="I344" s="54"/>
    </row>
    <row r="345" ht="13.2" spans="2:9">
      <c r="B345" s="44"/>
      <c r="C345" s="4"/>
      <c r="D345" s="19"/>
      <c r="I345" s="54"/>
    </row>
    <row r="346" ht="13.2" spans="2:9">
      <c r="B346" s="44"/>
      <c r="C346" s="4"/>
      <c r="D346" s="19"/>
      <c r="I346" s="54"/>
    </row>
    <row r="347" ht="13.2" spans="2:9">
      <c r="B347" s="44"/>
      <c r="C347" s="4"/>
      <c r="D347" s="19"/>
      <c r="I347" s="54"/>
    </row>
    <row r="348" ht="13.2" spans="2:9">
      <c r="B348" s="44"/>
      <c r="C348" s="4"/>
      <c r="D348" s="19"/>
      <c r="I348" s="54"/>
    </row>
    <row r="349" ht="13.2" spans="2:9">
      <c r="B349" s="44"/>
      <c r="C349" s="4"/>
      <c r="D349" s="19"/>
      <c r="I349" s="54"/>
    </row>
    <row r="350" ht="13.2" spans="2:9">
      <c r="B350" s="44"/>
      <c r="C350" s="4"/>
      <c r="D350" s="19"/>
      <c r="I350" s="54"/>
    </row>
    <row r="351" ht="13.2" spans="2:9">
      <c r="B351" s="44"/>
      <c r="C351" s="4"/>
      <c r="D351" s="19"/>
      <c r="I351" s="54"/>
    </row>
    <row r="352" ht="13.2" spans="2:9">
      <c r="B352" s="44"/>
      <c r="C352" s="4"/>
      <c r="D352" s="19"/>
      <c r="I352" s="54"/>
    </row>
    <row r="353" ht="13.2" spans="2:9">
      <c r="B353" s="44"/>
      <c r="C353" s="4"/>
      <c r="D353" s="19"/>
      <c r="I353" s="54"/>
    </row>
    <row r="354" ht="13.2" spans="2:9">
      <c r="B354" s="44"/>
      <c r="C354" s="4"/>
      <c r="D354" s="19"/>
      <c r="I354" s="54"/>
    </row>
    <row r="355" ht="13.2" spans="2:9">
      <c r="B355" s="44"/>
      <c r="C355" s="4"/>
      <c r="D355" s="19"/>
      <c r="I355" s="54"/>
    </row>
    <row r="356" ht="13.2" spans="2:9">
      <c r="B356" s="44"/>
      <c r="C356" s="4"/>
      <c r="D356" s="19"/>
      <c r="I356" s="54"/>
    </row>
    <row r="357" ht="13.2" spans="2:9">
      <c r="B357" s="44"/>
      <c r="C357" s="4"/>
      <c r="D357" s="19"/>
      <c r="I357" s="54"/>
    </row>
    <row r="358" ht="13.2" spans="2:9">
      <c r="B358" s="44"/>
      <c r="C358" s="4"/>
      <c r="D358" s="19"/>
      <c r="I358" s="54"/>
    </row>
    <row r="359" ht="13.2" spans="2:9">
      <c r="B359" s="44"/>
      <c r="C359" s="4"/>
      <c r="D359" s="19"/>
      <c r="I359" s="54"/>
    </row>
    <row r="360" ht="13.2" spans="2:9">
      <c r="B360" s="44"/>
      <c r="C360" s="4"/>
      <c r="D360" s="19"/>
      <c r="I360" s="54"/>
    </row>
    <row r="361" ht="13.2" spans="2:9">
      <c r="B361" s="44"/>
      <c r="C361" s="4"/>
      <c r="D361" s="19"/>
      <c r="I361" s="54"/>
    </row>
    <row r="362" ht="13.2" spans="2:9">
      <c r="B362" s="44"/>
      <c r="C362" s="4"/>
      <c r="D362" s="19"/>
      <c r="I362" s="54"/>
    </row>
    <row r="363" ht="13.2" spans="2:9">
      <c r="B363" s="44"/>
      <c r="C363" s="4"/>
      <c r="D363" s="19"/>
      <c r="I363" s="54"/>
    </row>
    <row r="364" ht="13.2" spans="2:9">
      <c r="B364" s="44"/>
      <c r="C364" s="4"/>
      <c r="D364" s="19"/>
      <c r="I364" s="54"/>
    </row>
    <row r="365" ht="13.2" spans="2:9">
      <c r="B365" s="44"/>
      <c r="C365" s="4"/>
      <c r="D365" s="19"/>
      <c r="I365" s="54"/>
    </row>
    <row r="366" ht="13.2" spans="2:9">
      <c r="B366" s="44"/>
      <c r="C366" s="4"/>
      <c r="D366" s="19"/>
      <c r="I366" s="54"/>
    </row>
    <row r="367" ht="13.2" spans="2:9">
      <c r="B367" s="44"/>
      <c r="C367" s="4"/>
      <c r="D367" s="19"/>
      <c r="I367" s="54"/>
    </row>
    <row r="368" ht="13.2" spans="2:9">
      <c r="B368" s="44"/>
      <c r="C368" s="4"/>
      <c r="D368" s="19"/>
      <c r="I368" s="54"/>
    </row>
    <row r="369" ht="13.2" spans="2:9">
      <c r="B369" s="44"/>
      <c r="C369" s="4"/>
      <c r="D369" s="19"/>
      <c r="I369" s="54"/>
    </row>
    <row r="370" ht="13.2" spans="2:9">
      <c r="B370" s="44"/>
      <c r="C370" s="4"/>
      <c r="D370" s="19"/>
      <c r="I370" s="54"/>
    </row>
    <row r="371" ht="13.2" spans="2:9">
      <c r="B371" s="44"/>
      <c r="C371" s="4"/>
      <c r="D371" s="19"/>
      <c r="I371" s="54"/>
    </row>
    <row r="372" ht="13.2" spans="2:9">
      <c r="B372" s="44"/>
      <c r="C372" s="4"/>
      <c r="D372" s="19"/>
      <c r="I372" s="54"/>
    </row>
    <row r="373" ht="13.2" spans="2:9">
      <c r="B373" s="44"/>
      <c r="C373" s="4"/>
      <c r="D373" s="19"/>
      <c r="I373" s="54"/>
    </row>
    <row r="374" ht="13.2" spans="2:9">
      <c r="B374" s="44"/>
      <c r="C374" s="4"/>
      <c r="D374" s="19"/>
      <c r="I374" s="54"/>
    </row>
    <row r="375" ht="13.2" spans="2:9">
      <c r="B375" s="44"/>
      <c r="C375" s="4"/>
      <c r="D375" s="19"/>
      <c r="I375" s="54"/>
    </row>
    <row r="376" ht="13.2" spans="2:9">
      <c r="B376" s="44"/>
      <c r="C376" s="4"/>
      <c r="D376" s="19"/>
      <c r="I376" s="54"/>
    </row>
    <row r="377" ht="13.2" spans="2:9">
      <c r="B377" s="44"/>
      <c r="C377" s="4"/>
      <c r="D377" s="19"/>
      <c r="I377" s="54"/>
    </row>
    <row r="378" ht="13.2" spans="2:9">
      <c r="B378" s="44"/>
      <c r="C378" s="4"/>
      <c r="D378" s="19"/>
      <c r="I378" s="54"/>
    </row>
    <row r="379" ht="13.2" spans="2:9">
      <c r="B379" s="44"/>
      <c r="C379" s="4"/>
      <c r="D379" s="19"/>
      <c r="I379" s="54"/>
    </row>
    <row r="380" ht="13.2" spans="2:9">
      <c r="B380" s="44"/>
      <c r="C380" s="4"/>
      <c r="D380" s="19"/>
      <c r="I380" s="54"/>
    </row>
    <row r="381" ht="13.2" spans="2:9">
      <c r="B381" s="44"/>
      <c r="C381" s="4"/>
      <c r="D381" s="19"/>
      <c r="I381" s="54"/>
    </row>
    <row r="382" ht="13.2" spans="2:9">
      <c r="B382" s="44"/>
      <c r="C382" s="4"/>
      <c r="D382" s="19"/>
      <c r="I382" s="54"/>
    </row>
    <row r="383" ht="13.2" spans="2:9">
      <c r="B383" s="44"/>
      <c r="C383" s="4"/>
      <c r="D383" s="19"/>
      <c r="I383" s="54"/>
    </row>
    <row r="384" ht="13.2" spans="2:9">
      <c r="B384" s="44"/>
      <c r="C384" s="4"/>
      <c r="D384" s="19"/>
      <c r="I384" s="54"/>
    </row>
    <row r="385" ht="13.2" spans="2:9">
      <c r="B385" s="44"/>
      <c r="C385" s="4"/>
      <c r="D385" s="19"/>
      <c r="I385" s="54"/>
    </row>
    <row r="386" ht="13.2" spans="2:9">
      <c r="B386" s="44"/>
      <c r="C386" s="4"/>
      <c r="D386" s="19"/>
      <c r="I386" s="54"/>
    </row>
    <row r="387" ht="13.2" spans="2:9">
      <c r="B387" s="44"/>
      <c r="C387" s="4"/>
      <c r="D387" s="19"/>
      <c r="I387" s="54"/>
    </row>
    <row r="388" ht="13.2" spans="2:9">
      <c r="B388" s="44"/>
      <c r="C388" s="4"/>
      <c r="D388" s="19"/>
      <c r="I388" s="54"/>
    </row>
    <row r="389" ht="13.2" spans="2:9">
      <c r="B389" s="44"/>
      <c r="C389" s="4"/>
      <c r="D389" s="19"/>
      <c r="I389" s="54"/>
    </row>
    <row r="390" ht="13.2" spans="2:9">
      <c r="B390" s="44"/>
      <c r="C390" s="4"/>
      <c r="D390" s="19"/>
      <c r="I390" s="54"/>
    </row>
    <row r="391" ht="13.2" spans="2:9">
      <c r="B391" s="44"/>
      <c r="C391" s="4"/>
      <c r="D391" s="19"/>
      <c r="I391" s="54"/>
    </row>
    <row r="392" ht="13.2" spans="2:9">
      <c r="B392" s="44"/>
      <c r="C392" s="4"/>
      <c r="D392" s="19"/>
      <c r="I392" s="54"/>
    </row>
    <row r="393" ht="13.2" spans="2:9">
      <c r="B393" s="44"/>
      <c r="C393" s="4"/>
      <c r="D393" s="19"/>
      <c r="I393" s="54"/>
    </row>
    <row r="394" ht="13.2" spans="2:9">
      <c r="B394" s="44"/>
      <c r="C394" s="4"/>
      <c r="D394" s="19"/>
      <c r="I394" s="54"/>
    </row>
    <row r="395" ht="13.2" spans="2:9">
      <c r="B395" s="44"/>
      <c r="C395" s="4"/>
      <c r="D395" s="19"/>
      <c r="I395" s="54"/>
    </row>
    <row r="396" ht="13.2" spans="2:9">
      <c r="B396" s="44"/>
      <c r="C396" s="4"/>
      <c r="D396" s="19"/>
      <c r="I396" s="54"/>
    </row>
    <row r="397" ht="13.2" spans="2:9">
      <c r="B397" s="44"/>
      <c r="C397" s="4"/>
      <c r="D397" s="19"/>
      <c r="I397" s="54"/>
    </row>
    <row r="398" ht="13.2" spans="2:9">
      <c r="B398" s="44"/>
      <c r="C398" s="4"/>
      <c r="D398" s="19"/>
      <c r="I398" s="54"/>
    </row>
    <row r="399" ht="13.2" spans="2:9">
      <c r="B399" s="44"/>
      <c r="C399" s="4"/>
      <c r="D399" s="19"/>
      <c r="I399" s="54"/>
    </row>
    <row r="400" ht="13.2" spans="2:9">
      <c r="B400" s="44"/>
      <c r="C400" s="4"/>
      <c r="D400" s="19"/>
      <c r="I400" s="54"/>
    </row>
    <row r="401" ht="13.2" spans="2:9">
      <c r="B401" s="44"/>
      <c r="C401" s="4"/>
      <c r="D401" s="19"/>
      <c r="I401" s="54"/>
    </row>
    <row r="402" ht="13.2" spans="2:9">
      <c r="B402" s="44"/>
      <c r="C402" s="4"/>
      <c r="D402" s="19"/>
      <c r="I402" s="54"/>
    </row>
    <row r="403" ht="13.2" spans="2:9">
      <c r="B403" s="44"/>
      <c r="C403" s="4"/>
      <c r="D403" s="19"/>
      <c r="I403" s="54"/>
    </row>
    <row r="404" ht="13.2" spans="2:9">
      <c r="B404" s="44"/>
      <c r="C404" s="4"/>
      <c r="D404" s="19"/>
      <c r="I404" s="54"/>
    </row>
    <row r="405" ht="13.2" spans="2:9">
      <c r="B405" s="44"/>
      <c r="C405" s="4"/>
      <c r="D405" s="19"/>
      <c r="I405" s="54"/>
    </row>
    <row r="406" ht="13.2" spans="2:9">
      <c r="B406" s="44"/>
      <c r="C406" s="4"/>
      <c r="D406" s="19"/>
      <c r="I406" s="54"/>
    </row>
    <row r="407" ht="13.2" spans="2:9">
      <c r="B407" s="44"/>
      <c r="C407" s="4"/>
      <c r="D407" s="19"/>
      <c r="I407" s="54"/>
    </row>
    <row r="408" ht="13.2" spans="2:9">
      <c r="B408" s="44"/>
      <c r="C408" s="4"/>
      <c r="D408" s="19"/>
      <c r="I408" s="54"/>
    </row>
    <row r="409" ht="13.2" spans="2:9">
      <c r="B409" s="44"/>
      <c r="C409" s="4"/>
      <c r="D409" s="19"/>
      <c r="I409" s="54"/>
    </row>
    <row r="410" ht="13.2" spans="2:9">
      <c r="B410" s="44"/>
      <c r="C410" s="4"/>
      <c r="D410" s="19"/>
      <c r="I410" s="54"/>
    </row>
    <row r="411" ht="13.2" spans="2:9">
      <c r="B411" s="44"/>
      <c r="C411" s="4"/>
      <c r="D411" s="19"/>
      <c r="I411" s="54"/>
    </row>
    <row r="412" ht="13.2" spans="2:9">
      <c r="B412" s="44"/>
      <c r="C412" s="4"/>
      <c r="D412" s="19"/>
      <c r="I412" s="54"/>
    </row>
    <row r="413" ht="13.2" spans="2:9">
      <c r="B413" s="44"/>
      <c r="C413" s="4"/>
      <c r="D413" s="19"/>
      <c r="I413" s="54"/>
    </row>
    <row r="414" ht="13.2" spans="2:9">
      <c r="B414" s="44"/>
      <c r="C414" s="4"/>
      <c r="D414" s="19"/>
      <c r="I414" s="54"/>
    </row>
    <row r="415" ht="13.2" spans="2:9">
      <c r="B415" s="44"/>
      <c r="C415" s="4"/>
      <c r="D415" s="19"/>
      <c r="I415" s="54"/>
    </row>
    <row r="416" ht="13.2" spans="2:9">
      <c r="B416" s="44"/>
      <c r="C416" s="4"/>
      <c r="D416" s="19"/>
      <c r="I416" s="54"/>
    </row>
    <row r="417" ht="13.2" spans="2:9">
      <c r="B417" s="44"/>
      <c r="C417" s="4"/>
      <c r="D417" s="19"/>
      <c r="I417" s="54"/>
    </row>
    <row r="418" ht="13.2" spans="2:9">
      <c r="B418" s="44"/>
      <c r="C418" s="4"/>
      <c r="D418" s="19"/>
      <c r="I418" s="54"/>
    </row>
    <row r="419" ht="13.2" spans="2:9">
      <c r="B419" s="44"/>
      <c r="C419" s="4"/>
      <c r="D419" s="19"/>
      <c r="I419" s="54"/>
    </row>
    <row r="420" ht="13.2" spans="2:9">
      <c r="B420" s="44"/>
      <c r="C420" s="4"/>
      <c r="D420" s="19"/>
      <c r="I420" s="54"/>
    </row>
    <row r="421" ht="13.2" spans="2:9">
      <c r="B421" s="44"/>
      <c r="C421" s="4"/>
      <c r="D421" s="19"/>
      <c r="I421" s="54"/>
    </row>
    <row r="422" ht="13.2" spans="2:9">
      <c r="B422" s="44"/>
      <c r="C422" s="4"/>
      <c r="D422" s="19"/>
      <c r="I422" s="54"/>
    </row>
    <row r="423" ht="13.2" spans="2:9">
      <c r="B423" s="44"/>
      <c r="C423" s="4"/>
      <c r="D423" s="19"/>
      <c r="I423" s="54"/>
    </row>
    <row r="424" ht="13.2" spans="2:9">
      <c r="B424" s="44"/>
      <c r="C424" s="4"/>
      <c r="D424" s="19"/>
      <c r="I424" s="54"/>
    </row>
    <row r="425" ht="13.2" spans="2:9">
      <c r="B425" s="44"/>
      <c r="C425" s="4"/>
      <c r="D425" s="19"/>
      <c r="I425" s="54"/>
    </row>
    <row r="426" ht="13.2" spans="2:9">
      <c r="B426" s="44"/>
      <c r="C426" s="4"/>
      <c r="D426" s="19"/>
      <c r="I426" s="54"/>
    </row>
    <row r="427" ht="13.2" spans="2:9">
      <c r="B427" s="44"/>
      <c r="C427" s="4"/>
      <c r="D427" s="19"/>
      <c r="I427" s="54"/>
    </row>
    <row r="428" ht="13.2" spans="2:9">
      <c r="B428" s="44"/>
      <c r="C428" s="4"/>
      <c r="D428" s="19"/>
      <c r="I428" s="54"/>
    </row>
    <row r="429" ht="13.2" spans="2:9">
      <c r="B429" s="44"/>
      <c r="C429" s="4"/>
      <c r="D429" s="19"/>
      <c r="I429" s="54"/>
    </row>
    <row r="430" ht="13.2" spans="2:9">
      <c r="B430" s="44"/>
      <c r="C430" s="4"/>
      <c r="D430" s="19"/>
      <c r="I430" s="54"/>
    </row>
    <row r="431" ht="13.2" spans="2:9">
      <c r="B431" s="44"/>
      <c r="C431" s="4"/>
      <c r="D431" s="19"/>
      <c r="I431" s="54"/>
    </row>
    <row r="432" ht="13.2" spans="2:9">
      <c r="B432" s="44"/>
      <c r="C432" s="4"/>
      <c r="D432" s="19"/>
      <c r="I432" s="54"/>
    </row>
    <row r="433" ht="13.2" spans="2:9">
      <c r="B433" s="44"/>
      <c r="C433" s="4"/>
      <c r="D433" s="19"/>
      <c r="I433" s="54"/>
    </row>
    <row r="434" ht="13.2" spans="2:9">
      <c r="B434" s="44"/>
      <c r="C434" s="4"/>
      <c r="D434" s="19"/>
      <c r="I434" s="54"/>
    </row>
    <row r="435" ht="13.2" spans="2:9">
      <c r="B435" s="44"/>
      <c r="C435" s="4"/>
      <c r="D435" s="19"/>
      <c r="I435" s="54"/>
    </row>
    <row r="436" ht="13.2" spans="2:9">
      <c r="B436" s="44"/>
      <c r="C436" s="4"/>
      <c r="D436" s="19"/>
      <c r="I436" s="54"/>
    </row>
    <row r="437" ht="13.2" spans="2:9">
      <c r="B437" s="44"/>
      <c r="C437" s="4"/>
      <c r="D437" s="19"/>
      <c r="I437" s="54"/>
    </row>
    <row r="438" ht="13.2" spans="2:9">
      <c r="B438" s="44"/>
      <c r="C438" s="4"/>
      <c r="D438" s="19"/>
      <c r="I438" s="54"/>
    </row>
    <row r="439" ht="13.2" spans="2:9">
      <c r="B439" s="44"/>
      <c r="C439" s="4"/>
      <c r="D439" s="19"/>
      <c r="I439" s="54"/>
    </row>
    <row r="440" ht="13.2" spans="2:9">
      <c r="B440" s="44"/>
      <c r="C440" s="4"/>
      <c r="D440" s="19"/>
      <c r="I440" s="54"/>
    </row>
    <row r="441" ht="13.2" spans="2:9">
      <c r="B441" s="44"/>
      <c r="C441" s="4"/>
      <c r="D441" s="19"/>
      <c r="I441" s="54"/>
    </row>
    <row r="442" ht="13.2" spans="2:9">
      <c r="B442" s="44"/>
      <c r="C442" s="4"/>
      <c r="D442" s="19"/>
      <c r="I442" s="54"/>
    </row>
    <row r="443" ht="13.2" spans="2:9">
      <c r="B443" s="44"/>
      <c r="C443" s="4"/>
      <c r="D443" s="19"/>
      <c r="I443" s="54"/>
    </row>
    <row r="444" ht="13.2" spans="2:9">
      <c r="B444" s="44"/>
      <c r="C444" s="4"/>
      <c r="D444" s="19"/>
      <c r="I444" s="54"/>
    </row>
    <row r="445" ht="13.2" spans="2:9">
      <c r="B445" s="44"/>
      <c r="C445" s="4"/>
      <c r="D445" s="19"/>
      <c r="I445" s="54"/>
    </row>
    <row r="446" ht="13.2" spans="2:9">
      <c r="B446" s="44"/>
      <c r="C446" s="4"/>
      <c r="D446" s="19"/>
      <c r="I446" s="54"/>
    </row>
    <row r="447" ht="13.2" spans="2:9">
      <c r="B447" s="44"/>
      <c r="C447" s="4"/>
      <c r="D447" s="19"/>
      <c r="I447" s="54"/>
    </row>
    <row r="448" ht="13.2" spans="2:9">
      <c r="B448" s="44"/>
      <c r="C448" s="4"/>
      <c r="D448" s="19"/>
      <c r="I448" s="54"/>
    </row>
    <row r="449" ht="13.2" spans="2:9">
      <c r="B449" s="44"/>
      <c r="C449" s="4"/>
      <c r="D449" s="19"/>
      <c r="I449" s="54"/>
    </row>
    <row r="450" ht="13.2" spans="2:9">
      <c r="B450" s="44"/>
      <c r="C450" s="4"/>
      <c r="D450" s="19"/>
      <c r="I450" s="54"/>
    </row>
    <row r="451" ht="13.2" spans="2:9">
      <c r="B451" s="44"/>
      <c r="C451" s="4"/>
      <c r="D451" s="19"/>
      <c r="I451" s="54"/>
    </row>
    <row r="452" ht="13.2" spans="2:9">
      <c r="B452" s="44"/>
      <c r="C452" s="4"/>
      <c r="D452" s="19"/>
      <c r="I452" s="54"/>
    </row>
    <row r="453" ht="13.2" spans="2:9">
      <c r="B453" s="44"/>
      <c r="C453" s="4"/>
      <c r="D453" s="19"/>
      <c r="I453" s="54"/>
    </row>
    <row r="454" ht="13.2" spans="2:9">
      <c r="B454" s="44"/>
      <c r="C454" s="4"/>
      <c r="D454" s="19"/>
      <c r="I454" s="54"/>
    </row>
    <row r="455" ht="13.2" spans="2:9">
      <c r="B455" s="44"/>
      <c r="C455" s="4"/>
      <c r="D455" s="19"/>
      <c r="I455" s="54"/>
    </row>
    <row r="456" ht="13.2" spans="2:9">
      <c r="B456" s="44"/>
      <c r="C456" s="4"/>
      <c r="D456" s="19"/>
      <c r="I456" s="54"/>
    </row>
    <row r="457" ht="13.2" spans="2:9">
      <c r="B457" s="44"/>
      <c r="C457" s="4"/>
      <c r="D457" s="19"/>
      <c r="I457" s="54"/>
    </row>
    <row r="458" ht="13.2" spans="2:9">
      <c r="B458" s="44"/>
      <c r="C458" s="4"/>
      <c r="D458" s="19"/>
      <c r="I458" s="54"/>
    </row>
    <row r="459" ht="13.2" spans="2:9">
      <c r="B459" s="44"/>
      <c r="C459" s="4"/>
      <c r="D459" s="19"/>
      <c r="I459" s="54"/>
    </row>
    <row r="460" ht="13.2" spans="2:9">
      <c r="B460" s="44"/>
      <c r="C460" s="4"/>
      <c r="D460" s="19"/>
      <c r="I460" s="54"/>
    </row>
    <row r="461" ht="13.2" spans="2:9">
      <c r="B461" s="44"/>
      <c r="C461" s="4"/>
      <c r="D461" s="19"/>
      <c r="I461" s="54"/>
    </row>
    <row r="462" ht="13.2" spans="2:9">
      <c r="B462" s="44"/>
      <c r="C462" s="4"/>
      <c r="D462" s="19"/>
      <c r="I462" s="54"/>
    </row>
    <row r="463" ht="13.2" spans="2:9">
      <c r="B463" s="44"/>
      <c r="C463" s="4"/>
      <c r="D463" s="19"/>
      <c r="I463" s="54"/>
    </row>
    <row r="464" ht="13.2" spans="2:9">
      <c r="B464" s="44"/>
      <c r="C464" s="4"/>
      <c r="D464" s="19"/>
      <c r="I464" s="54"/>
    </row>
    <row r="465" ht="13.2" spans="2:9">
      <c r="B465" s="44"/>
      <c r="C465" s="4"/>
      <c r="D465" s="19"/>
      <c r="I465" s="54"/>
    </row>
    <row r="466" ht="13.2" spans="2:9">
      <c r="B466" s="44"/>
      <c r="C466" s="4"/>
      <c r="D466" s="19"/>
      <c r="I466" s="54"/>
    </row>
    <row r="467" ht="13.2" spans="2:9">
      <c r="B467" s="44"/>
      <c r="C467" s="4"/>
      <c r="D467" s="19"/>
      <c r="I467" s="54"/>
    </row>
    <row r="468" ht="13.2" spans="2:9">
      <c r="B468" s="44"/>
      <c r="C468" s="4"/>
      <c r="D468" s="19"/>
      <c r="I468" s="54"/>
    </row>
    <row r="469" ht="13.2" spans="2:9">
      <c r="B469" s="44"/>
      <c r="C469" s="4"/>
      <c r="D469" s="19"/>
      <c r="I469" s="54"/>
    </row>
    <row r="470" ht="13.2" spans="2:9">
      <c r="B470" s="44"/>
      <c r="C470" s="4"/>
      <c r="D470" s="19"/>
      <c r="I470" s="54"/>
    </row>
    <row r="471" ht="13.2" spans="2:9">
      <c r="B471" s="44"/>
      <c r="C471" s="4"/>
      <c r="D471" s="19"/>
      <c r="I471" s="54"/>
    </row>
    <row r="472" ht="13.2" spans="2:9">
      <c r="B472" s="44"/>
      <c r="C472" s="4"/>
      <c r="D472" s="19"/>
      <c r="I472" s="54"/>
    </row>
    <row r="473" ht="13.2" spans="2:9">
      <c r="B473" s="44"/>
      <c r="C473" s="4"/>
      <c r="D473" s="19"/>
      <c r="I473" s="54"/>
    </row>
    <row r="474" ht="13.2" spans="2:9">
      <c r="B474" s="44"/>
      <c r="C474" s="4"/>
      <c r="D474" s="19"/>
      <c r="I474" s="54"/>
    </row>
    <row r="475" ht="13.2" spans="2:9">
      <c r="B475" s="44"/>
      <c r="C475" s="4"/>
      <c r="D475" s="19"/>
      <c r="I475" s="54"/>
    </row>
    <row r="476" ht="13.2" spans="2:9">
      <c r="B476" s="44"/>
      <c r="C476" s="4"/>
      <c r="D476" s="19"/>
      <c r="I476" s="54"/>
    </row>
    <row r="477" ht="13.2" spans="2:9">
      <c r="B477" s="44"/>
      <c r="C477" s="4"/>
      <c r="D477" s="19"/>
      <c r="I477" s="54"/>
    </row>
    <row r="478" ht="13.2" spans="2:9">
      <c r="B478" s="44"/>
      <c r="C478" s="4"/>
      <c r="D478" s="19"/>
      <c r="I478" s="54"/>
    </row>
    <row r="479" ht="13.2" spans="2:9">
      <c r="B479" s="44"/>
      <c r="C479" s="4"/>
      <c r="D479" s="19"/>
      <c r="I479" s="54"/>
    </row>
    <row r="480" ht="13.2" spans="2:9">
      <c r="B480" s="44"/>
      <c r="C480" s="4"/>
      <c r="D480" s="19"/>
      <c r="I480" s="54"/>
    </row>
    <row r="481" ht="13.2" spans="2:9">
      <c r="B481" s="44"/>
      <c r="C481" s="4"/>
      <c r="D481" s="19"/>
      <c r="I481" s="54"/>
    </row>
    <row r="482" ht="13.2" spans="2:9">
      <c r="B482" s="44"/>
      <c r="C482" s="4"/>
      <c r="D482" s="19"/>
      <c r="I482" s="54"/>
    </row>
    <row r="483" ht="13.2" spans="2:9">
      <c r="B483" s="44"/>
      <c r="C483" s="4"/>
      <c r="D483" s="19"/>
      <c r="I483" s="54"/>
    </row>
    <row r="484" ht="13.2" spans="2:9">
      <c r="B484" s="44"/>
      <c r="C484" s="4"/>
      <c r="D484" s="19"/>
      <c r="I484" s="54"/>
    </row>
    <row r="485" ht="13.2" spans="2:9">
      <c r="B485" s="44"/>
      <c r="C485" s="4"/>
      <c r="D485" s="19"/>
      <c r="I485" s="54"/>
    </row>
    <row r="486" ht="13.2" spans="2:9">
      <c r="B486" s="44"/>
      <c r="C486" s="4"/>
      <c r="D486" s="19"/>
      <c r="I486" s="54"/>
    </row>
    <row r="487" ht="13.2" spans="2:9">
      <c r="B487" s="44"/>
      <c r="C487" s="4"/>
      <c r="D487" s="19"/>
      <c r="I487" s="54"/>
    </row>
    <row r="488" ht="13.2" spans="2:9">
      <c r="B488" s="44"/>
      <c r="C488" s="4"/>
      <c r="D488" s="19"/>
      <c r="I488" s="54"/>
    </row>
    <row r="489" ht="13.2" spans="2:9">
      <c r="B489" s="44"/>
      <c r="C489" s="4"/>
      <c r="D489" s="19"/>
      <c r="I489" s="54"/>
    </row>
    <row r="490" ht="13.2" spans="2:9">
      <c r="B490" s="44"/>
      <c r="C490" s="4"/>
      <c r="D490" s="19"/>
      <c r="I490" s="54"/>
    </row>
    <row r="491" ht="13.2" spans="2:9">
      <c r="B491" s="44"/>
      <c r="C491" s="4"/>
      <c r="D491" s="19"/>
      <c r="I491" s="54"/>
    </row>
    <row r="492" ht="13.2" spans="2:9">
      <c r="B492" s="44"/>
      <c r="C492" s="4"/>
      <c r="D492" s="19"/>
      <c r="I492" s="54"/>
    </row>
    <row r="493" ht="13.2" spans="2:9">
      <c r="B493" s="44"/>
      <c r="C493" s="4"/>
      <c r="D493" s="19"/>
      <c r="I493" s="54"/>
    </row>
    <row r="494" ht="13.2" spans="2:9">
      <c r="B494" s="44"/>
      <c r="C494" s="4"/>
      <c r="D494" s="19"/>
      <c r="I494" s="54"/>
    </row>
    <row r="495" ht="13.2" spans="2:9">
      <c r="B495" s="44"/>
      <c r="C495" s="4"/>
      <c r="D495" s="19"/>
      <c r="I495" s="54"/>
    </row>
    <row r="496" ht="13.2" spans="2:9">
      <c r="B496" s="44"/>
      <c r="C496" s="4"/>
      <c r="D496" s="19"/>
      <c r="I496" s="54"/>
    </row>
    <row r="497" ht="13.2" spans="2:9">
      <c r="B497" s="44"/>
      <c r="C497" s="4"/>
      <c r="D497" s="19"/>
      <c r="I497" s="54"/>
    </row>
    <row r="498" ht="13.2" spans="2:9">
      <c r="B498" s="44"/>
      <c r="C498" s="4"/>
      <c r="D498" s="19"/>
      <c r="I498" s="54"/>
    </row>
    <row r="499" ht="13.2" spans="2:9">
      <c r="B499" s="44"/>
      <c r="C499" s="4"/>
      <c r="D499" s="19"/>
      <c r="I499" s="54"/>
    </row>
    <row r="500" ht="13.2" spans="2:9">
      <c r="B500" s="44"/>
      <c r="C500" s="4"/>
      <c r="D500" s="19"/>
      <c r="I500" s="54"/>
    </row>
    <row r="501" ht="13.2" spans="2:9">
      <c r="B501" s="44"/>
      <c r="C501" s="4"/>
      <c r="D501" s="19"/>
      <c r="I501" s="54"/>
    </row>
    <row r="502" ht="13.2" spans="2:9">
      <c r="B502" s="44"/>
      <c r="C502" s="4"/>
      <c r="D502" s="19"/>
      <c r="I502" s="54"/>
    </row>
    <row r="503" ht="13.2" spans="2:9">
      <c r="B503" s="44"/>
      <c r="C503" s="4"/>
      <c r="D503" s="19"/>
      <c r="I503" s="54"/>
    </row>
    <row r="504" ht="13.2" spans="2:9">
      <c r="B504" s="44"/>
      <c r="C504" s="4"/>
      <c r="D504" s="19"/>
      <c r="I504" s="54"/>
    </row>
    <row r="505" ht="13.2" spans="2:9">
      <c r="B505" s="44"/>
      <c r="C505" s="4"/>
      <c r="D505" s="19"/>
      <c r="I505" s="54"/>
    </row>
    <row r="506" ht="13.2" spans="2:9">
      <c r="B506" s="44"/>
      <c r="C506" s="4"/>
      <c r="D506" s="19"/>
      <c r="I506" s="54"/>
    </row>
    <row r="507" ht="13.2" spans="2:9">
      <c r="B507" s="44"/>
      <c r="C507" s="4"/>
      <c r="D507" s="19"/>
      <c r="I507" s="54"/>
    </row>
    <row r="508" ht="13.2" spans="2:9">
      <c r="B508" s="44"/>
      <c r="C508" s="4"/>
      <c r="D508" s="19"/>
      <c r="I508" s="54"/>
    </row>
    <row r="509" ht="13.2" spans="2:9">
      <c r="B509" s="44"/>
      <c r="C509" s="4"/>
      <c r="D509" s="19"/>
      <c r="I509" s="54"/>
    </row>
    <row r="510" ht="13.2" spans="2:9">
      <c r="B510" s="44"/>
      <c r="C510" s="4"/>
      <c r="D510" s="19"/>
      <c r="I510" s="54"/>
    </row>
    <row r="511" ht="13.2" spans="2:9">
      <c r="B511" s="44"/>
      <c r="C511" s="4"/>
      <c r="D511" s="19"/>
      <c r="I511" s="54"/>
    </row>
    <row r="512" ht="13.2" spans="2:9">
      <c r="B512" s="44"/>
      <c r="C512" s="4"/>
      <c r="D512" s="19"/>
      <c r="I512" s="54"/>
    </row>
    <row r="513" ht="13.2" spans="2:9">
      <c r="B513" s="44"/>
      <c r="C513" s="4"/>
      <c r="D513" s="19"/>
      <c r="I513" s="54"/>
    </row>
    <row r="514" ht="13.2" spans="2:9">
      <c r="B514" s="44"/>
      <c r="C514" s="4"/>
      <c r="D514" s="19"/>
      <c r="I514" s="54"/>
    </row>
    <row r="515" ht="13.2" spans="2:9">
      <c r="B515" s="44"/>
      <c r="C515" s="4"/>
      <c r="D515" s="19"/>
      <c r="I515" s="54"/>
    </row>
    <row r="516" ht="13.2" spans="2:9">
      <c r="B516" s="44"/>
      <c r="C516" s="4"/>
      <c r="D516" s="19"/>
      <c r="I516" s="54"/>
    </row>
    <row r="517" ht="13.2" spans="2:9">
      <c r="B517" s="44"/>
      <c r="C517" s="4"/>
      <c r="D517" s="19"/>
      <c r="I517" s="54"/>
    </row>
    <row r="518" ht="13.2" spans="2:9">
      <c r="B518" s="44"/>
      <c r="C518" s="4"/>
      <c r="D518" s="19"/>
      <c r="I518" s="54"/>
    </row>
    <row r="519" ht="13.2" spans="2:9">
      <c r="B519" s="44"/>
      <c r="C519" s="4"/>
      <c r="D519" s="19"/>
      <c r="I519" s="54"/>
    </row>
    <row r="520" ht="13.2" spans="2:9">
      <c r="B520" s="44"/>
      <c r="C520" s="4"/>
      <c r="D520" s="19"/>
      <c r="I520" s="54"/>
    </row>
    <row r="521" ht="13.2" spans="2:9">
      <c r="B521" s="44"/>
      <c r="C521" s="4"/>
      <c r="D521" s="19"/>
      <c r="I521" s="54"/>
    </row>
    <row r="522" ht="13.2" spans="2:9">
      <c r="B522" s="44"/>
      <c r="C522" s="4"/>
      <c r="D522" s="19"/>
      <c r="I522" s="54"/>
    </row>
    <row r="523" ht="13.2" spans="2:9">
      <c r="B523" s="44"/>
      <c r="C523" s="4"/>
      <c r="D523" s="19"/>
      <c r="I523" s="54"/>
    </row>
    <row r="524" ht="13.2" spans="2:9">
      <c r="B524" s="44"/>
      <c r="C524" s="4"/>
      <c r="D524" s="19"/>
      <c r="I524" s="54"/>
    </row>
    <row r="525" ht="13.2" spans="2:9">
      <c r="B525" s="44"/>
      <c r="C525" s="4"/>
      <c r="D525" s="19"/>
      <c r="I525" s="54"/>
    </row>
    <row r="526" ht="13.2" spans="2:9">
      <c r="B526" s="44"/>
      <c r="C526" s="4"/>
      <c r="D526" s="19"/>
      <c r="I526" s="54"/>
    </row>
    <row r="527" ht="13.2" spans="2:9">
      <c r="B527" s="44"/>
      <c r="C527" s="4"/>
      <c r="D527" s="19"/>
      <c r="I527" s="54"/>
    </row>
    <row r="528" ht="13.2" spans="2:9">
      <c r="B528" s="44"/>
      <c r="C528" s="4"/>
      <c r="D528" s="19"/>
      <c r="I528" s="54"/>
    </row>
    <row r="529" ht="13.2" spans="2:9">
      <c r="B529" s="44"/>
      <c r="C529" s="4"/>
      <c r="D529" s="19"/>
      <c r="I529" s="54"/>
    </row>
    <row r="530" ht="13.2" spans="2:9">
      <c r="B530" s="44"/>
      <c r="C530" s="4"/>
      <c r="D530" s="19"/>
      <c r="I530" s="54"/>
    </row>
    <row r="531" ht="13.2" spans="2:9">
      <c r="B531" s="44"/>
      <c r="C531" s="4"/>
      <c r="D531" s="19"/>
      <c r="I531" s="54"/>
    </row>
    <row r="532" ht="13.2" spans="2:9">
      <c r="B532" s="44"/>
      <c r="C532" s="4"/>
      <c r="D532" s="19"/>
      <c r="I532" s="54"/>
    </row>
    <row r="533" ht="13.2" spans="2:9">
      <c r="B533" s="44"/>
      <c r="C533" s="4"/>
      <c r="D533" s="19"/>
      <c r="I533" s="54"/>
    </row>
    <row r="534" ht="13.2" spans="2:9">
      <c r="B534" s="44"/>
      <c r="C534" s="4"/>
      <c r="D534" s="19"/>
      <c r="I534" s="54"/>
    </row>
    <row r="535" ht="13.2" spans="2:9">
      <c r="B535" s="44"/>
      <c r="C535" s="4"/>
      <c r="D535" s="19"/>
      <c r="I535" s="54"/>
    </row>
    <row r="536" ht="13.2" spans="2:9">
      <c r="B536" s="44"/>
      <c r="C536" s="4"/>
      <c r="D536" s="19"/>
      <c r="I536" s="54"/>
    </row>
    <row r="537" ht="13.2" spans="2:9">
      <c r="B537" s="44"/>
      <c r="C537" s="4"/>
      <c r="D537" s="19"/>
      <c r="I537" s="54"/>
    </row>
    <row r="538" ht="13.2" spans="2:9">
      <c r="B538" s="44"/>
      <c r="C538" s="4"/>
      <c r="D538" s="19"/>
      <c r="I538" s="54"/>
    </row>
    <row r="539" ht="13.2" spans="2:9">
      <c r="B539" s="44"/>
      <c r="C539" s="4"/>
      <c r="D539" s="19"/>
      <c r="I539" s="54"/>
    </row>
    <row r="540" ht="13.2" spans="2:9">
      <c r="B540" s="44"/>
      <c r="C540" s="4"/>
      <c r="D540" s="19"/>
      <c r="I540" s="54"/>
    </row>
    <row r="541" ht="13.2" spans="2:9">
      <c r="B541" s="44"/>
      <c r="C541" s="4"/>
      <c r="D541" s="19"/>
      <c r="I541" s="54"/>
    </row>
    <row r="542" ht="13.2" spans="2:9">
      <c r="B542" s="44"/>
      <c r="C542" s="4"/>
      <c r="D542" s="19"/>
      <c r="I542" s="54"/>
    </row>
    <row r="543" ht="13.2" spans="2:9">
      <c r="B543" s="44"/>
      <c r="C543" s="4"/>
      <c r="D543" s="19"/>
      <c r="I543" s="54"/>
    </row>
    <row r="544" ht="13.2" spans="2:9">
      <c r="B544" s="44"/>
      <c r="C544" s="4"/>
      <c r="D544" s="19"/>
      <c r="I544" s="54"/>
    </row>
    <row r="545" ht="13.2" spans="2:9">
      <c r="B545" s="44"/>
      <c r="C545" s="4"/>
      <c r="D545" s="19"/>
      <c r="I545" s="54"/>
    </row>
    <row r="546" ht="13.2" spans="2:9">
      <c r="B546" s="44"/>
      <c r="C546" s="4"/>
      <c r="D546" s="19"/>
      <c r="I546" s="54"/>
    </row>
    <row r="547" ht="13.2" spans="2:9">
      <c r="B547" s="44"/>
      <c r="C547" s="4"/>
      <c r="D547" s="19"/>
      <c r="I547" s="54"/>
    </row>
    <row r="548" ht="13.2" spans="2:9">
      <c r="B548" s="44"/>
      <c r="C548" s="4"/>
      <c r="D548" s="19"/>
      <c r="I548" s="54"/>
    </row>
    <row r="549" ht="13.2" spans="2:9">
      <c r="B549" s="44"/>
      <c r="C549" s="4"/>
      <c r="D549" s="19"/>
      <c r="I549" s="54"/>
    </row>
    <row r="550" ht="13.2" spans="2:9">
      <c r="B550" s="44"/>
      <c r="C550" s="4"/>
      <c r="D550" s="19"/>
      <c r="I550" s="54"/>
    </row>
    <row r="551" ht="13.2" spans="2:9">
      <c r="B551" s="44"/>
      <c r="C551" s="4"/>
      <c r="D551" s="19"/>
      <c r="I551" s="54"/>
    </row>
    <row r="552" ht="13.2" spans="2:9">
      <c r="B552" s="44"/>
      <c r="C552" s="4"/>
      <c r="D552" s="19"/>
      <c r="I552" s="54"/>
    </row>
    <row r="553" ht="13.2" spans="2:9">
      <c r="B553" s="44"/>
      <c r="C553" s="4"/>
      <c r="D553" s="19"/>
      <c r="I553" s="54"/>
    </row>
    <row r="554" ht="13.2" spans="2:9">
      <c r="B554" s="44"/>
      <c r="C554" s="4"/>
      <c r="D554" s="19"/>
      <c r="I554" s="54"/>
    </row>
    <row r="555" ht="13.2" spans="2:9">
      <c r="B555" s="44"/>
      <c r="C555" s="4"/>
      <c r="D555" s="19"/>
      <c r="I555" s="54"/>
    </row>
    <row r="556" ht="13.2" spans="2:9">
      <c r="B556" s="44"/>
      <c r="C556" s="4"/>
      <c r="D556" s="19"/>
      <c r="I556" s="54"/>
    </row>
    <row r="557" ht="13.2" spans="2:9">
      <c r="B557" s="44"/>
      <c r="C557" s="4"/>
      <c r="D557" s="19"/>
      <c r="I557" s="54"/>
    </row>
    <row r="558" ht="13.2" spans="2:9">
      <c r="B558" s="44"/>
      <c r="C558" s="4"/>
      <c r="D558" s="19"/>
      <c r="I558" s="54"/>
    </row>
    <row r="559" ht="13.2" spans="2:9">
      <c r="B559" s="44"/>
      <c r="C559" s="4"/>
      <c r="D559" s="19"/>
      <c r="I559" s="54"/>
    </row>
    <row r="560" ht="13.2" spans="2:9">
      <c r="B560" s="44"/>
      <c r="C560" s="4"/>
      <c r="D560" s="19"/>
      <c r="I560" s="54"/>
    </row>
    <row r="561" ht="13.2" spans="2:9">
      <c r="B561" s="44"/>
      <c r="C561" s="4"/>
      <c r="D561" s="19"/>
      <c r="I561" s="54"/>
    </row>
    <row r="562" ht="13.2" spans="2:9">
      <c r="B562" s="44"/>
      <c r="C562" s="4"/>
      <c r="D562" s="19"/>
      <c r="I562" s="54"/>
    </row>
    <row r="563" ht="13.2" spans="2:9">
      <c r="B563" s="44"/>
      <c r="C563" s="4"/>
      <c r="D563" s="19"/>
      <c r="I563" s="54"/>
    </row>
    <row r="564" ht="13.2" spans="2:9">
      <c r="B564" s="44"/>
      <c r="C564" s="4"/>
      <c r="D564" s="19"/>
      <c r="I564" s="54"/>
    </row>
    <row r="565" ht="13.2" spans="2:9">
      <c r="B565" s="44"/>
      <c r="C565" s="4"/>
      <c r="D565" s="19"/>
      <c r="I565" s="54"/>
    </row>
    <row r="566" ht="13.2" spans="2:9">
      <c r="B566" s="44"/>
      <c r="C566" s="4"/>
      <c r="D566" s="19"/>
      <c r="I566" s="54"/>
    </row>
    <row r="567" ht="13.2" spans="2:9">
      <c r="B567" s="44"/>
      <c r="C567" s="4"/>
      <c r="D567" s="19"/>
      <c r="I567" s="54"/>
    </row>
    <row r="568" ht="13.2" spans="2:9">
      <c r="B568" s="44"/>
      <c r="C568" s="4"/>
      <c r="D568" s="19"/>
      <c r="I568" s="54"/>
    </row>
    <row r="569" ht="13.2" spans="2:9">
      <c r="B569" s="44"/>
      <c r="C569" s="4"/>
      <c r="D569" s="19"/>
      <c r="I569" s="54"/>
    </row>
    <row r="570" ht="13.2" spans="2:9">
      <c r="B570" s="44"/>
      <c r="C570" s="4"/>
      <c r="D570" s="19"/>
      <c r="I570" s="54"/>
    </row>
    <row r="571" ht="13.2" spans="2:9">
      <c r="B571" s="44"/>
      <c r="C571" s="4"/>
      <c r="D571" s="19"/>
      <c r="I571" s="54"/>
    </row>
    <row r="572" ht="13.2" spans="2:9">
      <c r="B572" s="44"/>
      <c r="C572" s="4"/>
      <c r="D572" s="19"/>
      <c r="I572" s="54"/>
    </row>
    <row r="573" ht="13.2" spans="2:9">
      <c r="B573" s="44"/>
      <c r="C573" s="4"/>
      <c r="D573" s="19"/>
      <c r="I573" s="54"/>
    </row>
    <row r="574" ht="13.2" spans="2:9">
      <c r="B574" s="44"/>
      <c r="C574" s="4"/>
      <c r="D574" s="19"/>
      <c r="I574" s="54"/>
    </row>
    <row r="575" ht="13.2" spans="2:9">
      <c r="B575" s="44"/>
      <c r="C575" s="4"/>
      <c r="D575" s="19"/>
      <c r="I575" s="54"/>
    </row>
    <row r="576" ht="13.2" spans="2:9">
      <c r="B576" s="44"/>
      <c r="C576" s="4"/>
      <c r="D576" s="19"/>
      <c r="I576" s="54"/>
    </row>
    <row r="577" ht="13.2" spans="2:9">
      <c r="B577" s="44"/>
      <c r="C577" s="4"/>
      <c r="D577" s="19"/>
      <c r="I577" s="54"/>
    </row>
    <row r="578" ht="13.2" spans="2:9">
      <c r="B578" s="44"/>
      <c r="C578" s="4"/>
      <c r="D578" s="19"/>
      <c r="I578" s="54"/>
    </row>
    <row r="579" ht="13.2" spans="2:9">
      <c r="B579" s="44"/>
      <c r="C579" s="4"/>
      <c r="D579" s="19"/>
      <c r="I579" s="54"/>
    </row>
    <row r="580" ht="13.2" spans="2:9">
      <c r="B580" s="44"/>
      <c r="C580" s="4"/>
      <c r="D580" s="19"/>
      <c r="I580" s="54"/>
    </row>
    <row r="581" ht="13.2" spans="2:9">
      <c r="B581" s="44"/>
      <c r="C581" s="4"/>
      <c r="D581" s="19"/>
      <c r="I581" s="54"/>
    </row>
    <row r="582" ht="13.2" spans="2:9">
      <c r="B582" s="44"/>
      <c r="C582" s="4"/>
      <c r="D582" s="19"/>
      <c r="I582" s="54"/>
    </row>
    <row r="583" ht="13.2" spans="2:9">
      <c r="B583" s="44"/>
      <c r="C583" s="4"/>
      <c r="D583" s="19"/>
      <c r="I583" s="54"/>
    </row>
    <row r="584" ht="13.2" spans="2:9">
      <c r="B584" s="44"/>
      <c r="C584" s="4"/>
      <c r="D584" s="19"/>
      <c r="I584" s="54"/>
    </row>
    <row r="585" ht="13.2" spans="2:9">
      <c r="B585" s="44"/>
      <c r="C585" s="4"/>
      <c r="D585" s="19"/>
      <c r="I585" s="54"/>
    </row>
    <row r="586" ht="13.2" spans="2:9">
      <c r="B586" s="44"/>
      <c r="C586" s="4"/>
      <c r="D586" s="19"/>
      <c r="I586" s="54"/>
    </row>
    <row r="587" ht="13.2" spans="2:9">
      <c r="B587" s="44"/>
      <c r="C587" s="4"/>
      <c r="D587" s="19"/>
      <c r="I587" s="54"/>
    </row>
    <row r="588" ht="13.2" spans="2:9">
      <c r="B588" s="44"/>
      <c r="C588" s="4"/>
      <c r="D588" s="19"/>
      <c r="I588" s="54"/>
    </row>
    <row r="589" ht="13.2" spans="2:9">
      <c r="B589" s="44"/>
      <c r="C589" s="4"/>
      <c r="D589" s="19"/>
      <c r="I589" s="54"/>
    </row>
    <row r="590" ht="13.2" spans="2:9">
      <c r="B590" s="44"/>
      <c r="C590" s="4"/>
      <c r="D590" s="19"/>
      <c r="I590" s="54"/>
    </row>
    <row r="591" ht="13.2" spans="2:9">
      <c r="B591" s="44"/>
      <c r="C591" s="4"/>
      <c r="D591" s="19"/>
      <c r="I591" s="54"/>
    </row>
    <row r="592" ht="13.2" spans="2:9">
      <c r="B592" s="44"/>
      <c r="C592" s="4"/>
      <c r="D592" s="19"/>
      <c r="I592" s="54"/>
    </row>
    <row r="593" ht="13.2" spans="2:9">
      <c r="B593" s="44"/>
      <c r="C593" s="4"/>
      <c r="D593" s="19"/>
      <c r="I593" s="54"/>
    </row>
    <row r="594" ht="13.2" spans="2:9">
      <c r="B594" s="44"/>
      <c r="C594" s="4"/>
      <c r="D594" s="19"/>
      <c r="I594" s="54"/>
    </row>
    <row r="595" ht="13.2" spans="2:9">
      <c r="B595" s="44"/>
      <c r="C595" s="4"/>
      <c r="D595" s="19"/>
      <c r="I595" s="54"/>
    </row>
    <row r="596" ht="13.2" spans="2:9">
      <c r="B596" s="44"/>
      <c r="C596" s="4"/>
      <c r="D596" s="19"/>
      <c r="I596" s="54"/>
    </row>
    <row r="597" ht="13.2" spans="2:9">
      <c r="B597" s="44"/>
      <c r="C597" s="4"/>
      <c r="D597" s="19"/>
      <c r="I597" s="54"/>
    </row>
    <row r="598" ht="13.2" spans="2:9">
      <c r="B598" s="44"/>
      <c r="C598" s="4"/>
      <c r="D598" s="19"/>
      <c r="I598" s="54"/>
    </row>
    <row r="599" ht="13.2" spans="2:9">
      <c r="B599" s="44"/>
      <c r="C599" s="4"/>
      <c r="D599" s="19"/>
      <c r="I599" s="54"/>
    </row>
    <row r="600" ht="13.2" spans="2:9">
      <c r="B600" s="44"/>
      <c r="C600" s="4"/>
      <c r="D600" s="19"/>
      <c r="I600" s="54"/>
    </row>
    <row r="601" ht="13.2" spans="2:9">
      <c r="B601" s="44"/>
      <c r="C601" s="4"/>
      <c r="D601" s="19"/>
      <c r="I601" s="54"/>
    </row>
    <row r="602" ht="13.2" spans="2:9">
      <c r="B602" s="44"/>
      <c r="C602" s="4"/>
      <c r="D602" s="19"/>
      <c r="I602" s="54"/>
    </row>
    <row r="603" ht="13.2" spans="2:9">
      <c r="B603" s="44"/>
      <c r="C603" s="4"/>
      <c r="D603" s="19"/>
      <c r="I603" s="54"/>
    </row>
    <row r="604" ht="13.2" spans="2:9">
      <c r="B604" s="44"/>
      <c r="C604" s="4"/>
      <c r="D604" s="19"/>
      <c r="I604" s="54"/>
    </row>
    <row r="605" ht="13.2" spans="2:9">
      <c r="B605" s="44"/>
      <c r="C605" s="4"/>
      <c r="D605" s="19"/>
      <c r="I605" s="54"/>
    </row>
    <row r="606" ht="13.2" spans="2:9">
      <c r="B606" s="44"/>
      <c r="C606" s="4"/>
      <c r="D606" s="19"/>
      <c r="I606" s="54"/>
    </row>
    <row r="607" ht="13.2" spans="2:9">
      <c r="B607" s="44"/>
      <c r="C607" s="4"/>
      <c r="D607" s="19"/>
      <c r="I607" s="54"/>
    </row>
    <row r="608" ht="13.2" spans="2:9">
      <c r="B608" s="44"/>
      <c r="C608" s="4"/>
      <c r="D608" s="19"/>
      <c r="I608" s="54"/>
    </row>
    <row r="609" ht="13.2" spans="2:9">
      <c r="B609" s="44"/>
      <c r="C609" s="4"/>
      <c r="D609" s="19"/>
      <c r="I609" s="54"/>
    </row>
    <row r="610" ht="13.2" spans="2:9">
      <c r="B610" s="44"/>
      <c r="C610" s="4"/>
      <c r="D610" s="19"/>
      <c r="I610" s="54"/>
    </row>
    <row r="611" ht="13.2" spans="2:9">
      <c r="B611" s="44"/>
      <c r="C611" s="4"/>
      <c r="D611" s="19"/>
      <c r="I611" s="54"/>
    </row>
    <row r="612" ht="13.2" spans="2:9">
      <c r="B612" s="44"/>
      <c r="C612" s="4"/>
      <c r="D612" s="19"/>
      <c r="I612" s="54"/>
    </row>
    <row r="613" ht="13.2" spans="2:9">
      <c r="B613" s="44"/>
      <c r="C613" s="4"/>
      <c r="D613" s="19"/>
      <c r="I613" s="54"/>
    </row>
    <row r="614" ht="13.2" spans="2:9">
      <c r="B614" s="44"/>
      <c r="C614" s="4"/>
      <c r="D614" s="19"/>
      <c r="I614" s="54"/>
    </row>
    <row r="615" ht="13.2" spans="2:9">
      <c r="B615" s="44"/>
      <c r="C615" s="4"/>
      <c r="D615" s="19"/>
      <c r="I615" s="54"/>
    </row>
    <row r="616" ht="13.2" spans="2:9">
      <c r="B616" s="44"/>
      <c r="C616" s="4"/>
      <c r="D616" s="19"/>
      <c r="I616" s="54"/>
    </row>
    <row r="617" ht="13.2" spans="2:9">
      <c r="B617" s="44"/>
      <c r="C617" s="4"/>
      <c r="D617" s="19"/>
      <c r="I617" s="54"/>
    </row>
    <row r="618" ht="13.2" spans="2:9">
      <c r="B618" s="44"/>
      <c r="C618" s="4"/>
      <c r="D618" s="19"/>
      <c r="I618" s="54"/>
    </row>
    <row r="619" ht="13.2" spans="2:9">
      <c r="B619" s="44"/>
      <c r="C619" s="4"/>
      <c r="D619" s="19"/>
      <c r="I619" s="54"/>
    </row>
    <row r="620" ht="13.2" spans="2:9">
      <c r="B620" s="44"/>
      <c r="C620" s="4"/>
      <c r="D620" s="19"/>
      <c r="I620" s="54"/>
    </row>
    <row r="621" ht="13.2" spans="2:9">
      <c r="B621" s="44"/>
      <c r="C621" s="4"/>
      <c r="D621" s="19"/>
      <c r="I621" s="54"/>
    </row>
    <row r="622" ht="13.2" spans="2:9">
      <c r="B622" s="44"/>
      <c r="C622" s="4"/>
      <c r="D622" s="19"/>
      <c r="I622" s="54"/>
    </row>
    <row r="623" ht="13.2" spans="2:9">
      <c r="B623" s="44"/>
      <c r="C623" s="4"/>
      <c r="D623" s="19"/>
      <c r="I623" s="54"/>
    </row>
    <row r="624" ht="13.2" spans="2:9">
      <c r="B624" s="44"/>
      <c r="C624" s="4"/>
      <c r="D624" s="19"/>
      <c r="I624" s="54"/>
    </row>
    <row r="625" ht="13.2" spans="2:9">
      <c r="B625" s="44"/>
      <c r="C625" s="4"/>
      <c r="D625" s="19"/>
      <c r="I625" s="54"/>
    </row>
    <row r="626" ht="13.2" spans="2:9">
      <c r="B626" s="44"/>
      <c r="C626" s="4"/>
      <c r="D626" s="19"/>
      <c r="I626" s="54"/>
    </row>
    <row r="627" ht="13.2" spans="2:9">
      <c r="B627" s="44"/>
      <c r="C627" s="4"/>
      <c r="D627" s="19"/>
      <c r="I627" s="54"/>
    </row>
    <row r="628" ht="13.2" spans="2:9">
      <c r="B628" s="44"/>
      <c r="C628" s="4"/>
      <c r="D628" s="19"/>
      <c r="I628" s="54"/>
    </row>
    <row r="629" ht="13.2" spans="2:9">
      <c r="B629" s="44"/>
      <c r="C629" s="4"/>
      <c r="D629" s="19"/>
      <c r="I629" s="54"/>
    </row>
    <row r="630" ht="13.2" spans="2:9">
      <c r="B630" s="44"/>
      <c r="C630" s="4"/>
      <c r="D630" s="19"/>
      <c r="I630" s="54"/>
    </row>
    <row r="631" ht="13.2" spans="2:9">
      <c r="B631" s="44"/>
      <c r="C631" s="4"/>
      <c r="D631" s="19"/>
      <c r="I631" s="54"/>
    </row>
    <row r="632" ht="13.2" spans="2:9">
      <c r="B632" s="44"/>
      <c r="C632" s="4"/>
      <c r="D632" s="19"/>
      <c r="I632" s="54"/>
    </row>
    <row r="633" ht="13.2" spans="2:9">
      <c r="B633" s="44"/>
      <c r="C633" s="4"/>
      <c r="D633" s="19"/>
      <c r="I633" s="54"/>
    </row>
    <row r="634" ht="13.2" spans="2:9">
      <c r="B634" s="44"/>
      <c r="C634" s="4"/>
      <c r="D634" s="19"/>
      <c r="I634" s="54"/>
    </row>
    <row r="635" ht="13.2" spans="2:9">
      <c r="B635" s="44"/>
      <c r="C635" s="4"/>
      <c r="D635" s="19"/>
      <c r="I635" s="54"/>
    </row>
    <row r="636" ht="13.2" spans="2:9">
      <c r="B636" s="44"/>
      <c r="C636" s="4"/>
      <c r="D636" s="19"/>
      <c r="I636" s="54"/>
    </row>
    <row r="637" ht="13.2" spans="2:9">
      <c r="B637" s="44"/>
      <c r="C637" s="4"/>
      <c r="D637" s="19"/>
      <c r="I637" s="54"/>
    </row>
    <row r="638" ht="13.2" spans="2:9">
      <c r="B638" s="44"/>
      <c r="C638" s="4"/>
      <c r="D638" s="19"/>
      <c r="I638" s="54"/>
    </row>
    <row r="639" ht="13.2" spans="2:9">
      <c r="B639" s="44"/>
      <c r="C639" s="4"/>
      <c r="D639" s="19"/>
      <c r="I639" s="54"/>
    </row>
    <row r="640" ht="13.2" spans="2:9">
      <c r="B640" s="44"/>
      <c r="C640" s="4"/>
      <c r="D640" s="19"/>
      <c r="I640" s="54"/>
    </row>
    <row r="641" ht="13.2" spans="2:9">
      <c r="B641" s="44"/>
      <c r="C641" s="4"/>
      <c r="D641" s="19"/>
      <c r="I641" s="54"/>
    </row>
    <row r="642" ht="13.2" spans="2:9">
      <c r="B642" s="44"/>
      <c r="C642" s="4"/>
      <c r="D642" s="19"/>
      <c r="I642" s="54"/>
    </row>
    <row r="643" ht="13.2" spans="2:9">
      <c r="B643" s="44"/>
      <c r="C643" s="4"/>
      <c r="D643" s="19"/>
      <c r="I643" s="54"/>
    </row>
    <row r="644" ht="13.2" spans="2:9">
      <c r="B644" s="44"/>
      <c r="C644" s="4"/>
      <c r="D644" s="19"/>
      <c r="I644" s="54"/>
    </row>
    <row r="645" ht="13.2" spans="2:9">
      <c r="B645" s="44"/>
      <c r="C645" s="4"/>
      <c r="D645" s="19"/>
      <c r="I645" s="54"/>
    </row>
    <row r="646" ht="13.2" spans="2:9">
      <c r="B646" s="44"/>
      <c r="C646" s="4"/>
      <c r="D646" s="19"/>
      <c r="I646" s="54"/>
    </row>
    <row r="647" ht="13.2" spans="2:9">
      <c r="B647" s="44"/>
      <c r="C647" s="4"/>
      <c r="D647" s="19"/>
      <c r="I647" s="54"/>
    </row>
    <row r="648" ht="13.2" spans="2:9">
      <c r="B648" s="44"/>
      <c r="C648" s="4"/>
      <c r="D648" s="19"/>
      <c r="I648" s="54"/>
    </row>
    <row r="649" ht="13.2" spans="2:9">
      <c r="B649" s="44"/>
      <c r="C649" s="4"/>
      <c r="D649" s="19"/>
      <c r="I649" s="54"/>
    </row>
    <row r="650" ht="13.2" spans="2:9">
      <c r="B650" s="44"/>
      <c r="C650" s="4"/>
      <c r="D650" s="19"/>
      <c r="I650" s="54"/>
    </row>
    <row r="651" ht="13.2" spans="2:9">
      <c r="B651" s="44"/>
      <c r="C651" s="4"/>
      <c r="D651" s="19"/>
      <c r="I651" s="54"/>
    </row>
    <row r="652" ht="13.2" spans="2:9">
      <c r="B652" s="44"/>
      <c r="C652" s="4"/>
      <c r="D652" s="19"/>
      <c r="I652" s="54"/>
    </row>
    <row r="653" ht="13.2" spans="2:9">
      <c r="B653" s="44"/>
      <c r="C653" s="4"/>
      <c r="D653" s="19"/>
      <c r="I653" s="54"/>
    </row>
    <row r="654" ht="13.2" spans="2:9">
      <c r="B654" s="44"/>
      <c r="C654" s="4"/>
      <c r="D654" s="19"/>
      <c r="I654" s="54"/>
    </row>
    <row r="655" ht="13.2" spans="2:9">
      <c r="B655" s="44"/>
      <c r="C655" s="4"/>
      <c r="D655" s="19"/>
      <c r="I655" s="54"/>
    </row>
    <row r="656" ht="13.2" spans="2:9">
      <c r="B656" s="44"/>
      <c r="C656" s="4"/>
      <c r="D656" s="19"/>
      <c r="I656" s="54"/>
    </row>
    <row r="657" ht="13.2" spans="2:9">
      <c r="B657" s="44"/>
      <c r="C657" s="4"/>
      <c r="D657" s="19"/>
      <c r="I657" s="54"/>
    </row>
    <row r="658" ht="13.2" spans="2:9">
      <c r="B658" s="44"/>
      <c r="C658" s="4"/>
      <c r="D658" s="19"/>
      <c r="I658" s="54"/>
    </row>
    <row r="659" ht="13.2" spans="2:9">
      <c r="B659" s="44"/>
      <c r="C659" s="4"/>
      <c r="D659" s="19"/>
      <c r="I659" s="54"/>
    </row>
    <row r="660" ht="13.2" spans="2:9">
      <c r="B660" s="44"/>
      <c r="C660" s="4"/>
      <c r="D660" s="19"/>
      <c r="I660" s="54"/>
    </row>
    <row r="661" ht="13.2" spans="2:9">
      <c r="B661" s="44"/>
      <c r="C661" s="4"/>
      <c r="D661" s="19"/>
      <c r="I661" s="54"/>
    </row>
    <row r="662" ht="13.2" spans="2:9">
      <c r="B662" s="44"/>
      <c r="C662" s="4"/>
      <c r="D662" s="19"/>
      <c r="I662" s="54"/>
    </row>
    <row r="663" ht="13.2" spans="2:9">
      <c r="B663" s="44"/>
      <c r="C663" s="4"/>
      <c r="D663" s="19"/>
      <c r="I663" s="54"/>
    </row>
    <row r="664" ht="13.2" spans="2:9">
      <c r="B664" s="44"/>
      <c r="C664" s="4"/>
      <c r="D664" s="19"/>
      <c r="I664" s="54"/>
    </row>
    <row r="665" ht="13.2" spans="2:9">
      <c r="B665" s="44"/>
      <c r="C665" s="4"/>
      <c r="D665" s="19"/>
      <c r="I665" s="54"/>
    </row>
    <row r="666" ht="13.2" spans="2:9">
      <c r="B666" s="44"/>
      <c r="C666" s="4"/>
      <c r="D666" s="19"/>
      <c r="I666" s="54"/>
    </row>
    <row r="667" ht="13.2" spans="2:9">
      <c r="B667" s="44"/>
      <c r="C667" s="4"/>
      <c r="D667" s="19"/>
      <c r="I667" s="54"/>
    </row>
    <row r="668" ht="13.2" spans="2:9">
      <c r="B668" s="44"/>
      <c r="C668" s="4"/>
      <c r="D668" s="19"/>
      <c r="I668" s="54"/>
    </row>
    <row r="669" ht="13.2" spans="2:9">
      <c r="B669" s="44"/>
      <c r="C669" s="4"/>
      <c r="D669" s="19"/>
      <c r="I669" s="54"/>
    </row>
    <row r="670" ht="13.2" spans="2:9">
      <c r="B670" s="44"/>
      <c r="C670" s="4"/>
      <c r="D670" s="19"/>
      <c r="I670" s="54"/>
    </row>
    <row r="671" ht="13.2" spans="2:9">
      <c r="B671" s="44"/>
      <c r="C671" s="4"/>
      <c r="D671" s="19"/>
      <c r="I671" s="54"/>
    </row>
    <row r="672" ht="13.2" spans="2:9">
      <c r="B672" s="44"/>
      <c r="C672" s="4"/>
      <c r="D672" s="19"/>
      <c r="I672" s="54"/>
    </row>
    <row r="673" ht="13.2" spans="2:9">
      <c r="B673" s="44"/>
      <c r="C673" s="4"/>
      <c r="D673" s="19"/>
      <c r="I673" s="54"/>
    </row>
    <row r="674" ht="13.2" spans="2:9">
      <c r="B674" s="44"/>
      <c r="C674" s="4"/>
      <c r="D674" s="19"/>
      <c r="I674" s="54"/>
    </row>
    <row r="675" ht="13.2" spans="2:9">
      <c r="B675" s="44"/>
      <c r="C675" s="4"/>
      <c r="D675" s="19"/>
      <c r="I675" s="54"/>
    </row>
    <row r="676" ht="13.2" spans="2:9">
      <c r="B676" s="44"/>
      <c r="C676" s="4"/>
      <c r="D676" s="19"/>
      <c r="I676" s="54"/>
    </row>
    <row r="677" ht="13.2" spans="2:9">
      <c r="B677" s="44"/>
      <c r="C677" s="4"/>
      <c r="D677" s="19"/>
      <c r="I677" s="54"/>
    </row>
    <row r="678" ht="13.2" spans="2:9">
      <c r="B678" s="44"/>
      <c r="C678" s="4"/>
      <c r="D678" s="19"/>
      <c r="I678" s="54"/>
    </row>
    <row r="679" ht="13.2" spans="2:9">
      <c r="B679" s="44"/>
      <c r="C679" s="4"/>
      <c r="D679" s="19"/>
      <c r="I679" s="54"/>
    </row>
    <row r="680" ht="13.2" spans="2:9">
      <c r="B680" s="44"/>
      <c r="C680" s="4"/>
      <c r="D680" s="19"/>
      <c r="I680" s="54"/>
    </row>
    <row r="681" ht="13.2" spans="2:9">
      <c r="B681" s="44"/>
      <c r="C681" s="4"/>
      <c r="D681" s="19"/>
      <c r="I681" s="54"/>
    </row>
    <row r="682" ht="13.2" spans="2:9">
      <c r="B682" s="44"/>
      <c r="C682" s="4"/>
      <c r="D682" s="19"/>
      <c r="I682" s="54"/>
    </row>
    <row r="683" ht="13.2" spans="2:9">
      <c r="B683" s="44"/>
      <c r="C683" s="4"/>
      <c r="D683" s="19"/>
      <c r="I683" s="54"/>
    </row>
    <row r="684" ht="13.2" spans="2:9">
      <c r="B684" s="44"/>
      <c r="C684" s="4"/>
      <c r="D684" s="19"/>
      <c r="I684" s="54"/>
    </row>
    <row r="685" ht="13.2" spans="2:9">
      <c r="B685" s="44"/>
      <c r="C685" s="4"/>
      <c r="D685" s="19"/>
      <c r="I685" s="54"/>
    </row>
    <row r="686" ht="13.2" spans="2:9">
      <c r="B686" s="44"/>
      <c r="C686" s="4"/>
      <c r="D686" s="19"/>
      <c r="I686" s="54"/>
    </row>
    <row r="687" ht="13.2" spans="2:9">
      <c r="B687" s="44"/>
      <c r="C687" s="4"/>
      <c r="D687" s="19"/>
      <c r="I687" s="54"/>
    </row>
    <row r="688" ht="13.2" spans="2:9">
      <c r="B688" s="44"/>
      <c r="C688" s="4"/>
      <c r="D688" s="19"/>
      <c r="I688" s="54"/>
    </row>
    <row r="689" ht="13.2" spans="2:9">
      <c r="B689" s="44"/>
      <c r="C689" s="4"/>
      <c r="D689" s="19"/>
      <c r="I689" s="54"/>
    </row>
    <row r="690" ht="13.2" spans="2:9">
      <c r="B690" s="44"/>
      <c r="C690" s="4"/>
      <c r="D690" s="19"/>
      <c r="I690" s="54"/>
    </row>
    <row r="691" ht="13.2" spans="2:9">
      <c r="B691" s="44"/>
      <c r="C691" s="4"/>
      <c r="D691" s="19"/>
      <c r="I691" s="54"/>
    </row>
    <row r="692" ht="13.2" spans="2:9">
      <c r="B692" s="44"/>
      <c r="C692" s="4"/>
      <c r="D692" s="19"/>
      <c r="I692" s="54"/>
    </row>
    <row r="693" ht="13.2" spans="2:9">
      <c r="B693" s="44"/>
      <c r="C693" s="4"/>
      <c r="D693" s="19"/>
      <c r="I693" s="54"/>
    </row>
    <row r="694" ht="13.2" spans="2:9">
      <c r="B694" s="44"/>
      <c r="C694" s="4"/>
      <c r="D694" s="19"/>
      <c r="I694" s="54"/>
    </row>
    <row r="695" ht="13.2" spans="2:9">
      <c r="B695" s="44"/>
      <c r="C695" s="4"/>
      <c r="D695" s="19"/>
      <c r="I695" s="54"/>
    </row>
    <row r="696" ht="13.2" spans="2:9">
      <c r="B696" s="44"/>
      <c r="C696" s="4"/>
      <c r="D696" s="19"/>
      <c r="I696" s="54"/>
    </row>
    <row r="697" ht="13.2" spans="2:9">
      <c r="B697" s="44"/>
      <c r="C697" s="4"/>
      <c r="D697" s="19"/>
      <c r="I697" s="54"/>
    </row>
    <row r="698" ht="13.2" spans="2:9">
      <c r="B698" s="44"/>
      <c r="C698" s="4"/>
      <c r="D698" s="19"/>
      <c r="I698" s="54"/>
    </row>
    <row r="699" ht="13.2" spans="2:9">
      <c r="B699" s="44"/>
      <c r="C699" s="4"/>
      <c r="D699" s="19"/>
      <c r="I699" s="54"/>
    </row>
    <row r="700" ht="13.2" spans="2:9">
      <c r="B700" s="44"/>
      <c r="C700" s="4"/>
      <c r="D700" s="19"/>
      <c r="I700" s="54"/>
    </row>
    <row r="701" ht="13.2" spans="2:9">
      <c r="B701" s="44"/>
      <c r="C701" s="4"/>
      <c r="D701" s="19"/>
      <c r="I701" s="54"/>
    </row>
    <row r="702" ht="13.2" spans="2:9">
      <c r="B702" s="44"/>
      <c r="C702" s="4"/>
      <c r="D702" s="19"/>
      <c r="I702" s="54"/>
    </row>
    <row r="703" ht="13.2" spans="2:9">
      <c r="B703" s="44"/>
      <c r="C703" s="4"/>
      <c r="D703" s="19"/>
      <c r="I703" s="54"/>
    </row>
    <row r="704" ht="13.2" spans="2:9">
      <c r="B704" s="44"/>
      <c r="C704" s="4"/>
      <c r="D704" s="19"/>
      <c r="I704" s="54"/>
    </row>
    <row r="705" ht="13.2" spans="2:9">
      <c r="B705" s="44"/>
      <c r="C705" s="4"/>
      <c r="D705" s="19"/>
      <c r="I705" s="54"/>
    </row>
    <row r="706" ht="13.2" spans="2:9">
      <c r="B706" s="44"/>
      <c r="C706" s="4"/>
      <c r="D706" s="19"/>
      <c r="I706" s="54"/>
    </row>
    <row r="707" ht="13.2" spans="2:9">
      <c r="B707" s="44"/>
      <c r="C707" s="4"/>
      <c r="D707" s="19"/>
      <c r="I707" s="54"/>
    </row>
    <row r="708" ht="13.2" spans="2:9">
      <c r="B708" s="44"/>
      <c r="C708" s="4"/>
      <c r="D708" s="19"/>
      <c r="I708" s="54"/>
    </row>
    <row r="709" ht="13.2" spans="2:9">
      <c r="B709" s="44"/>
      <c r="C709" s="4"/>
      <c r="D709" s="19"/>
      <c r="I709" s="54"/>
    </row>
    <row r="710" ht="13.2" spans="2:9">
      <c r="B710" s="44"/>
      <c r="C710" s="4"/>
      <c r="D710" s="19"/>
      <c r="I710" s="54"/>
    </row>
    <row r="711" ht="13.2" spans="2:9">
      <c r="B711" s="44"/>
      <c r="C711" s="4"/>
      <c r="D711" s="19"/>
      <c r="I711" s="54"/>
    </row>
    <row r="712" ht="13.2" spans="2:9">
      <c r="B712" s="44"/>
      <c r="C712" s="4"/>
      <c r="D712" s="19"/>
      <c r="I712" s="54"/>
    </row>
    <row r="713" ht="13.2" spans="2:9">
      <c r="B713" s="44"/>
      <c r="C713" s="4"/>
      <c r="D713" s="19"/>
      <c r="I713" s="54"/>
    </row>
    <row r="714" ht="13.2" spans="2:9">
      <c r="B714" s="44"/>
      <c r="C714" s="4"/>
      <c r="D714" s="19"/>
      <c r="I714" s="54"/>
    </row>
    <row r="715" ht="13.2" spans="2:9">
      <c r="B715" s="44"/>
      <c r="C715" s="4"/>
      <c r="D715" s="19"/>
      <c r="I715" s="54"/>
    </row>
    <row r="716" ht="13.2" spans="2:9">
      <c r="B716" s="44"/>
      <c r="C716" s="4"/>
      <c r="D716" s="19"/>
      <c r="I716" s="54"/>
    </row>
    <row r="717" ht="13.2" spans="2:9">
      <c r="B717" s="44"/>
      <c r="C717" s="4"/>
      <c r="D717" s="19"/>
      <c r="I717" s="54"/>
    </row>
    <row r="718" ht="13.2" spans="2:9">
      <c r="B718" s="44"/>
      <c r="C718" s="4"/>
      <c r="D718" s="19"/>
      <c r="I718" s="54"/>
    </row>
    <row r="719" ht="13.2" spans="2:9">
      <c r="B719" s="44"/>
      <c r="C719" s="4"/>
      <c r="D719" s="19"/>
      <c r="I719" s="54"/>
    </row>
    <row r="720" ht="13.2" spans="2:9">
      <c r="B720" s="44"/>
      <c r="C720" s="4"/>
      <c r="D720" s="19"/>
      <c r="I720" s="54"/>
    </row>
    <row r="721" ht="13.2" spans="2:9">
      <c r="B721" s="44"/>
      <c r="C721" s="4"/>
      <c r="D721" s="19"/>
      <c r="I721" s="54"/>
    </row>
    <row r="722" ht="13.2" spans="2:9">
      <c r="B722" s="44"/>
      <c r="C722" s="4"/>
      <c r="D722" s="19"/>
      <c r="I722" s="54"/>
    </row>
    <row r="723" ht="13.2" spans="2:9">
      <c r="B723" s="44"/>
      <c r="C723" s="4"/>
      <c r="D723" s="19"/>
      <c r="I723" s="54"/>
    </row>
    <row r="724" ht="13.2" spans="2:9">
      <c r="B724" s="44"/>
      <c r="C724" s="4"/>
      <c r="D724" s="19"/>
      <c r="I724" s="54"/>
    </row>
    <row r="725" ht="13.2" spans="2:9">
      <c r="B725" s="44"/>
      <c r="C725" s="4"/>
      <c r="D725" s="19"/>
      <c r="I725" s="54"/>
    </row>
    <row r="726" ht="13.2" spans="2:9">
      <c r="B726" s="44"/>
      <c r="C726" s="4"/>
      <c r="D726" s="19"/>
      <c r="I726" s="54"/>
    </row>
    <row r="727" ht="13.2" spans="2:9">
      <c r="B727" s="44"/>
      <c r="C727" s="4"/>
      <c r="D727" s="19"/>
      <c r="I727" s="54"/>
    </row>
    <row r="728" ht="13.2" spans="2:9">
      <c r="B728" s="44"/>
      <c r="C728" s="4"/>
      <c r="D728" s="19"/>
      <c r="I728" s="54"/>
    </row>
    <row r="729" ht="13.2" spans="2:9">
      <c r="B729" s="44"/>
      <c r="C729" s="4"/>
      <c r="D729" s="19"/>
      <c r="I729" s="54"/>
    </row>
    <row r="730" ht="13.2" spans="2:9">
      <c r="B730" s="44"/>
      <c r="C730" s="4"/>
      <c r="D730" s="19"/>
      <c r="I730" s="54"/>
    </row>
    <row r="731" ht="13.2" spans="2:9">
      <c r="B731" s="44"/>
      <c r="C731" s="4"/>
      <c r="D731" s="19"/>
      <c r="I731" s="54"/>
    </row>
    <row r="732" ht="13.2" spans="2:9">
      <c r="B732" s="44"/>
      <c r="C732" s="4"/>
      <c r="D732" s="19"/>
      <c r="I732" s="54"/>
    </row>
    <row r="733" ht="13.2" spans="2:9">
      <c r="B733" s="44"/>
      <c r="C733" s="4"/>
      <c r="D733" s="19"/>
      <c r="I733" s="54"/>
    </row>
    <row r="734" ht="13.2" spans="2:9">
      <c r="B734" s="44"/>
      <c r="C734" s="4"/>
      <c r="D734" s="19"/>
      <c r="I734" s="54"/>
    </row>
    <row r="735" ht="13.2" spans="2:9">
      <c r="B735" s="44"/>
      <c r="C735" s="4"/>
      <c r="D735" s="19"/>
      <c r="I735" s="54"/>
    </row>
    <row r="736" ht="13.2" spans="2:9">
      <c r="B736" s="44"/>
      <c r="C736" s="4"/>
      <c r="D736" s="19"/>
      <c r="I736" s="54"/>
    </row>
    <row r="737" ht="13.2" spans="2:9">
      <c r="B737" s="44"/>
      <c r="C737" s="4"/>
      <c r="D737" s="19"/>
      <c r="I737" s="54"/>
    </row>
    <row r="738" ht="13.2" spans="2:9">
      <c r="B738" s="44"/>
      <c r="C738" s="4"/>
      <c r="D738" s="19"/>
      <c r="I738" s="54"/>
    </row>
    <row r="739" ht="13.2" spans="2:9">
      <c r="B739" s="44"/>
      <c r="C739" s="4"/>
      <c r="D739" s="19"/>
      <c r="I739" s="54"/>
    </row>
    <row r="740" ht="13.2" spans="2:9">
      <c r="B740" s="44"/>
      <c r="C740" s="4"/>
      <c r="D740" s="19"/>
      <c r="I740" s="54"/>
    </row>
    <row r="741" ht="13.2" spans="2:9">
      <c r="B741" s="44"/>
      <c r="C741" s="4"/>
      <c r="D741" s="19"/>
      <c r="I741" s="54"/>
    </row>
    <row r="742" ht="13.2" spans="2:9">
      <c r="B742" s="44"/>
      <c r="C742" s="4"/>
      <c r="D742" s="19"/>
      <c r="I742" s="54"/>
    </row>
    <row r="743" ht="13.2" spans="2:9">
      <c r="B743" s="44"/>
      <c r="C743" s="4"/>
      <c r="D743" s="19"/>
      <c r="I743" s="54"/>
    </row>
    <row r="744" ht="13.2" spans="2:9">
      <c r="B744" s="44"/>
      <c r="C744" s="4"/>
      <c r="D744" s="19"/>
      <c r="I744" s="54"/>
    </row>
    <row r="745" ht="13.2" spans="2:9">
      <c r="B745" s="44"/>
      <c r="C745" s="4"/>
      <c r="D745" s="19"/>
      <c r="I745" s="54"/>
    </row>
    <row r="746" ht="13.2" spans="2:9">
      <c r="B746" s="44"/>
      <c r="C746" s="4"/>
      <c r="D746" s="19"/>
      <c r="I746" s="54"/>
    </row>
    <row r="747" ht="13.2" spans="2:9">
      <c r="B747" s="44"/>
      <c r="C747" s="4"/>
      <c r="D747" s="19"/>
      <c r="I747" s="54"/>
    </row>
    <row r="748" ht="13.2" spans="2:9">
      <c r="B748" s="44"/>
      <c r="C748" s="4"/>
      <c r="D748" s="19"/>
      <c r="I748" s="54"/>
    </row>
    <row r="749" ht="13.2" spans="2:9">
      <c r="B749" s="44"/>
      <c r="C749" s="4"/>
      <c r="D749" s="19"/>
      <c r="I749" s="54"/>
    </row>
    <row r="750" ht="13.2" spans="2:9">
      <c r="B750" s="44"/>
      <c r="C750" s="4"/>
      <c r="D750" s="19"/>
      <c r="I750" s="54"/>
    </row>
    <row r="751" ht="13.2" spans="2:9">
      <c r="B751" s="44"/>
      <c r="C751" s="4"/>
      <c r="D751" s="19"/>
      <c r="I751" s="54"/>
    </row>
    <row r="752" ht="13.2" spans="2:9">
      <c r="B752" s="44"/>
      <c r="C752" s="4"/>
      <c r="D752" s="19"/>
      <c r="I752" s="54"/>
    </row>
    <row r="753" ht="13.2" spans="2:9">
      <c r="B753" s="44"/>
      <c r="C753" s="4"/>
      <c r="D753" s="19"/>
      <c r="I753" s="54"/>
    </row>
    <row r="754" ht="13.2" spans="2:9">
      <c r="B754" s="44"/>
      <c r="C754" s="4"/>
      <c r="D754" s="19"/>
      <c r="I754" s="54"/>
    </row>
    <row r="755" ht="13.2" spans="2:9">
      <c r="B755" s="44"/>
      <c r="C755" s="4"/>
      <c r="D755" s="19"/>
      <c r="I755" s="54"/>
    </row>
    <row r="756" ht="13.2" spans="2:9">
      <c r="B756" s="44"/>
      <c r="C756" s="4"/>
      <c r="D756" s="19"/>
      <c r="I756" s="54"/>
    </row>
    <row r="757" ht="13.2" spans="2:9">
      <c r="B757" s="44"/>
      <c r="C757" s="4"/>
      <c r="D757" s="19"/>
      <c r="I757" s="54"/>
    </row>
    <row r="758" ht="13.2" spans="2:9">
      <c r="B758" s="44"/>
      <c r="C758" s="4"/>
      <c r="D758" s="19"/>
      <c r="I758" s="54"/>
    </row>
    <row r="759" ht="13.2" spans="2:9">
      <c r="B759" s="44"/>
      <c r="C759" s="4"/>
      <c r="D759" s="19"/>
      <c r="I759" s="54"/>
    </row>
    <row r="760" ht="13.2" spans="2:9">
      <c r="B760" s="44"/>
      <c r="C760" s="4"/>
      <c r="D760" s="19"/>
      <c r="I760" s="54"/>
    </row>
    <row r="761" ht="13.2" spans="2:9">
      <c r="B761" s="44"/>
      <c r="C761" s="4"/>
      <c r="D761" s="19"/>
      <c r="I761" s="54"/>
    </row>
    <row r="762" ht="13.2" spans="2:9">
      <c r="B762" s="44"/>
      <c r="C762" s="4"/>
      <c r="D762" s="19"/>
      <c r="I762" s="54"/>
    </row>
    <row r="763" ht="13.2" spans="2:9">
      <c r="B763" s="44"/>
      <c r="C763" s="4"/>
      <c r="D763" s="19"/>
      <c r="I763" s="54"/>
    </row>
    <row r="764" ht="13.2" spans="2:9">
      <c r="B764" s="44"/>
      <c r="C764" s="4"/>
      <c r="D764" s="19"/>
      <c r="I764" s="54"/>
    </row>
    <row r="765" ht="13.2" spans="2:9">
      <c r="B765" s="44"/>
      <c r="C765" s="4"/>
      <c r="D765" s="19"/>
      <c r="I765" s="54"/>
    </row>
    <row r="766" ht="13.2" spans="2:9">
      <c r="B766" s="44"/>
      <c r="C766" s="4"/>
      <c r="D766" s="19"/>
      <c r="I766" s="54"/>
    </row>
    <row r="767" ht="13.2" spans="2:9">
      <c r="B767" s="44"/>
      <c r="C767" s="4"/>
      <c r="D767" s="19"/>
      <c r="I767" s="54"/>
    </row>
    <row r="768" ht="13.2" spans="2:9">
      <c r="B768" s="44"/>
      <c r="C768" s="4"/>
      <c r="D768" s="19"/>
      <c r="I768" s="54"/>
    </row>
    <row r="769" ht="13.2" spans="2:9">
      <c r="B769" s="44"/>
      <c r="C769" s="4"/>
      <c r="D769" s="19"/>
      <c r="I769" s="54"/>
    </row>
    <row r="770" ht="13.2" spans="2:9">
      <c r="B770" s="44"/>
      <c r="C770" s="4"/>
      <c r="D770" s="19"/>
      <c r="I770" s="54"/>
    </row>
    <row r="771" ht="13.2" spans="2:9">
      <c r="B771" s="44"/>
      <c r="C771" s="4"/>
      <c r="D771" s="19"/>
      <c r="I771" s="54"/>
    </row>
    <row r="772" ht="13.2" spans="2:9">
      <c r="B772" s="44"/>
      <c r="C772" s="4"/>
      <c r="D772" s="19"/>
      <c r="I772" s="54"/>
    </row>
    <row r="773" ht="13.2" spans="2:9">
      <c r="B773" s="44"/>
      <c r="C773" s="4"/>
      <c r="D773" s="19"/>
      <c r="I773" s="54"/>
    </row>
    <row r="774" ht="13.2" spans="2:9">
      <c r="B774" s="44"/>
      <c r="C774" s="4"/>
      <c r="D774" s="19"/>
      <c r="I774" s="54"/>
    </row>
    <row r="775" ht="13.2" spans="2:9">
      <c r="B775" s="44"/>
      <c r="C775" s="4"/>
      <c r="D775" s="19"/>
      <c r="I775" s="54"/>
    </row>
    <row r="776" ht="13.2" spans="2:9">
      <c r="B776" s="44"/>
      <c r="C776" s="4"/>
      <c r="D776" s="19"/>
      <c r="I776" s="54"/>
    </row>
    <row r="777" ht="13.2" spans="2:9">
      <c r="B777" s="44"/>
      <c r="C777" s="4"/>
      <c r="D777" s="19"/>
      <c r="I777" s="54"/>
    </row>
    <row r="778" ht="13.2" spans="2:9">
      <c r="B778" s="44"/>
      <c r="C778" s="4"/>
      <c r="D778" s="19"/>
      <c r="I778" s="54"/>
    </row>
    <row r="779" ht="13.2" spans="2:9">
      <c r="B779" s="44"/>
      <c r="C779" s="4"/>
      <c r="D779" s="19"/>
      <c r="I779" s="54"/>
    </row>
    <row r="780" ht="13.2" spans="2:9">
      <c r="B780" s="44"/>
      <c r="C780" s="4"/>
      <c r="D780" s="19"/>
      <c r="I780" s="54"/>
    </row>
    <row r="781" ht="13.2" spans="2:9">
      <c r="B781" s="44"/>
      <c r="C781" s="4"/>
      <c r="D781" s="19"/>
      <c r="I781" s="54"/>
    </row>
    <row r="782" ht="13.2" spans="2:9">
      <c r="B782" s="44"/>
      <c r="C782" s="4"/>
      <c r="D782" s="19"/>
      <c r="I782" s="54"/>
    </row>
    <row r="783" ht="13.2" spans="2:9">
      <c r="B783" s="44"/>
      <c r="C783" s="4"/>
      <c r="D783" s="19"/>
      <c r="I783" s="54"/>
    </row>
    <row r="784" ht="13.2" spans="2:9">
      <c r="B784" s="44"/>
      <c r="C784" s="4"/>
      <c r="D784" s="19"/>
      <c r="I784" s="54"/>
    </row>
    <row r="785" ht="13.2" spans="2:9">
      <c r="B785" s="44"/>
      <c r="C785" s="4"/>
      <c r="D785" s="19"/>
      <c r="I785" s="54"/>
    </row>
    <row r="786" ht="13.2" spans="2:9">
      <c r="B786" s="44"/>
      <c r="C786" s="4"/>
      <c r="D786" s="19"/>
      <c r="I786" s="54"/>
    </row>
    <row r="787" ht="13.2" spans="2:9">
      <c r="B787" s="44"/>
      <c r="C787" s="4"/>
      <c r="D787" s="19"/>
      <c r="I787" s="54"/>
    </row>
    <row r="788" ht="13.2" spans="2:9">
      <c r="B788" s="44"/>
      <c r="C788" s="4"/>
      <c r="D788" s="19"/>
      <c r="I788" s="54"/>
    </row>
    <row r="789" ht="13.2" spans="2:9">
      <c r="B789" s="44"/>
      <c r="C789" s="4"/>
      <c r="D789" s="19"/>
      <c r="I789" s="54"/>
    </row>
    <row r="790" ht="13.2" spans="2:9">
      <c r="B790" s="44"/>
      <c r="C790" s="4"/>
      <c r="D790" s="19"/>
      <c r="I790" s="54"/>
    </row>
    <row r="791" ht="13.2" spans="2:9">
      <c r="B791" s="44"/>
      <c r="C791" s="4"/>
      <c r="D791" s="19"/>
      <c r="I791" s="54"/>
    </row>
    <row r="792" ht="13.2" spans="2:9">
      <c r="B792" s="44"/>
      <c r="C792" s="4"/>
      <c r="D792" s="19"/>
      <c r="I792" s="54"/>
    </row>
    <row r="793" ht="13.2" spans="2:9">
      <c r="B793" s="44"/>
      <c r="C793" s="4"/>
      <c r="D793" s="19"/>
      <c r="I793" s="54"/>
    </row>
    <row r="794" ht="13.2" spans="2:9">
      <c r="B794" s="44"/>
      <c r="C794" s="4"/>
      <c r="D794" s="19"/>
      <c r="I794" s="54"/>
    </row>
    <row r="795" ht="13.2" spans="2:9">
      <c r="B795" s="44"/>
      <c r="C795" s="4"/>
      <c r="D795" s="19"/>
      <c r="I795" s="54"/>
    </row>
    <row r="796" ht="13.2" spans="2:9">
      <c r="B796" s="44"/>
      <c r="C796" s="4"/>
      <c r="D796" s="19"/>
      <c r="I796" s="54"/>
    </row>
    <row r="797" ht="13.2" spans="2:9">
      <c r="B797" s="44"/>
      <c r="C797" s="4"/>
      <c r="D797" s="19"/>
      <c r="I797" s="54"/>
    </row>
    <row r="798" ht="13.2" spans="2:9">
      <c r="B798" s="44"/>
      <c r="C798" s="4"/>
      <c r="D798" s="19"/>
      <c r="I798" s="54"/>
    </row>
    <row r="799" ht="13.2" spans="2:9">
      <c r="B799" s="44"/>
      <c r="C799" s="4"/>
      <c r="D799" s="19"/>
      <c r="I799" s="54"/>
    </row>
    <row r="800" ht="13.2" spans="2:9">
      <c r="B800" s="44"/>
      <c r="C800" s="4"/>
      <c r="D800" s="19"/>
      <c r="I800" s="54"/>
    </row>
    <row r="801" ht="13.2" spans="2:9">
      <c r="B801" s="44"/>
      <c r="C801" s="4"/>
      <c r="D801" s="19"/>
      <c r="I801" s="54"/>
    </row>
    <row r="802" ht="13.2" spans="2:9">
      <c r="B802" s="44"/>
      <c r="C802" s="4"/>
      <c r="D802" s="19"/>
      <c r="I802" s="54"/>
    </row>
    <row r="803" ht="13.2" spans="2:9">
      <c r="B803" s="44"/>
      <c r="C803" s="4"/>
      <c r="D803" s="19"/>
      <c r="I803" s="54"/>
    </row>
    <row r="804" ht="13.2" spans="2:9">
      <c r="B804" s="44"/>
      <c r="C804" s="4"/>
      <c r="D804" s="19"/>
      <c r="I804" s="54"/>
    </row>
    <row r="805" ht="13.2" spans="2:9">
      <c r="B805" s="44"/>
      <c r="C805" s="4"/>
      <c r="D805" s="19"/>
      <c r="I805" s="54"/>
    </row>
    <row r="806" ht="13.2" spans="2:9">
      <c r="B806" s="44"/>
      <c r="C806" s="4"/>
      <c r="D806" s="19"/>
      <c r="I806" s="54"/>
    </row>
    <row r="807" ht="13.2" spans="2:9">
      <c r="B807" s="44"/>
      <c r="C807" s="4"/>
      <c r="D807" s="19"/>
      <c r="I807" s="54"/>
    </row>
    <row r="808" ht="13.2" spans="2:9">
      <c r="B808" s="44"/>
      <c r="C808" s="4"/>
      <c r="D808" s="19"/>
      <c r="I808" s="54"/>
    </row>
    <row r="809" ht="13.2" spans="2:9">
      <c r="B809" s="44"/>
      <c r="C809" s="4"/>
      <c r="D809" s="19"/>
      <c r="I809" s="54"/>
    </row>
    <row r="810" ht="13.2" spans="2:9">
      <c r="B810" s="44"/>
      <c r="C810" s="4"/>
      <c r="D810" s="19"/>
      <c r="I810" s="54"/>
    </row>
    <row r="811" ht="13.2" spans="2:9">
      <c r="B811" s="44"/>
      <c r="C811" s="4"/>
      <c r="D811" s="19"/>
      <c r="I811" s="54"/>
    </row>
    <row r="812" ht="13.2" spans="2:9">
      <c r="B812" s="44"/>
      <c r="C812" s="4"/>
      <c r="D812" s="19"/>
      <c r="I812" s="54"/>
    </row>
    <row r="813" ht="13.2" spans="2:9">
      <c r="B813" s="44"/>
      <c r="C813" s="4"/>
      <c r="D813" s="19"/>
      <c r="I813" s="54"/>
    </row>
    <row r="814" ht="13.2" spans="2:9">
      <c r="B814" s="44"/>
      <c r="C814" s="4"/>
      <c r="D814" s="19"/>
      <c r="I814" s="54"/>
    </row>
    <row r="815" ht="13.2" spans="2:9">
      <c r="B815" s="44"/>
      <c r="C815" s="4"/>
      <c r="D815" s="19"/>
      <c r="I815" s="54"/>
    </row>
    <row r="816" ht="13.2" spans="2:9">
      <c r="B816" s="44"/>
      <c r="C816" s="4"/>
      <c r="D816" s="19"/>
      <c r="I816" s="54"/>
    </row>
    <row r="817" ht="13.2" spans="2:9">
      <c r="B817" s="44"/>
      <c r="C817" s="4"/>
      <c r="D817" s="19"/>
      <c r="I817" s="54"/>
    </row>
    <row r="818" ht="13.2" spans="2:9">
      <c r="B818" s="44"/>
      <c r="C818" s="4"/>
      <c r="D818" s="19"/>
      <c r="I818" s="54"/>
    </row>
    <row r="819" ht="13.2" spans="2:9">
      <c r="B819" s="44"/>
      <c r="C819" s="4"/>
      <c r="D819" s="19"/>
      <c r="I819" s="54"/>
    </row>
    <row r="820" ht="13.2" spans="2:9">
      <c r="B820" s="44"/>
      <c r="C820" s="4"/>
      <c r="D820" s="19"/>
      <c r="I820" s="54"/>
    </row>
    <row r="821" ht="13.2" spans="2:9">
      <c r="B821" s="44"/>
      <c r="C821" s="4"/>
      <c r="D821" s="19"/>
      <c r="I821" s="54"/>
    </row>
    <row r="822" ht="13.2" spans="2:9">
      <c r="B822" s="44"/>
      <c r="C822" s="4"/>
      <c r="D822" s="19"/>
      <c r="I822" s="54"/>
    </row>
    <row r="823" ht="13.2" spans="2:9">
      <c r="B823" s="44"/>
      <c r="C823" s="4"/>
      <c r="D823" s="19"/>
      <c r="I823" s="54"/>
    </row>
    <row r="824" ht="13.2" spans="2:9">
      <c r="B824" s="44"/>
      <c r="C824" s="4"/>
      <c r="D824" s="19"/>
      <c r="I824" s="54"/>
    </row>
    <row r="825" ht="13.2" spans="2:9">
      <c r="B825" s="44"/>
      <c r="C825" s="4"/>
      <c r="D825" s="19"/>
      <c r="I825" s="54"/>
    </row>
    <row r="826" ht="13.2" spans="2:9">
      <c r="B826" s="44"/>
      <c r="C826" s="4"/>
      <c r="D826" s="19"/>
      <c r="I826" s="54"/>
    </row>
    <row r="827" ht="13.2" spans="2:9">
      <c r="B827" s="44"/>
      <c r="C827" s="4"/>
      <c r="D827" s="19"/>
      <c r="I827" s="54"/>
    </row>
    <row r="828" ht="13.2" spans="2:9">
      <c r="B828" s="44"/>
      <c r="C828" s="4"/>
      <c r="D828" s="19"/>
      <c r="I828" s="54"/>
    </row>
    <row r="829" ht="13.2" spans="2:9">
      <c r="B829" s="44"/>
      <c r="C829" s="4"/>
      <c r="D829" s="19"/>
      <c r="I829" s="54"/>
    </row>
    <row r="830" ht="13.2" spans="2:9">
      <c r="B830" s="44"/>
      <c r="C830" s="4"/>
      <c r="D830" s="19"/>
      <c r="I830" s="54"/>
    </row>
    <row r="831" ht="13.2" spans="2:9">
      <c r="B831" s="44"/>
      <c r="C831" s="4"/>
      <c r="D831" s="19"/>
      <c r="I831" s="54"/>
    </row>
    <row r="832" ht="13.2" spans="2:9">
      <c r="B832" s="44"/>
      <c r="C832" s="4"/>
      <c r="D832" s="19"/>
      <c r="I832" s="54"/>
    </row>
    <row r="833" ht="13.2" spans="2:9">
      <c r="B833" s="44"/>
      <c r="C833" s="4"/>
      <c r="D833" s="19"/>
      <c r="I833" s="54"/>
    </row>
    <row r="834" ht="13.2" spans="2:9">
      <c r="B834" s="44"/>
      <c r="C834" s="4"/>
      <c r="D834" s="19"/>
      <c r="I834" s="54"/>
    </row>
    <row r="835" ht="13.2" spans="2:9">
      <c r="B835" s="44"/>
      <c r="C835" s="4"/>
      <c r="D835" s="19"/>
      <c r="I835" s="54"/>
    </row>
    <row r="836" ht="13.2" spans="2:9">
      <c r="B836" s="44"/>
      <c r="C836" s="4"/>
      <c r="D836" s="19"/>
      <c r="I836" s="54"/>
    </row>
    <row r="837" ht="13.2" spans="2:9">
      <c r="B837" s="44"/>
      <c r="C837" s="4"/>
      <c r="D837" s="19"/>
      <c r="I837" s="54"/>
    </row>
    <row r="838" ht="13.2" spans="2:9">
      <c r="B838" s="44"/>
      <c r="C838" s="4"/>
      <c r="D838" s="19"/>
      <c r="I838" s="54"/>
    </row>
    <row r="839" ht="13.2" spans="2:9">
      <c r="B839" s="44"/>
      <c r="C839" s="4"/>
      <c r="D839" s="19"/>
      <c r="I839" s="54"/>
    </row>
    <row r="840" ht="13.2" spans="2:9">
      <c r="B840" s="44"/>
      <c r="C840" s="4"/>
      <c r="D840" s="19"/>
      <c r="I840" s="54"/>
    </row>
    <row r="841" ht="13.2" spans="2:9">
      <c r="B841" s="44"/>
      <c r="C841" s="4"/>
      <c r="D841" s="19"/>
      <c r="I841" s="54"/>
    </row>
    <row r="842" ht="13.2" spans="2:9">
      <c r="B842" s="44"/>
      <c r="C842" s="4"/>
      <c r="D842" s="19"/>
      <c r="I842" s="54"/>
    </row>
    <row r="843" ht="13.2" spans="2:9">
      <c r="B843" s="44"/>
      <c r="C843" s="4"/>
      <c r="D843" s="19"/>
      <c r="I843" s="54"/>
    </row>
    <row r="844" ht="13.2" spans="2:9">
      <c r="B844" s="44"/>
      <c r="C844" s="4"/>
      <c r="D844" s="19"/>
      <c r="I844" s="54"/>
    </row>
    <row r="845" ht="13.2" spans="2:9">
      <c r="B845" s="44"/>
      <c r="C845" s="4"/>
      <c r="D845" s="19"/>
      <c r="I845" s="54"/>
    </row>
    <row r="846" ht="13.2" spans="2:9">
      <c r="B846" s="44"/>
      <c r="C846" s="4"/>
      <c r="D846" s="19"/>
      <c r="I846" s="54"/>
    </row>
    <row r="847" ht="13.2" spans="2:9">
      <c r="B847" s="44"/>
      <c r="C847" s="4"/>
      <c r="D847" s="19"/>
      <c r="I847" s="54"/>
    </row>
    <row r="848" ht="13.2" spans="2:9">
      <c r="B848" s="44"/>
      <c r="C848" s="4"/>
      <c r="D848" s="19"/>
      <c r="I848" s="54"/>
    </row>
    <row r="849" ht="13.2" spans="2:9">
      <c r="B849" s="44"/>
      <c r="C849" s="4"/>
      <c r="D849" s="19"/>
      <c r="I849" s="54"/>
    </row>
    <row r="850" ht="13.2" spans="2:9">
      <c r="B850" s="44"/>
      <c r="C850" s="4"/>
      <c r="D850" s="19"/>
      <c r="I850" s="54"/>
    </row>
    <row r="851" ht="13.2" spans="2:9">
      <c r="B851" s="44"/>
      <c r="C851" s="4"/>
      <c r="D851" s="19"/>
      <c r="I851" s="54"/>
    </row>
    <row r="852" ht="13.2" spans="2:9">
      <c r="B852" s="44"/>
      <c r="C852" s="4"/>
      <c r="D852" s="19"/>
      <c r="I852" s="54"/>
    </row>
    <row r="853" ht="13.2" spans="2:9">
      <c r="B853" s="44"/>
      <c r="C853" s="4"/>
      <c r="D853" s="19"/>
      <c r="I853" s="54"/>
    </row>
    <row r="854" ht="13.2" spans="2:9">
      <c r="B854" s="44"/>
      <c r="C854" s="4"/>
      <c r="D854" s="19"/>
      <c r="I854" s="54"/>
    </row>
    <row r="855" ht="13.2" spans="2:9">
      <c r="B855" s="44"/>
      <c r="C855" s="4"/>
      <c r="D855" s="19"/>
      <c r="I855" s="54"/>
    </row>
    <row r="856" ht="13.2" spans="2:9">
      <c r="B856" s="44"/>
      <c r="C856" s="4"/>
      <c r="D856" s="19"/>
      <c r="I856" s="54"/>
    </row>
    <row r="857" ht="13.2" spans="2:9">
      <c r="B857" s="44"/>
      <c r="C857" s="4"/>
      <c r="D857" s="19"/>
      <c r="I857" s="54"/>
    </row>
    <row r="858" ht="13.2" spans="2:9">
      <c r="B858" s="44"/>
      <c r="C858" s="4"/>
      <c r="D858" s="19"/>
      <c r="I858" s="54"/>
    </row>
    <row r="859" ht="13.2" spans="2:9">
      <c r="B859" s="44"/>
      <c r="C859" s="4"/>
      <c r="D859" s="19"/>
      <c r="I859" s="54"/>
    </row>
    <row r="860" ht="13.2" spans="2:9">
      <c r="B860" s="44"/>
      <c r="C860" s="4"/>
      <c r="D860" s="19"/>
      <c r="I860" s="54"/>
    </row>
    <row r="861" ht="13.2" spans="2:9">
      <c r="B861" s="44"/>
      <c r="C861" s="4"/>
      <c r="D861" s="19"/>
      <c r="I861" s="54"/>
    </row>
    <row r="862" ht="13.2" spans="2:9">
      <c r="B862" s="44"/>
      <c r="C862" s="4"/>
      <c r="D862" s="19"/>
      <c r="I862" s="54"/>
    </row>
    <row r="863" ht="13.2" spans="2:9">
      <c r="B863" s="44"/>
      <c r="C863" s="4"/>
      <c r="D863" s="19"/>
      <c r="I863" s="54"/>
    </row>
    <row r="864" ht="13.2" spans="2:9">
      <c r="B864" s="44"/>
      <c r="C864" s="4"/>
      <c r="D864" s="19"/>
      <c r="I864" s="54"/>
    </row>
    <row r="865" ht="13.2" spans="2:9">
      <c r="B865" s="44"/>
      <c r="C865" s="4"/>
      <c r="D865" s="19"/>
      <c r="I865" s="54"/>
    </row>
    <row r="866" ht="13.2" spans="2:9">
      <c r="B866" s="44"/>
      <c r="C866" s="4"/>
      <c r="D866" s="19"/>
      <c r="I866" s="54"/>
    </row>
    <row r="867" ht="13.2" spans="2:9">
      <c r="B867" s="44"/>
      <c r="C867" s="4"/>
      <c r="D867" s="19"/>
      <c r="I867" s="54"/>
    </row>
    <row r="868" ht="13.2" spans="2:9">
      <c r="B868" s="44"/>
      <c r="C868" s="4"/>
      <c r="D868" s="19"/>
      <c r="I868" s="54"/>
    </row>
    <row r="869" ht="13.2" spans="2:9">
      <c r="B869" s="44"/>
      <c r="C869" s="4"/>
      <c r="D869" s="19"/>
      <c r="I869" s="54"/>
    </row>
    <row r="870" ht="13.2" spans="2:9">
      <c r="B870" s="44"/>
      <c r="C870" s="4"/>
      <c r="D870" s="19"/>
      <c r="I870" s="54"/>
    </row>
    <row r="871" ht="13.2" spans="2:9">
      <c r="B871" s="44"/>
      <c r="C871" s="4"/>
      <c r="D871" s="19"/>
      <c r="I871" s="54"/>
    </row>
    <row r="872" ht="13.2" spans="2:9">
      <c r="B872" s="44"/>
      <c r="C872" s="4"/>
      <c r="D872" s="19"/>
      <c r="I872" s="54"/>
    </row>
    <row r="873" ht="13.2" spans="2:9">
      <c r="B873" s="44"/>
      <c r="C873" s="4"/>
      <c r="D873" s="19"/>
      <c r="I873" s="54"/>
    </row>
    <row r="874" ht="13.2" spans="2:9">
      <c r="B874" s="44"/>
      <c r="C874" s="4"/>
      <c r="D874" s="19"/>
      <c r="I874" s="54"/>
    </row>
    <row r="875" ht="13.2" spans="2:9">
      <c r="B875" s="44"/>
      <c r="C875" s="4"/>
      <c r="D875" s="19"/>
      <c r="I875" s="54"/>
    </row>
    <row r="876" ht="13.2" spans="2:9">
      <c r="B876" s="44"/>
      <c r="C876" s="4"/>
      <c r="D876" s="19"/>
      <c r="I876" s="54"/>
    </row>
    <row r="877" ht="13.2" spans="2:9">
      <c r="B877" s="44"/>
      <c r="C877" s="4"/>
      <c r="D877" s="19"/>
      <c r="I877" s="54"/>
    </row>
    <row r="878" ht="13.2" spans="2:9">
      <c r="B878" s="44"/>
      <c r="C878" s="4"/>
      <c r="D878" s="19"/>
      <c r="I878" s="54"/>
    </row>
    <row r="879" ht="13.2" spans="2:9">
      <c r="B879" s="44"/>
      <c r="C879" s="4"/>
      <c r="D879" s="19"/>
      <c r="I879" s="54"/>
    </row>
    <row r="880" ht="13.2" spans="2:9">
      <c r="B880" s="44"/>
      <c r="C880" s="4"/>
      <c r="D880" s="19"/>
      <c r="I880" s="54"/>
    </row>
    <row r="881" ht="13.2" spans="2:9">
      <c r="B881" s="44"/>
      <c r="C881" s="4"/>
      <c r="D881" s="19"/>
      <c r="I881" s="54"/>
    </row>
    <row r="882" ht="13.2" spans="2:9">
      <c r="B882" s="44"/>
      <c r="C882" s="4"/>
      <c r="D882" s="19"/>
      <c r="I882" s="54"/>
    </row>
    <row r="883" ht="13.2" spans="2:9">
      <c r="B883" s="44"/>
      <c r="C883" s="4"/>
      <c r="D883" s="19"/>
      <c r="I883" s="54"/>
    </row>
    <row r="884" ht="13.2" spans="2:9">
      <c r="B884" s="44"/>
      <c r="C884" s="4"/>
      <c r="D884" s="19"/>
      <c r="I884" s="54"/>
    </row>
    <row r="885" ht="13.2" spans="2:9">
      <c r="B885" s="44"/>
      <c r="C885" s="4"/>
      <c r="D885" s="19"/>
      <c r="I885" s="54"/>
    </row>
    <row r="886" ht="13.2" spans="2:9">
      <c r="B886" s="44"/>
      <c r="C886" s="4"/>
      <c r="D886" s="19"/>
      <c r="I886" s="54"/>
    </row>
    <row r="887" ht="13.2" spans="2:9">
      <c r="B887" s="44"/>
      <c r="C887" s="4"/>
      <c r="D887" s="19"/>
      <c r="I887" s="54"/>
    </row>
    <row r="888" ht="13.2" spans="2:9">
      <c r="B888" s="44"/>
      <c r="C888" s="4"/>
      <c r="D888" s="19"/>
      <c r="I888" s="54"/>
    </row>
    <row r="889" ht="13.2" spans="2:9">
      <c r="B889" s="44"/>
      <c r="C889" s="4"/>
      <c r="D889" s="19"/>
      <c r="I889" s="54"/>
    </row>
    <row r="890" ht="13.2" spans="2:9">
      <c r="B890" s="44"/>
      <c r="C890" s="4"/>
      <c r="D890" s="19"/>
      <c r="I890" s="54"/>
    </row>
    <row r="891" ht="13.2" spans="2:9">
      <c r="B891" s="44"/>
      <c r="C891" s="4"/>
      <c r="D891" s="19"/>
      <c r="I891" s="54"/>
    </row>
    <row r="892" ht="13.2" spans="2:9">
      <c r="B892" s="44"/>
      <c r="C892" s="4"/>
      <c r="D892" s="19"/>
      <c r="I892" s="54"/>
    </row>
    <row r="893" ht="13.2" spans="2:9">
      <c r="B893" s="44"/>
      <c r="C893" s="4"/>
      <c r="D893" s="19"/>
      <c r="I893" s="54"/>
    </row>
    <row r="894" ht="13.2" spans="2:9">
      <c r="B894" s="44"/>
      <c r="C894" s="4"/>
      <c r="D894" s="19"/>
      <c r="I894" s="54"/>
    </row>
    <row r="895" ht="13.2" spans="2:9">
      <c r="B895" s="44"/>
      <c r="C895" s="4"/>
      <c r="D895" s="19"/>
      <c r="I895" s="54"/>
    </row>
    <row r="896" ht="13.2" spans="2:9">
      <c r="B896" s="44"/>
      <c r="C896" s="4"/>
      <c r="D896" s="19"/>
      <c r="I896" s="54"/>
    </row>
    <row r="897" ht="13.2" spans="2:9">
      <c r="B897" s="44"/>
      <c r="C897" s="4"/>
      <c r="D897" s="19"/>
      <c r="I897" s="54"/>
    </row>
    <row r="898" ht="13.2" spans="2:9">
      <c r="B898" s="44"/>
      <c r="C898" s="4"/>
      <c r="D898" s="19"/>
      <c r="I898" s="54"/>
    </row>
    <row r="899" ht="13.2" spans="2:9">
      <c r="B899" s="44"/>
      <c r="C899" s="4"/>
      <c r="D899" s="19"/>
      <c r="I899" s="54"/>
    </row>
    <row r="900" ht="13.2" spans="2:9">
      <c r="B900" s="44"/>
      <c r="C900" s="4"/>
      <c r="D900" s="19"/>
      <c r="I900" s="54"/>
    </row>
    <row r="901" ht="13.2" spans="2:9">
      <c r="B901" s="44"/>
      <c r="C901" s="4"/>
      <c r="D901" s="19"/>
      <c r="I901" s="54"/>
    </row>
    <row r="902" ht="13.2" spans="2:9">
      <c r="B902" s="44"/>
      <c r="C902" s="4"/>
      <c r="D902" s="19"/>
      <c r="I902" s="54"/>
    </row>
    <row r="903" ht="13.2" spans="2:9">
      <c r="B903" s="44"/>
      <c r="C903" s="4"/>
      <c r="D903" s="19"/>
      <c r="I903" s="54"/>
    </row>
    <row r="904" ht="13.2" spans="2:9">
      <c r="B904" s="44"/>
      <c r="C904" s="4"/>
      <c r="D904" s="19"/>
      <c r="I904" s="54"/>
    </row>
    <row r="905" ht="13.2" spans="2:9">
      <c r="B905" s="44"/>
      <c r="C905" s="4"/>
      <c r="D905" s="19"/>
      <c r="I905" s="54"/>
    </row>
    <row r="906" ht="13.2" spans="2:9">
      <c r="B906" s="44"/>
      <c r="C906" s="4"/>
      <c r="D906" s="19"/>
      <c r="I906" s="54"/>
    </row>
    <row r="907" ht="13.2" spans="2:9">
      <c r="B907" s="44"/>
      <c r="C907" s="4"/>
      <c r="D907" s="19"/>
      <c r="I907" s="54"/>
    </row>
    <row r="908" ht="13.2" spans="2:9">
      <c r="B908" s="44"/>
      <c r="C908" s="4"/>
      <c r="D908" s="19"/>
      <c r="I908" s="54"/>
    </row>
    <row r="909" ht="13.2" spans="2:9">
      <c r="B909" s="44"/>
      <c r="C909" s="4"/>
      <c r="D909" s="19"/>
      <c r="I909" s="54"/>
    </row>
    <row r="910" ht="13.2" spans="2:9">
      <c r="B910" s="44"/>
      <c r="C910" s="4"/>
      <c r="D910" s="19"/>
      <c r="I910" s="54"/>
    </row>
    <row r="911" ht="13.2" spans="2:9">
      <c r="B911" s="44"/>
      <c r="C911" s="4"/>
      <c r="D911" s="19"/>
      <c r="I911" s="54"/>
    </row>
    <row r="912" ht="13.2" spans="2:9">
      <c r="B912" s="44"/>
      <c r="C912" s="4"/>
      <c r="D912" s="19"/>
      <c r="I912" s="54"/>
    </row>
    <row r="913" ht="13.2" spans="2:9">
      <c r="B913" s="44"/>
      <c r="C913" s="4"/>
      <c r="D913" s="19"/>
      <c r="I913" s="54"/>
    </row>
    <row r="914" ht="13.2" spans="2:9">
      <c r="B914" s="44"/>
      <c r="C914" s="4"/>
      <c r="D914" s="19"/>
      <c r="I914" s="54"/>
    </row>
    <row r="915" ht="13.2" spans="2:9">
      <c r="B915" s="44"/>
      <c r="C915" s="4"/>
      <c r="D915" s="19"/>
      <c r="I915" s="54"/>
    </row>
    <row r="916" ht="13.2" spans="2:9">
      <c r="B916" s="44"/>
      <c r="C916" s="4"/>
      <c r="D916" s="19"/>
      <c r="I916" s="54"/>
    </row>
    <row r="917" ht="13.2" spans="2:9">
      <c r="B917" s="44"/>
      <c r="C917" s="4"/>
      <c r="D917" s="19"/>
      <c r="I917" s="54"/>
    </row>
    <row r="918" ht="13.2" spans="2:9">
      <c r="B918" s="44"/>
      <c r="C918" s="4"/>
      <c r="D918" s="19"/>
      <c r="I918" s="54"/>
    </row>
    <row r="919" ht="13.2" spans="2:9">
      <c r="B919" s="44"/>
      <c r="C919" s="4"/>
      <c r="D919" s="19"/>
      <c r="I919" s="54"/>
    </row>
    <row r="920" ht="13.2" spans="2:9">
      <c r="B920" s="44"/>
      <c r="C920" s="4"/>
      <c r="D920" s="19"/>
      <c r="I920" s="54"/>
    </row>
    <row r="921" ht="13.2" spans="2:9">
      <c r="B921" s="44"/>
      <c r="C921" s="4"/>
      <c r="D921" s="19"/>
      <c r="I921" s="54"/>
    </row>
    <row r="922" ht="13.2" spans="2:9">
      <c r="B922" s="44"/>
      <c r="C922" s="4"/>
      <c r="D922" s="19"/>
      <c r="I922" s="54"/>
    </row>
    <row r="923" ht="13.2" spans="2:9">
      <c r="B923" s="44"/>
      <c r="C923" s="4"/>
      <c r="D923" s="19"/>
      <c r="I923" s="54"/>
    </row>
    <row r="924" ht="13.2" spans="2:9">
      <c r="B924" s="44"/>
      <c r="C924" s="4"/>
      <c r="D924" s="19"/>
      <c r="I924" s="54"/>
    </row>
    <row r="925" ht="13.2" spans="2:9">
      <c r="B925" s="44"/>
      <c r="C925" s="4"/>
      <c r="D925" s="19"/>
      <c r="I925" s="54"/>
    </row>
    <row r="926" ht="13.2" spans="2:9">
      <c r="B926" s="44"/>
      <c r="C926" s="4"/>
      <c r="D926" s="19"/>
      <c r="I926" s="54"/>
    </row>
    <row r="927" ht="13.2" spans="2:9">
      <c r="B927" s="44"/>
      <c r="C927" s="4"/>
      <c r="D927" s="19"/>
      <c r="I927" s="54"/>
    </row>
    <row r="928" ht="13.2" spans="2:9">
      <c r="B928" s="44"/>
      <c r="C928" s="4"/>
      <c r="D928" s="19"/>
      <c r="I928" s="54"/>
    </row>
    <row r="929" ht="13.2" spans="2:9">
      <c r="B929" s="44"/>
      <c r="C929" s="4"/>
      <c r="D929" s="19"/>
      <c r="I929" s="54"/>
    </row>
    <row r="930" ht="13.2" spans="2:9">
      <c r="B930" s="44"/>
      <c r="C930" s="4"/>
      <c r="D930" s="19"/>
      <c r="I930" s="54"/>
    </row>
    <row r="931" ht="13.2" spans="2:9">
      <c r="B931" s="44"/>
      <c r="C931" s="4"/>
      <c r="D931" s="19"/>
      <c r="I931" s="54"/>
    </row>
    <row r="932" ht="13.2" spans="2:9">
      <c r="B932" s="44"/>
      <c r="C932" s="4"/>
      <c r="D932" s="19"/>
      <c r="I932" s="54"/>
    </row>
    <row r="933" ht="13.2" spans="2:9">
      <c r="B933" s="44"/>
      <c r="C933" s="4"/>
      <c r="D933" s="19"/>
      <c r="I933" s="54"/>
    </row>
    <row r="934" ht="13.2" spans="2:9">
      <c r="B934" s="44"/>
      <c r="C934" s="4"/>
      <c r="D934" s="19"/>
      <c r="I934" s="54"/>
    </row>
    <row r="935" ht="13.2" spans="2:9">
      <c r="B935" s="44"/>
      <c r="C935" s="4"/>
      <c r="D935" s="19"/>
      <c r="I935" s="54"/>
    </row>
    <row r="936" ht="13.2" spans="2:9">
      <c r="B936" s="44"/>
      <c r="C936" s="4"/>
      <c r="D936" s="19"/>
      <c r="I936" s="54"/>
    </row>
    <row r="937" ht="13.2" spans="2:9">
      <c r="B937" s="44"/>
      <c r="C937" s="4"/>
      <c r="D937" s="19"/>
      <c r="I937" s="54"/>
    </row>
    <row r="938" ht="13.2" spans="2:9">
      <c r="B938" s="44"/>
      <c r="C938" s="4"/>
      <c r="D938" s="19"/>
      <c r="I938" s="54"/>
    </row>
    <row r="939" ht="13.2" spans="2:9">
      <c r="B939" s="44"/>
      <c r="C939" s="4"/>
      <c r="D939" s="19"/>
      <c r="I939" s="54"/>
    </row>
    <row r="940" ht="13.2" spans="2:9">
      <c r="B940" s="44"/>
      <c r="C940" s="4"/>
      <c r="D940" s="19"/>
      <c r="I940" s="54"/>
    </row>
    <row r="941" ht="13.2" spans="2:9">
      <c r="B941" s="44"/>
      <c r="C941" s="4"/>
      <c r="D941" s="19"/>
      <c r="I941" s="54"/>
    </row>
    <row r="942" ht="13.2" spans="2:9">
      <c r="B942" s="44"/>
      <c r="C942" s="4"/>
      <c r="D942" s="19"/>
      <c r="I942" s="54"/>
    </row>
    <row r="943" ht="13.2" spans="2:9">
      <c r="B943" s="44"/>
      <c r="C943" s="4"/>
      <c r="D943" s="19"/>
      <c r="I943" s="54"/>
    </row>
    <row r="944" ht="13.2" spans="2:9">
      <c r="B944" s="44"/>
      <c r="C944" s="4"/>
      <c r="D944" s="19"/>
      <c r="I944" s="54"/>
    </row>
    <row r="945" ht="13.2" spans="2:9">
      <c r="B945" s="44"/>
      <c r="C945" s="4"/>
      <c r="D945" s="19"/>
      <c r="I945" s="54"/>
    </row>
    <row r="946" ht="13.2" spans="2:9">
      <c r="B946" s="44"/>
      <c r="C946" s="4"/>
      <c r="D946" s="19"/>
      <c r="I946" s="54"/>
    </row>
    <row r="947" ht="13.2" spans="2:9">
      <c r="B947" s="44"/>
      <c r="C947" s="4"/>
      <c r="D947" s="19"/>
      <c r="I947" s="54"/>
    </row>
    <row r="948" ht="13.2" spans="2:9">
      <c r="B948" s="44"/>
      <c r="C948" s="4"/>
      <c r="D948" s="19"/>
      <c r="I948" s="54"/>
    </row>
    <row r="949" ht="13.2" spans="2:9">
      <c r="B949" s="44"/>
      <c r="C949" s="4"/>
      <c r="D949" s="19"/>
      <c r="I949" s="54"/>
    </row>
    <row r="950" ht="13.2" spans="2:9">
      <c r="B950" s="44"/>
      <c r="C950" s="4"/>
      <c r="D950" s="19"/>
      <c r="I950" s="54"/>
    </row>
    <row r="951" ht="13.2" spans="2:9">
      <c r="B951" s="44"/>
      <c r="C951" s="4"/>
      <c r="D951" s="19"/>
      <c r="I951" s="54"/>
    </row>
    <row r="952" ht="13.2" spans="2:9">
      <c r="B952" s="44"/>
      <c r="C952" s="4"/>
      <c r="D952" s="19"/>
      <c r="I952" s="54"/>
    </row>
    <row r="953" ht="13.2" spans="2:9">
      <c r="B953" s="44"/>
      <c r="C953" s="4"/>
      <c r="D953" s="19"/>
      <c r="I953" s="54"/>
    </row>
    <row r="954" ht="13.2" spans="2:9">
      <c r="B954" s="44"/>
      <c r="C954" s="4"/>
      <c r="D954" s="19"/>
      <c r="I954" s="54"/>
    </row>
    <row r="955" ht="13.2" spans="2:9">
      <c r="B955" s="44"/>
      <c r="C955" s="4"/>
      <c r="D955" s="19"/>
      <c r="I955" s="54"/>
    </row>
    <row r="956" ht="13.2" spans="2:9">
      <c r="B956" s="44"/>
      <c r="C956" s="4"/>
      <c r="D956" s="19"/>
      <c r="I956" s="54"/>
    </row>
    <row r="957" ht="13.2" spans="2:9">
      <c r="B957" s="44"/>
      <c r="C957" s="4"/>
      <c r="D957" s="19"/>
      <c r="I957" s="54"/>
    </row>
    <row r="958" ht="13.2" spans="2:9">
      <c r="B958" s="44"/>
      <c r="C958" s="4"/>
      <c r="D958" s="19"/>
      <c r="I958" s="54"/>
    </row>
    <row r="959" ht="13.2" spans="2:9">
      <c r="B959" s="44"/>
      <c r="C959" s="4"/>
      <c r="D959" s="19"/>
      <c r="I959" s="54"/>
    </row>
    <row r="960" ht="13.2" spans="2:9">
      <c r="B960" s="44"/>
      <c r="C960" s="4"/>
      <c r="D960" s="19"/>
      <c r="I960" s="54"/>
    </row>
    <row r="961" ht="13.2" spans="2:9">
      <c r="B961" s="44"/>
      <c r="C961" s="4"/>
      <c r="D961" s="19"/>
      <c r="I961" s="54"/>
    </row>
    <row r="962" ht="13.2" spans="2:9">
      <c r="B962" s="44"/>
      <c r="C962" s="4"/>
      <c r="D962" s="19"/>
      <c r="I962" s="54"/>
    </row>
    <row r="963" ht="13.2" spans="2:9">
      <c r="B963" s="44"/>
      <c r="C963" s="4"/>
      <c r="D963" s="19"/>
      <c r="I963" s="54"/>
    </row>
    <row r="964" ht="13.2" spans="2:9">
      <c r="B964" s="44"/>
      <c r="C964" s="4"/>
      <c r="D964" s="19"/>
      <c r="I964" s="54"/>
    </row>
    <row r="965" ht="13.2" spans="2:9">
      <c r="B965" s="44"/>
      <c r="C965" s="4"/>
      <c r="D965" s="19"/>
      <c r="I965" s="54"/>
    </row>
    <row r="966" ht="13.2" spans="2:9">
      <c r="B966" s="44"/>
      <c r="C966" s="4"/>
      <c r="D966" s="19"/>
      <c r="I966" s="54"/>
    </row>
    <row r="967" ht="13.2" spans="2:9">
      <c r="B967" s="44"/>
      <c r="C967" s="4"/>
      <c r="D967" s="19"/>
      <c r="I967" s="54"/>
    </row>
    <row r="968" ht="13.2" spans="2:9">
      <c r="B968" s="44"/>
      <c r="C968" s="4"/>
      <c r="D968" s="19"/>
      <c r="I968" s="54"/>
    </row>
    <row r="969" ht="13.2" spans="2:9">
      <c r="B969" s="44"/>
      <c r="C969" s="4"/>
      <c r="D969" s="19"/>
      <c r="I969" s="54"/>
    </row>
    <row r="970" ht="13.2" spans="2:9">
      <c r="B970" s="44"/>
      <c r="C970" s="4"/>
      <c r="D970" s="19"/>
      <c r="I970" s="54"/>
    </row>
    <row r="971" ht="13.2" spans="2:9">
      <c r="B971" s="44"/>
      <c r="C971" s="4"/>
      <c r="D971" s="19"/>
      <c r="I971" s="54"/>
    </row>
    <row r="972" ht="13.2" spans="2:9">
      <c r="B972" s="44"/>
      <c r="C972" s="4"/>
      <c r="D972" s="19"/>
      <c r="I972" s="54"/>
    </row>
    <row r="973" ht="13.2" spans="2:9">
      <c r="B973" s="44"/>
      <c r="C973" s="4"/>
      <c r="D973" s="19"/>
      <c r="I973" s="54"/>
    </row>
    <row r="974" ht="13.2" spans="2:9">
      <c r="B974" s="44"/>
      <c r="C974" s="4"/>
      <c r="D974" s="19"/>
      <c r="I974" s="54"/>
    </row>
    <row r="975" ht="13.2" spans="2:9">
      <c r="B975" s="44"/>
      <c r="C975" s="4"/>
      <c r="D975" s="19"/>
      <c r="I975" s="54"/>
    </row>
    <row r="976" ht="13.2" spans="2:9">
      <c r="B976" s="44"/>
      <c r="C976" s="4"/>
      <c r="D976" s="19"/>
      <c r="I976" s="54"/>
    </row>
    <row r="977" ht="13.2" spans="2:9">
      <c r="B977" s="44"/>
      <c r="C977" s="4"/>
      <c r="D977" s="19"/>
      <c r="I977" s="54"/>
    </row>
    <row r="978" ht="13.2" spans="2:9">
      <c r="B978" s="44"/>
      <c r="C978" s="4"/>
      <c r="D978" s="19"/>
      <c r="I978" s="54"/>
    </row>
    <row r="979" ht="13.2" spans="2:9">
      <c r="B979" s="44"/>
      <c r="C979" s="4"/>
      <c r="D979" s="19"/>
      <c r="I979" s="54"/>
    </row>
    <row r="980" ht="13.2" spans="2:9">
      <c r="B980" s="44"/>
      <c r="C980" s="4"/>
      <c r="D980" s="19"/>
      <c r="I980" s="54"/>
    </row>
    <row r="981" ht="13.2" spans="2:9">
      <c r="B981" s="44"/>
      <c r="C981" s="4"/>
      <c r="D981" s="19"/>
      <c r="I981" s="54"/>
    </row>
    <row r="982" ht="13.2" spans="2:9">
      <c r="B982" s="44"/>
      <c r="C982" s="4"/>
      <c r="D982" s="19"/>
      <c r="I982" s="54"/>
    </row>
    <row r="983" ht="13.2" spans="2:9">
      <c r="B983" s="44"/>
      <c r="C983" s="4"/>
      <c r="D983" s="19"/>
      <c r="I983" s="54"/>
    </row>
    <row r="984" ht="13.2" spans="2:9">
      <c r="B984" s="44"/>
      <c r="C984" s="4"/>
      <c r="D984" s="19"/>
      <c r="I984" s="54"/>
    </row>
    <row r="985" ht="13.2" spans="2:9">
      <c r="B985" s="44"/>
      <c r="C985" s="4"/>
      <c r="D985" s="19"/>
      <c r="I985" s="54"/>
    </row>
    <row r="986" ht="13.2" spans="2:9">
      <c r="B986" s="44"/>
      <c r="C986" s="4"/>
      <c r="D986" s="19"/>
      <c r="I986" s="54"/>
    </row>
    <row r="987" ht="13.2" spans="2:9">
      <c r="B987" s="44"/>
      <c r="C987" s="4"/>
      <c r="D987" s="19"/>
      <c r="I987" s="54"/>
    </row>
    <row r="988" ht="13.2" spans="2:9">
      <c r="B988" s="44"/>
      <c r="C988" s="4"/>
      <c r="D988" s="19"/>
      <c r="I988" s="54"/>
    </row>
    <row r="989" ht="13.2" spans="2:9">
      <c r="B989" s="44"/>
      <c r="C989" s="4"/>
      <c r="D989" s="19"/>
      <c r="I989" s="54"/>
    </row>
    <row r="990" ht="13.2" spans="2:9">
      <c r="B990" s="44"/>
      <c r="C990" s="4"/>
      <c r="D990" s="19"/>
      <c r="I990" s="54"/>
    </row>
    <row r="991" ht="13.2" spans="2:9">
      <c r="B991" s="44"/>
      <c r="C991" s="4"/>
      <c r="D991" s="19"/>
      <c r="I991" s="54"/>
    </row>
    <row r="992" ht="13.2" spans="2:9">
      <c r="B992" s="44"/>
      <c r="C992" s="4"/>
      <c r="D992" s="19"/>
      <c r="I992" s="54"/>
    </row>
    <row r="993" ht="13.2" spans="2:9">
      <c r="B993" s="44"/>
      <c r="C993" s="4"/>
      <c r="D993" s="19"/>
      <c r="I993" s="54"/>
    </row>
    <row r="994" ht="13.2" spans="2:9">
      <c r="B994" s="44"/>
      <c r="C994" s="4"/>
      <c r="D994" s="19"/>
      <c r="I994" s="54"/>
    </row>
    <row r="995" ht="13.2" spans="2:9">
      <c r="B995" s="44"/>
      <c r="C995" s="4"/>
      <c r="D995" s="19"/>
      <c r="I995" s="54"/>
    </row>
    <row r="996" ht="13.2" spans="2:9">
      <c r="B996" s="44"/>
      <c r="C996" s="4"/>
      <c r="D996" s="19"/>
      <c r="I996" s="54"/>
    </row>
    <row r="997" ht="13.2" spans="2:9">
      <c r="B997" s="44"/>
      <c r="C997" s="4"/>
      <c r="D997" s="19"/>
      <c r="I997" s="54"/>
    </row>
    <row r="998" ht="13.2" spans="2:9">
      <c r="B998" s="44"/>
      <c r="C998" s="4"/>
      <c r="D998" s="19"/>
      <c r="I998" s="54"/>
    </row>
    <row r="999" ht="13.2" spans="2:9">
      <c r="B999" s="44"/>
      <c r="C999" s="4"/>
      <c r="D999" s="19"/>
      <c r="I999" s="54"/>
    </row>
    <row r="1000" ht="13.2" spans="2:9">
      <c r="B1000" s="44"/>
      <c r="C1000" s="4"/>
      <c r="D1000" s="19"/>
      <c r="I1000" s="54"/>
    </row>
    <row r="1001" ht="13.2" spans="2:9">
      <c r="B1001" s="44"/>
      <c r="C1001" s="4"/>
      <c r="D1001" s="19"/>
      <c r="I1001" s="54"/>
    </row>
    <row r="1002" ht="13.2" spans="2:9">
      <c r="B1002" s="44"/>
      <c r="C1002" s="4"/>
      <c r="D1002" s="19"/>
      <c r="I1002" s="54"/>
    </row>
    <row r="1003" ht="13.2" spans="2:9">
      <c r="B1003" s="44"/>
      <c r="C1003" s="4"/>
      <c r="D1003" s="19"/>
      <c r="I1003" s="54"/>
    </row>
    <row r="1004" ht="13.2" spans="2:9">
      <c r="B1004" s="44"/>
      <c r="C1004" s="4"/>
      <c r="D1004" s="19"/>
      <c r="I1004" s="54"/>
    </row>
    <row r="1005" ht="13.2" spans="2:9">
      <c r="B1005" s="44"/>
      <c r="C1005" s="4"/>
      <c r="D1005" s="19"/>
      <c r="I1005" s="54"/>
    </row>
    <row r="1006" ht="13.2" spans="2:9">
      <c r="B1006" s="44"/>
      <c r="C1006" s="4"/>
      <c r="D1006" s="19"/>
      <c r="I1006" s="54"/>
    </row>
    <row r="1007" ht="13.2" spans="2:9">
      <c r="B1007" s="44"/>
      <c r="C1007" s="4"/>
      <c r="D1007" s="19"/>
      <c r="I1007" s="54"/>
    </row>
    <row r="1008" ht="13.2" spans="2:9">
      <c r="B1008" s="44"/>
      <c r="C1008" s="4"/>
      <c r="D1008" s="19"/>
      <c r="I1008" s="54"/>
    </row>
    <row r="1009" ht="13.2" spans="2:9">
      <c r="B1009" s="44"/>
      <c r="C1009" s="4"/>
      <c r="D1009" s="19"/>
      <c r="I1009" s="54"/>
    </row>
    <row r="1010" ht="13.2" spans="2:9">
      <c r="B1010" s="44"/>
      <c r="C1010" s="4"/>
      <c r="D1010" s="19"/>
      <c r="I1010" s="54"/>
    </row>
    <row r="1011" ht="13.2" spans="2:9">
      <c r="B1011" s="44"/>
      <c r="C1011" s="4"/>
      <c r="D1011" s="19"/>
      <c r="I1011" s="54"/>
    </row>
    <row r="1012" ht="13.2" spans="2:9">
      <c r="B1012" s="44"/>
      <c r="C1012" s="4"/>
      <c r="D1012" s="19"/>
      <c r="I1012" s="54"/>
    </row>
    <row r="1013" ht="13.2" spans="2:9">
      <c r="B1013" s="44"/>
      <c r="C1013" s="4"/>
      <c r="D1013" s="19"/>
      <c r="I1013" s="54"/>
    </row>
  </sheetData>
  <mergeCells count="15">
    <mergeCell ref="D1:H1"/>
    <mergeCell ref="A5:A6"/>
    <mergeCell ref="A15:A16"/>
    <mergeCell ref="A19:A20"/>
    <mergeCell ref="B5:B6"/>
    <mergeCell ref="B15:B16"/>
    <mergeCell ref="B19:B20"/>
    <mergeCell ref="C5:C6"/>
    <mergeCell ref="C15:C16"/>
    <mergeCell ref="C19:C20"/>
    <mergeCell ref="I2:I4"/>
    <mergeCell ref="I5:I7"/>
    <mergeCell ref="I10:I12"/>
    <mergeCell ref="I15:I16"/>
    <mergeCell ref="I19:I20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07"/>
  <sheetViews>
    <sheetView workbookViewId="0">
      <selection activeCell="A1" sqref="A1"/>
    </sheetView>
  </sheetViews>
  <sheetFormatPr defaultColWidth="14.4259259259259" defaultRowHeight="15.75" customHeight="1"/>
  <cols>
    <col min="1" max="1" width="5.13888888888889" customWidth="1"/>
    <col min="2" max="2" width="28.4259259259259" customWidth="1"/>
    <col min="3" max="3" width="10.4259259259259" customWidth="1"/>
    <col min="4" max="8" width="7.28703703703704" customWidth="1"/>
    <col min="9" max="9" width="27" customWidth="1"/>
  </cols>
  <sheetData>
    <row r="1" ht="13.2" spans="1:9">
      <c r="A1" s="7" t="s">
        <v>0</v>
      </c>
      <c r="B1" s="8" t="s">
        <v>1</v>
      </c>
      <c r="C1" s="9" t="s">
        <v>2</v>
      </c>
      <c r="D1" s="10" t="s">
        <v>3</v>
      </c>
      <c r="E1" s="11"/>
      <c r="F1" s="11"/>
      <c r="G1" s="11"/>
      <c r="H1" s="20"/>
      <c r="I1" s="47" t="s">
        <v>4</v>
      </c>
    </row>
    <row r="2" ht="13.2" spans="1:9">
      <c r="A2" s="12">
        <v>133</v>
      </c>
      <c r="B2" s="13" t="str">
        <f>HYPERLINK("https://zxi.mytechroad.com/blog/graph/leetcode-133-clone-graph/","Clone Graph")</f>
        <v>Clone Graph</v>
      </c>
      <c r="C2" s="9" t="s">
        <v>10</v>
      </c>
      <c r="D2" s="27" t="str">
        <f>HYPERLINK("https://zxi.mytechroad.com/blog/hashtable/leetcode-138-copy-list-with-random-pointer/","138")</f>
        <v>138</v>
      </c>
      <c r="E2" s="7"/>
      <c r="F2" s="7"/>
      <c r="G2" s="7"/>
      <c r="H2" s="7"/>
      <c r="I2" s="47" t="s">
        <v>36</v>
      </c>
    </row>
    <row r="3" ht="13.2" spans="1:9">
      <c r="A3" s="12">
        <v>200</v>
      </c>
      <c r="B3" s="13" t="str">
        <f>HYPERLINK("https://zxi.mytechroad.com/blog/searching/leetcode-200-number-of-islands/","Number of Islands")</f>
        <v>Number of Islands</v>
      </c>
      <c r="C3" s="9" t="s">
        <v>10</v>
      </c>
      <c r="D3" s="15" t="str">
        <f>HYPERLINK("https://zxi.mytechroad.com/blog/graph/leetcode-547-friend-circles/","547")</f>
        <v>547</v>
      </c>
      <c r="E3" s="27" t="str">
        <f>HYPERLINK("https://zxi.mytechroad.com/blog/searching/leetcode-733-flood-fill/","695")</f>
        <v>695</v>
      </c>
      <c r="F3" s="32" t="str">
        <f>HYPERLINK("https://leetcode.com/problems/flood-fill/","733")</f>
        <v>733</v>
      </c>
      <c r="G3" s="33" t="str">
        <f>HYPERLINK("https://zxi.mytechroad.com/blog/graph/leetcode-827-making-a-large-island/","827")</f>
        <v>827</v>
      </c>
      <c r="H3" s="27" t="str">
        <f>HYPERLINK("https://zxi.mytechroad.com/blog/graph/leetcode-1162-as-far-from-land-as-possible/","1162")</f>
        <v>1162</v>
      </c>
      <c r="I3" s="17" t="s">
        <v>37</v>
      </c>
    </row>
    <row r="4" ht="13.2" spans="1:9">
      <c r="A4" s="12">
        <v>841</v>
      </c>
      <c r="B4" s="13" t="str">
        <f>HYPERLINK("https://zxi.mytechroad.com/blog/graph/leetcode-841-keys-and-rooms/","Keys and Rooms")</f>
        <v>Keys and Rooms</v>
      </c>
      <c r="C4" s="9" t="s">
        <v>10</v>
      </c>
      <c r="D4" s="27" t="str">
        <f>HYPERLINK("https://zxi.mytechroad.com/blog/graph/leetcode-1202-smallest-string-with-swaps/","1202")</f>
        <v>1202</v>
      </c>
      <c r="E4" s="7"/>
      <c r="F4" s="7"/>
      <c r="G4" s="16"/>
      <c r="H4" s="7"/>
      <c r="I4" s="47" t="s">
        <v>38</v>
      </c>
    </row>
    <row r="5" ht="13.2" spans="1:9">
      <c r="A5" s="12">
        <v>207</v>
      </c>
      <c r="B5" s="13" t="str">
        <f>HYPERLINK("https://zxi.mytechroad.com/blog/graph/leetcode-207-course-schedule/","Course Schedule")</f>
        <v>Course Schedule</v>
      </c>
      <c r="C5" s="9" t="s">
        <v>5</v>
      </c>
      <c r="D5" s="27" t="str">
        <f>HYPERLINK("https://zxi.mytechroad.com/blog/graph/leetcode-210-course-schedule-ii/","210")</f>
        <v>210</v>
      </c>
      <c r="E5" s="15" t="str">
        <f>HYPERLINK("https://zxi.mytechroad.com/blog/graph/leetcode-802-find-eventual-safe-states/","802")</f>
        <v>802</v>
      </c>
      <c r="F5" s="7"/>
      <c r="G5" s="16"/>
      <c r="H5" s="7"/>
      <c r="I5" s="47" t="s">
        <v>39</v>
      </c>
    </row>
    <row r="6" ht="13.2" spans="1:9">
      <c r="A6" s="12">
        <v>399</v>
      </c>
      <c r="B6" s="13" t="str">
        <f>HYPERLINK("https://zxi.mytechroad.com/blog/graph/leetcode-399-evaluate-division/","Evaluate Division")</f>
        <v>Evaluate Division</v>
      </c>
      <c r="C6" s="9" t="s">
        <v>5</v>
      </c>
      <c r="D6" s="27" t="str">
        <f>HYPERLINK("https://zxi.mytechroad.com/blog/string/leetcode-839-similar-string-groups/","839")</f>
        <v>839</v>
      </c>
      <c r="E6" s="33" t="str">
        <f>HYPERLINK("https://zxi.mytechroad.com/blog/graph/leetcode-952-largest-component-size-by-common-factor/","952")</f>
        <v>952</v>
      </c>
      <c r="F6" s="15" t="str">
        <f>HYPERLINK("https://zxi.mytechroad.com/blog/graph/leetcode-990-satisfiability-of-equality-equations/","990")</f>
        <v>990</v>
      </c>
      <c r="G6" s="15" t="str">
        <f>HYPERLINK("https://zxi.mytechroad.com/blog/graph/leetcode-721-accounts-merge/","721")</f>
        <v>721</v>
      </c>
      <c r="H6" s="15" t="str">
        <f>HYPERLINK("https://zxi.mytechroad.com/blog/hashtable/leetcode-737-sentence-similarity-ii/","737")</f>
        <v>737</v>
      </c>
      <c r="I6" s="47" t="s">
        <v>40</v>
      </c>
    </row>
    <row r="7" ht="13.2" spans="1:9">
      <c r="A7" s="12">
        <v>785</v>
      </c>
      <c r="B7" s="13" t="str">
        <f>HYPERLINK("https://zxi.mytechroad.com/blog/graph/leetcode-785-is-graph-bipartite/","Is Graph Bipartite?")</f>
        <v>Is Graph Bipartite?</v>
      </c>
      <c r="C7" s="9" t="s">
        <v>5</v>
      </c>
      <c r="D7" s="27" t="str">
        <f>HYPERLINK("https://zxi.mytechroad.com/blog/graph/leetcode-886-possible-bipartition/","886")</f>
        <v>886</v>
      </c>
      <c r="E7" s="15" t="str">
        <f>HYPERLINK("https://zxi.mytechroad.com/blog/graph/leetcode-1042-flower-planting-with-no-adjacent/","1042")</f>
        <v>1042</v>
      </c>
      <c r="F7" s="7"/>
      <c r="G7" s="7"/>
      <c r="H7" s="7"/>
      <c r="I7" s="47" t="s">
        <v>41</v>
      </c>
    </row>
    <row r="8" ht="13.2" spans="1:9">
      <c r="A8" s="12">
        <v>997</v>
      </c>
      <c r="B8" s="13" t="str">
        <f>HYPERLINK("https://zxi.mytechroad.com/blog/graph/leetcode-997-find-the-town-judge/","Find the Town Judge")</f>
        <v>Find the Town Judge</v>
      </c>
      <c r="C8" s="9" t="s">
        <v>5</v>
      </c>
      <c r="D8" s="45"/>
      <c r="E8" s="46"/>
      <c r="F8" s="7"/>
      <c r="G8" s="7"/>
      <c r="H8" s="7"/>
      <c r="I8" s="47" t="s">
        <v>42</v>
      </c>
    </row>
    <row r="9" ht="13.2" spans="1:9">
      <c r="A9" s="12">
        <v>433</v>
      </c>
      <c r="B9" s="13" t="str">
        <f>HYPERLINK("https://zxi.mytechroad.com/blog/string/leetcode-433-minimum-genetic-mutation/","Minimum Genetic Mutation")</f>
        <v>Minimum Genetic Mutation</v>
      </c>
      <c r="C9" s="9" t="s">
        <v>5</v>
      </c>
      <c r="D9" s="33" t="str">
        <f>HYPERLINK("https://zxi.mytechroad.com/blog/searching/leetcode-815-bus-routes/","815")</f>
        <v>815</v>
      </c>
      <c r="E9" s="15" t="str">
        <f>HYPERLINK("https://zxi.mytechroad.com/blog/searching/leetcode-863-all-nodes-distance-k-in-binary-tree/","863")</f>
        <v>863</v>
      </c>
      <c r="F9" s="15" t="str">
        <f>HYPERLINK("https://zxi.mytechroad.com/blog/graph/leetcode-1129-shortest-path-with-alternating-colors/","1129")</f>
        <v>1129</v>
      </c>
      <c r="G9" s="33" t="str">
        <f>HYPERLINK("https://zxi.mytechroad.com/blog/searching/leetcode-1263-minimum-moves-to-move-a-box-to-their-target-location/","1263")</f>
        <v>1263</v>
      </c>
      <c r="H9" s="7"/>
      <c r="I9" s="17" t="s">
        <v>43</v>
      </c>
    </row>
    <row r="10" ht="13.2" spans="1:9">
      <c r="A10" s="12">
        <v>684</v>
      </c>
      <c r="B10" s="13" t="str">
        <f>HYPERLINK("https://zxi.mytechroad.com/blog/tree/leetcode-684-redundant-connection/","Redundant Connection")</f>
        <v>Redundant Connection</v>
      </c>
      <c r="C10" s="9" t="s">
        <v>14</v>
      </c>
      <c r="D10" s="14" t="str">
        <f>HYPERLINK("https://zxi.mytechroad.com/blog/graph/leetcode-685-redundant-connection-ii/","685")</f>
        <v>685</v>
      </c>
      <c r="E10" s="15" t="str">
        <f>HYPERLINK("https://zxi.mytechroad.com/blog/graph/leetcode-1319-number-of-operations-to-make-network-connected/","1319")</f>
        <v>1319</v>
      </c>
      <c r="F10" s="17"/>
      <c r="G10" s="7"/>
      <c r="H10" s="7"/>
      <c r="I10" s="8" t="s">
        <v>44</v>
      </c>
    </row>
    <row r="11" ht="13.2" spans="1:9">
      <c r="A11" s="12">
        <v>743</v>
      </c>
      <c r="B11" s="13" t="str">
        <f>HYPERLINK("https://zxi.mytechroad.com/blog/graph/leetcode-743-network-delay-time/","Network Delay Time")</f>
        <v>Network Delay Time</v>
      </c>
      <c r="C11" s="9" t="s">
        <v>14</v>
      </c>
      <c r="D11" s="15" t="str">
        <f>HYPERLINK("https://zxi.mytechroad.com/blog/dynamic-programming/leetcode-787-cheapest-flights-within-k-stops/","787")</f>
        <v>787</v>
      </c>
      <c r="E11" s="14" t="str">
        <f>HYPERLINK("https://zxi.mytechroad.com/blog/graph/leetcode-882-reachable-nodes-in-subdivided-graph/","882")</f>
        <v>882</v>
      </c>
      <c r="F11" s="33" t="str">
        <f>HYPERLINK("https://zxi.mytechroad.com/blog/graph/leetcode-924-minimize-malware-spread/","924")</f>
        <v>924</v>
      </c>
      <c r="G11" s="15" t="str">
        <f>HYPERLINK("https://zxi.mytechroad.com/blog/graph/leetcode-1334-find-the-city-with-the-smallest-number-of-neighbors-at-a-threshold-distance/","1334")</f>
        <v>1334</v>
      </c>
      <c r="H11" s="17"/>
      <c r="I11" s="47" t="s">
        <v>45</v>
      </c>
    </row>
    <row r="12" ht="13.2" spans="1:9">
      <c r="A12" s="12">
        <v>847</v>
      </c>
      <c r="B12" s="13" t="str">
        <f>HYPERLINK("https://zxi.mytechroad.com/blog/graph/leetcode-847-shortest-path-visiting-all-nodes/","Shortest Path Visiting All Nodes")</f>
        <v>Shortest Path Visiting All Nodes</v>
      </c>
      <c r="C12" s="9" t="s">
        <v>14</v>
      </c>
      <c r="D12" s="33" t="str">
        <f>HYPERLINK("https://zxi.mytechroad.com/blog/searching/leetcode-864-shortest-path-to-get-all-keys/","864")</f>
        <v>864</v>
      </c>
      <c r="E12" s="33" t="str">
        <f>HYPERLINK("https://zxi.mytechroad.com/blog/searching/leetcode-1298-maximum-candies-you-can-get-from-boxes/","1298")</f>
        <v>1298</v>
      </c>
      <c r="G12" s="17"/>
      <c r="H12" s="17"/>
      <c r="I12" s="47" t="s">
        <v>15</v>
      </c>
    </row>
    <row r="13" ht="13.2" spans="1:9">
      <c r="A13" s="12">
        <v>332</v>
      </c>
      <c r="B13" s="13" t="str">
        <f>HYPERLINK("https://zxi.mytechroad.com/blog/graph/leetcode-332-reconstruct-itinerary/","Reconstruct Itinerary")</f>
        <v>Reconstruct Itinerary</v>
      </c>
      <c r="C13" s="9" t="s">
        <v>14</v>
      </c>
      <c r="D13" s="16"/>
      <c r="E13" s="7"/>
      <c r="F13" s="7"/>
      <c r="G13" s="17"/>
      <c r="H13" s="17"/>
      <c r="I13" s="47" t="s">
        <v>46</v>
      </c>
    </row>
    <row r="14" ht="13.2" spans="1:9">
      <c r="A14" s="12">
        <v>1192</v>
      </c>
      <c r="B14" s="13" t="str">
        <f>HYPERLINK("https://zxi.mytechroad.com/blog/graph/leetcode-1192-critical-connections-in-a-network/","Critical Connections in a Network")</f>
        <v>Critical Connections in a Network</v>
      </c>
      <c r="C14" s="9" t="s">
        <v>14</v>
      </c>
      <c r="D14" s="16"/>
      <c r="E14" s="7"/>
      <c r="F14" s="7"/>
      <c r="G14" s="17"/>
      <c r="H14" s="17"/>
      <c r="I14" s="47" t="s">
        <v>47</v>
      </c>
    </row>
    <row r="15" ht="13.2" spans="1:9">
      <c r="A15" s="12">
        <v>943</v>
      </c>
      <c r="B15" s="13" t="str">
        <f>HYPERLINK("https://zxi.mytechroad.com/blog/searching/leetcode-943-find-the-shortest-superstring/","Find the Shortest Superstring")</f>
        <v>Find the Shortest Superstring</v>
      </c>
      <c r="C15" s="9" t="s">
        <v>33</v>
      </c>
      <c r="D15" s="14" t="str">
        <f>HYPERLINK("https://zxi.mytechroad.com/blog/searching/leetcode-980-unique-paths-iii/","980")</f>
        <v>980</v>
      </c>
      <c r="E15" s="33" t="str">
        <f>HYPERLINK("https://zxi.mytechroad.com/blog/searching/leetcode-996-number-of-squareful-arrays/","996")</f>
        <v>996</v>
      </c>
      <c r="F15" s="7"/>
      <c r="G15" s="17"/>
      <c r="H15" s="17"/>
      <c r="I15" s="47" t="s">
        <v>48</v>
      </c>
    </row>
    <row r="16" ht="13.2" spans="1:9">
      <c r="A16" s="12">
        <v>959</v>
      </c>
      <c r="B16" s="13" t="str">
        <f>HYPERLINK("https://zxi.mytechroad.com/blog/graph/leetcode-959-regions-cut-by-slashes/","Regions Cut By Slashes")</f>
        <v>Regions Cut By Slashes</v>
      </c>
      <c r="C16" s="9" t="s">
        <v>33</v>
      </c>
      <c r="D16" s="16"/>
      <c r="E16" s="7"/>
      <c r="F16" s="7"/>
      <c r="G16" s="7"/>
      <c r="H16" s="7"/>
      <c r="I16" s="47" t="s">
        <v>49</v>
      </c>
    </row>
    <row r="17" ht="13.2" spans="2:9">
      <c r="B17" s="3"/>
      <c r="C17" s="4"/>
      <c r="D17" s="18"/>
      <c r="E17" s="2"/>
      <c r="F17" s="2"/>
      <c r="G17" s="2"/>
      <c r="H17" s="2"/>
      <c r="I17" s="48"/>
    </row>
    <row r="18" ht="13.2" spans="2:9">
      <c r="B18" s="3"/>
      <c r="C18" s="4"/>
      <c r="D18" s="18"/>
      <c r="E18" s="2"/>
      <c r="F18" s="2"/>
      <c r="G18" s="2"/>
      <c r="H18" s="2"/>
      <c r="I18" s="48"/>
    </row>
    <row r="19" ht="13.2" spans="2:9">
      <c r="B19" s="3"/>
      <c r="C19" s="4"/>
      <c r="D19" s="18"/>
      <c r="E19" s="2"/>
      <c r="F19" s="2"/>
      <c r="G19" s="2"/>
      <c r="H19" s="2"/>
      <c r="I19" s="48"/>
    </row>
    <row r="20" ht="13.2" spans="2:9">
      <c r="B20" s="3"/>
      <c r="C20" s="4"/>
      <c r="D20" s="18"/>
      <c r="E20" s="2"/>
      <c r="F20" s="2"/>
      <c r="G20" s="2"/>
      <c r="H20" s="2"/>
      <c r="I20" s="48"/>
    </row>
    <row r="21" ht="13.2" spans="3:9">
      <c r="C21" s="4"/>
      <c r="D21" s="19"/>
      <c r="I21" s="48"/>
    </row>
    <row r="22" ht="13.2" spans="3:9">
      <c r="C22" s="4"/>
      <c r="D22" s="19"/>
      <c r="I22" s="48"/>
    </row>
    <row r="23" ht="13.2" spans="3:9">
      <c r="C23" s="4"/>
      <c r="D23" s="19"/>
      <c r="I23" s="48"/>
    </row>
    <row r="24" ht="13.2" spans="3:9">
      <c r="C24" s="4"/>
      <c r="D24" s="19"/>
      <c r="I24" s="48"/>
    </row>
    <row r="25" ht="13.2" spans="3:9">
      <c r="C25" s="4"/>
      <c r="D25" s="19"/>
      <c r="I25" s="48"/>
    </row>
    <row r="26" ht="13.2" spans="3:9">
      <c r="C26" s="4"/>
      <c r="D26" s="19"/>
      <c r="I26" s="48"/>
    </row>
    <row r="27" ht="13.2" spans="3:9">
      <c r="C27" s="4"/>
      <c r="D27" s="19"/>
      <c r="I27" s="48"/>
    </row>
    <row r="28" ht="13.2" spans="3:9">
      <c r="C28" s="4"/>
      <c r="D28" s="19"/>
      <c r="I28" s="48"/>
    </row>
    <row r="29" ht="13.2" spans="3:9">
      <c r="C29" s="4"/>
      <c r="D29" s="19"/>
      <c r="I29" s="48"/>
    </row>
    <row r="30" ht="13.2" spans="3:9">
      <c r="C30" s="4"/>
      <c r="D30" s="19"/>
      <c r="I30" s="48"/>
    </row>
    <row r="31" ht="13.2" spans="3:9">
      <c r="C31" s="4"/>
      <c r="D31" s="19"/>
      <c r="I31" s="48"/>
    </row>
    <row r="32" ht="13.2" spans="3:9">
      <c r="C32" s="4"/>
      <c r="D32" s="19"/>
      <c r="I32" s="48"/>
    </row>
    <row r="33" ht="13.2" spans="3:9">
      <c r="C33" s="4"/>
      <c r="D33" s="19"/>
      <c r="I33" s="48"/>
    </row>
    <row r="34" ht="13.2" spans="3:9">
      <c r="C34" s="4"/>
      <c r="D34" s="19"/>
      <c r="I34" s="48"/>
    </row>
    <row r="35" ht="13.2" spans="3:9">
      <c r="C35" s="4"/>
      <c r="D35" s="19"/>
      <c r="I35" s="48"/>
    </row>
    <row r="36" ht="13.2" spans="3:9">
      <c r="C36" s="4"/>
      <c r="D36" s="19"/>
      <c r="I36" s="48"/>
    </row>
    <row r="37" ht="13.2" spans="3:9">
      <c r="C37" s="4"/>
      <c r="D37" s="19"/>
      <c r="I37" s="48"/>
    </row>
    <row r="38" ht="13.2" spans="3:9">
      <c r="C38" s="4"/>
      <c r="D38" s="19"/>
      <c r="I38" s="48"/>
    </row>
    <row r="39" ht="13.2" spans="3:9">
      <c r="C39" s="4"/>
      <c r="D39" s="19"/>
      <c r="I39" s="48"/>
    </row>
    <row r="40" ht="13.2" spans="3:9">
      <c r="C40" s="4"/>
      <c r="D40" s="19"/>
      <c r="I40" s="48"/>
    </row>
    <row r="41" ht="13.2" spans="3:9">
      <c r="C41" s="4"/>
      <c r="D41" s="19"/>
      <c r="I41" s="48"/>
    </row>
    <row r="42" ht="13.2" spans="3:9">
      <c r="C42" s="4"/>
      <c r="D42" s="19"/>
      <c r="I42" s="48"/>
    </row>
    <row r="43" ht="13.2" spans="3:9">
      <c r="C43" s="4"/>
      <c r="D43" s="19"/>
      <c r="I43" s="48"/>
    </row>
    <row r="44" ht="13.2" spans="3:9">
      <c r="C44" s="4"/>
      <c r="D44" s="19"/>
      <c r="I44" s="48"/>
    </row>
    <row r="45" ht="13.2" spans="3:9">
      <c r="C45" s="4"/>
      <c r="D45" s="19"/>
      <c r="I45" s="48"/>
    </row>
    <row r="46" ht="13.2" spans="3:9">
      <c r="C46" s="4"/>
      <c r="D46" s="19"/>
      <c r="I46" s="48"/>
    </row>
    <row r="47" ht="13.2" spans="3:9">
      <c r="C47" s="4"/>
      <c r="D47" s="19"/>
      <c r="I47" s="48"/>
    </row>
    <row r="48" ht="13.2" spans="3:9">
      <c r="C48" s="4"/>
      <c r="D48" s="19"/>
      <c r="I48" s="48"/>
    </row>
    <row r="49" ht="13.2" spans="3:9">
      <c r="C49" s="4"/>
      <c r="D49" s="19"/>
      <c r="I49" s="48"/>
    </row>
    <row r="50" ht="13.2" spans="3:9">
      <c r="C50" s="4"/>
      <c r="D50" s="19"/>
      <c r="I50" s="48"/>
    </row>
    <row r="51" ht="13.2" spans="3:9">
      <c r="C51" s="4"/>
      <c r="D51" s="19"/>
      <c r="I51" s="48"/>
    </row>
    <row r="52" ht="13.2" spans="3:9">
      <c r="C52" s="4"/>
      <c r="D52" s="19"/>
      <c r="I52" s="48"/>
    </row>
    <row r="53" ht="13.2" spans="3:9">
      <c r="C53" s="4"/>
      <c r="D53" s="19"/>
      <c r="I53" s="48"/>
    </row>
    <row r="54" ht="13.2" spans="3:9">
      <c r="C54" s="4"/>
      <c r="D54" s="19"/>
      <c r="I54" s="48"/>
    </row>
    <row r="55" ht="13.2" spans="3:9">
      <c r="C55" s="4"/>
      <c r="D55" s="19"/>
      <c r="I55" s="48"/>
    </row>
    <row r="56" ht="13.2" spans="3:9">
      <c r="C56" s="4"/>
      <c r="D56" s="19"/>
      <c r="I56" s="48"/>
    </row>
    <row r="57" ht="13.2" spans="3:9">
      <c r="C57" s="4"/>
      <c r="D57" s="19"/>
      <c r="I57" s="48"/>
    </row>
    <row r="58" ht="13.2" spans="3:9">
      <c r="C58" s="4"/>
      <c r="D58" s="19"/>
      <c r="I58" s="48"/>
    </row>
    <row r="59" ht="13.2" spans="3:9">
      <c r="C59" s="4"/>
      <c r="D59" s="19"/>
      <c r="I59" s="48"/>
    </row>
    <row r="60" ht="13.2" spans="3:9">
      <c r="C60" s="4"/>
      <c r="D60" s="19"/>
      <c r="I60" s="48"/>
    </row>
    <row r="61" ht="13.2" spans="3:9">
      <c r="C61" s="4"/>
      <c r="D61" s="19"/>
      <c r="I61" s="48"/>
    </row>
    <row r="62" ht="13.2" spans="3:9">
      <c r="C62" s="4"/>
      <c r="D62" s="19"/>
      <c r="I62" s="48"/>
    </row>
    <row r="63" ht="13.2" spans="3:9">
      <c r="C63" s="4"/>
      <c r="D63" s="19"/>
      <c r="I63" s="48"/>
    </row>
    <row r="64" ht="13.2" spans="3:9">
      <c r="C64" s="4"/>
      <c r="D64" s="19"/>
      <c r="I64" s="48"/>
    </row>
    <row r="65" ht="13.2" spans="3:9">
      <c r="C65" s="4"/>
      <c r="D65" s="19"/>
      <c r="I65" s="48"/>
    </row>
    <row r="66" ht="13.2" spans="3:9">
      <c r="C66" s="4"/>
      <c r="D66" s="19"/>
      <c r="I66" s="48"/>
    </row>
    <row r="67" ht="13.2" spans="3:9">
      <c r="C67" s="4"/>
      <c r="D67" s="19"/>
      <c r="I67" s="48"/>
    </row>
    <row r="68" ht="13.2" spans="3:9">
      <c r="C68" s="4"/>
      <c r="D68" s="19"/>
      <c r="I68" s="48"/>
    </row>
    <row r="69" ht="13.2" spans="3:9">
      <c r="C69" s="4"/>
      <c r="D69" s="19"/>
      <c r="I69" s="48"/>
    </row>
    <row r="70" ht="13.2" spans="3:9">
      <c r="C70" s="4"/>
      <c r="D70" s="19"/>
      <c r="I70" s="48"/>
    </row>
    <row r="71" ht="13.2" spans="3:9">
      <c r="C71" s="4"/>
      <c r="D71" s="19"/>
      <c r="I71" s="48"/>
    </row>
    <row r="72" ht="13.2" spans="3:9">
      <c r="C72" s="4"/>
      <c r="D72" s="19"/>
      <c r="I72" s="48"/>
    </row>
    <row r="73" ht="13.2" spans="3:9">
      <c r="C73" s="4"/>
      <c r="D73" s="19"/>
      <c r="I73" s="48"/>
    </row>
    <row r="74" ht="13.2" spans="3:9">
      <c r="C74" s="4"/>
      <c r="D74" s="19"/>
      <c r="I74" s="48"/>
    </row>
    <row r="75" ht="13.2" spans="3:9">
      <c r="C75" s="4"/>
      <c r="D75" s="19"/>
      <c r="I75" s="48"/>
    </row>
    <row r="76" ht="13.2" spans="3:9">
      <c r="C76" s="4"/>
      <c r="D76" s="19"/>
      <c r="I76" s="48"/>
    </row>
    <row r="77" ht="13.2" spans="3:9">
      <c r="C77" s="4"/>
      <c r="D77" s="19"/>
      <c r="I77" s="48"/>
    </row>
    <row r="78" ht="13.2" spans="3:9">
      <c r="C78" s="4"/>
      <c r="D78" s="19"/>
      <c r="I78" s="48"/>
    </row>
    <row r="79" ht="13.2" spans="3:9">
      <c r="C79" s="4"/>
      <c r="D79" s="19"/>
      <c r="I79" s="48"/>
    </row>
    <row r="80" ht="13.2" spans="3:9">
      <c r="C80" s="4"/>
      <c r="D80" s="19"/>
      <c r="I80" s="48"/>
    </row>
    <row r="81" ht="13.2" spans="3:9">
      <c r="C81" s="4"/>
      <c r="D81" s="19"/>
      <c r="I81" s="48"/>
    </row>
    <row r="82" ht="13.2" spans="3:9">
      <c r="C82" s="4"/>
      <c r="D82" s="19"/>
      <c r="I82" s="48"/>
    </row>
    <row r="83" ht="13.2" spans="3:9">
      <c r="C83" s="4"/>
      <c r="D83" s="19"/>
      <c r="I83" s="48"/>
    </row>
    <row r="84" ht="13.2" spans="3:9">
      <c r="C84" s="4"/>
      <c r="D84" s="19"/>
      <c r="I84" s="48"/>
    </row>
    <row r="85" ht="13.2" spans="3:9">
      <c r="C85" s="4"/>
      <c r="D85" s="19"/>
      <c r="I85" s="48"/>
    </row>
    <row r="86" ht="13.2" spans="3:9">
      <c r="C86" s="4"/>
      <c r="D86" s="19"/>
      <c r="I86" s="48"/>
    </row>
    <row r="87" ht="13.2" spans="3:9">
      <c r="C87" s="4"/>
      <c r="D87" s="19"/>
      <c r="I87" s="48"/>
    </row>
    <row r="88" ht="13.2" spans="3:9">
      <c r="C88" s="4"/>
      <c r="D88" s="19"/>
      <c r="I88" s="48"/>
    </row>
    <row r="89" ht="13.2" spans="3:9">
      <c r="C89" s="4"/>
      <c r="D89" s="19"/>
      <c r="I89" s="48"/>
    </row>
    <row r="90" ht="13.2" spans="3:9">
      <c r="C90" s="4"/>
      <c r="D90" s="19"/>
      <c r="I90" s="48"/>
    </row>
    <row r="91" ht="13.2" spans="3:9">
      <c r="C91" s="4"/>
      <c r="D91" s="19"/>
      <c r="I91" s="48"/>
    </row>
    <row r="92" ht="13.2" spans="3:9">
      <c r="C92" s="4"/>
      <c r="D92" s="19"/>
      <c r="I92" s="48"/>
    </row>
    <row r="93" ht="13.2" spans="3:9">
      <c r="C93" s="4"/>
      <c r="D93" s="19"/>
      <c r="I93" s="48"/>
    </row>
    <row r="94" ht="13.2" spans="3:9">
      <c r="C94" s="4"/>
      <c r="D94" s="19"/>
      <c r="I94" s="48"/>
    </row>
    <row r="95" ht="13.2" spans="3:9">
      <c r="C95" s="4"/>
      <c r="D95" s="19"/>
      <c r="I95" s="48"/>
    </row>
    <row r="96" ht="13.2" spans="3:9">
      <c r="C96" s="4"/>
      <c r="D96" s="19"/>
      <c r="I96" s="48"/>
    </row>
    <row r="97" ht="13.2" spans="3:9">
      <c r="C97" s="4"/>
      <c r="D97" s="19"/>
      <c r="I97" s="48"/>
    </row>
    <row r="98" ht="13.2" spans="3:9">
      <c r="C98" s="4"/>
      <c r="D98" s="19"/>
      <c r="I98" s="48"/>
    </row>
    <row r="99" ht="13.2" spans="3:9">
      <c r="C99" s="4"/>
      <c r="D99" s="19"/>
      <c r="I99" s="48"/>
    </row>
    <row r="100" ht="13.2" spans="3:9">
      <c r="C100" s="4"/>
      <c r="D100" s="19"/>
      <c r="I100" s="48"/>
    </row>
    <row r="101" ht="13.2" spans="3:9">
      <c r="C101" s="4"/>
      <c r="D101" s="19"/>
      <c r="I101" s="48"/>
    </row>
    <row r="102" ht="13.2" spans="3:9">
      <c r="C102" s="4"/>
      <c r="D102" s="19"/>
      <c r="I102" s="48"/>
    </row>
    <row r="103" ht="13.2" spans="3:9">
      <c r="C103" s="4"/>
      <c r="D103" s="19"/>
      <c r="I103" s="48"/>
    </row>
    <row r="104" ht="13.2" spans="3:9">
      <c r="C104" s="4"/>
      <c r="D104" s="19"/>
      <c r="I104" s="48"/>
    </row>
    <row r="105" ht="13.2" spans="3:9">
      <c r="C105" s="4"/>
      <c r="D105" s="19"/>
      <c r="I105" s="48"/>
    </row>
    <row r="106" ht="13.2" spans="3:9">
      <c r="C106" s="4"/>
      <c r="D106" s="19"/>
      <c r="I106" s="48"/>
    </row>
    <row r="107" ht="13.2" spans="3:9">
      <c r="C107" s="4"/>
      <c r="D107" s="19"/>
      <c r="I107" s="48"/>
    </row>
    <row r="108" ht="13.2" spans="3:9">
      <c r="C108" s="4"/>
      <c r="D108" s="19"/>
      <c r="I108" s="48"/>
    </row>
    <row r="109" ht="13.2" spans="3:9">
      <c r="C109" s="4"/>
      <c r="D109" s="19"/>
      <c r="I109" s="48"/>
    </row>
    <row r="110" ht="13.2" spans="3:9">
      <c r="C110" s="4"/>
      <c r="D110" s="19"/>
      <c r="I110" s="48"/>
    </row>
    <row r="111" ht="13.2" spans="3:9">
      <c r="C111" s="4"/>
      <c r="D111" s="19"/>
      <c r="I111" s="48"/>
    </row>
    <row r="112" ht="13.2" spans="3:9">
      <c r="C112" s="4"/>
      <c r="D112" s="19"/>
      <c r="I112" s="48"/>
    </row>
    <row r="113" ht="13.2" spans="3:9">
      <c r="C113" s="4"/>
      <c r="D113" s="19"/>
      <c r="I113" s="48"/>
    </row>
    <row r="114" ht="13.2" spans="3:9">
      <c r="C114" s="4"/>
      <c r="D114" s="19"/>
      <c r="I114" s="48"/>
    </row>
    <row r="115" ht="13.2" spans="3:9">
      <c r="C115" s="4"/>
      <c r="D115" s="19"/>
      <c r="I115" s="48"/>
    </row>
    <row r="116" ht="13.2" spans="3:9">
      <c r="C116" s="4"/>
      <c r="D116" s="19"/>
      <c r="I116" s="48"/>
    </row>
    <row r="117" ht="13.2" spans="3:9">
      <c r="C117" s="4"/>
      <c r="D117" s="19"/>
      <c r="I117" s="48"/>
    </row>
    <row r="118" ht="13.2" spans="3:9">
      <c r="C118" s="4"/>
      <c r="D118" s="19"/>
      <c r="I118" s="48"/>
    </row>
    <row r="119" ht="13.2" spans="3:9">
      <c r="C119" s="4"/>
      <c r="D119" s="19"/>
      <c r="I119" s="48"/>
    </row>
    <row r="120" ht="13.2" spans="3:9">
      <c r="C120" s="4"/>
      <c r="D120" s="19"/>
      <c r="I120" s="48"/>
    </row>
    <row r="121" ht="13.2" spans="3:9">
      <c r="C121" s="4"/>
      <c r="D121" s="19"/>
      <c r="I121" s="48"/>
    </row>
    <row r="122" ht="13.2" spans="3:9">
      <c r="C122" s="4"/>
      <c r="D122" s="19"/>
      <c r="I122" s="48"/>
    </row>
    <row r="123" ht="13.2" spans="3:9">
      <c r="C123" s="4"/>
      <c r="D123" s="19"/>
      <c r="I123" s="48"/>
    </row>
    <row r="124" ht="13.2" spans="3:9">
      <c r="C124" s="4"/>
      <c r="D124" s="19"/>
      <c r="I124" s="48"/>
    </row>
    <row r="125" ht="13.2" spans="3:9">
      <c r="C125" s="4"/>
      <c r="D125" s="19"/>
      <c r="I125" s="48"/>
    </row>
    <row r="126" ht="13.2" spans="3:9">
      <c r="C126" s="4"/>
      <c r="D126" s="19"/>
      <c r="I126" s="48"/>
    </row>
    <row r="127" ht="13.2" spans="3:9">
      <c r="C127" s="4"/>
      <c r="D127" s="19"/>
      <c r="I127" s="48"/>
    </row>
    <row r="128" ht="13.2" spans="3:9">
      <c r="C128" s="4"/>
      <c r="D128" s="19"/>
      <c r="I128" s="48"/>
    </row>
    <row r="129" ht="13.2" spans="3:9">
      <c r="C129" s="4"/>
      <c r="D129" s="19"/>
      <c r="I129" s="48"/>
    </row>
    <row r="130" ht="13.2" spans="3:9">
      <c r="C130" s="4"/>
      <c r="D130" s="19"/>
      <c r="I130" s="48"/>
    </row>
    <row r="131" ht="13.2" spans="3:9">
      <c r="C131" s="4"/>
      <c r="D131" s="19"/>
      <c r="I131" s="48"/>
    </row>
    <row r="132" ht="13.2" spans="3:9">
      <c r="C132" s="4"/>
      <c r="D132" s="19"/>
      <c r="I132" s="48"/>
    </row>
    <row r="133" ht="13.2" spans="3:9">
      <c r="C133" s="4"/>
      <c r="D133" s="19"/>
      <c r="I133" s="48"/>
    </row>
    <row r="134" ht="13.2" spans="3:9">
      <c r="C134" s="4"/>
      <c r="D134" s="19"/>
      <c r="I134" s="48"/>
    </row>
    <row r="135" ht="13.2" spans="3:9">
      <c r="C135" s="4"/>
      <c r="D135" s="19"/>
      <c r="I135" s="48"/>
    </row>
    <row r="136" ht="13.2" spans="3:9">
      <c r="C136" s="4"/>
      <c r="D136" s="19"/>
      <c r="I136" s="48"/>
    </row>
    <row r="137" ht="13.2" spans="3:9">
      <c r="C137" s="4"/>
      <c r="D137" s="19"/>
      <c r="I137" s="48"/>
    </row>
    <row r="138" ht="13.2" spans="3:9">
      <c r="C138" s="4"/>
      <c r="D138" s="19"/>
      <c r="I138" s="48"/>
    </row>
    <row r="139" ht="13.2" spans="3:9">
      <c r="C139" s="4"/>
      <c r="D139" s="19"/>
      <c r="I139" s="48"/>
    </row>
    <row r="140" ht="13.2" spans="3:9">
      <c r="C140" s="4"/>
      <c r="D140" s="19"/>
      <c r="I140" s="48"/>
    </row>
    <row r="141" ht="13.2" spans="3:9">
      <c r="C141" s="4"/>
      <c r="D141" s="19"/>
      <c r="I141" s="48"/>
    </row>
    <row r="142" ht="13.2" spans="3:9">
      <c r="C142" s="4"/>
      <c r="D142" s="19"/>
      <c r="I142" s="48"/>
    </row>
    <row r="143" ht="13.2" spans="3:9">
      <c r="C143" s="4"/>
      <c r="D143" s="19"/>
      <c r="I143" s="48"/>
    </row>
    <row r="144" ht="13.2" spans="3:9">
      <c r="C144" s="4"/>
      <c r="D144" s="19"/>
      <c r="I144" s="48"/>
    </row>
    <row r="145" ht="13.2" spans="3:9">
      <c r="C145" s="4"/>
      <c r="D145" s="19"/>
      <c r="I145" s="48"/>
    </row>
    <row r="146" ht="13.2" spans="3:9">
      <c r="C146" s="4"/>
      <c r="D146" s="19"/>
      <c r="I146" s="48"/>
    </row>
    <row r="147" ht="13.2" spans="3:9">
      <c r="C147" s="4"/>
      <c r="D147" s="19"/>
      <c r="I147" s="48"/>
    </row>
    <row r="148" ht="13.2" spans="3:9">
      <c r="C148" s="4"/>
      <c r="D148" s="19"/>
      <c r="I148" s="48"/>
    </row>
    <row r="149" ht="13.2" spans="3:9">
      <c r="C149" s="4"/>
      <c r="D149" s="19"/>
      <c r="I149" s="48"/>
    </row>
    <row r="150" ht="13.2" spans="3:9">
      <c r="C150" s="4"/>
      <c r="D150" s="19"/>
      <c r="I150" s="48"/>
    </row>
    <row r="151" ht="13.2" spans="3:9">
      <c r="C151" s="4"/>
      <c r="D151" s="19"/>
      <c r="I151" s="48"/>
    </row>
    <row r="152" ht="13.2" spans="3:9">
      <c r="C152" s="4"/>
      <c r="D152" s="19"/>
      <c r="I152" s="48"/>
    </row>
    <row r="153" ht="13.2" spans="3:9">
      <c r="C153" s="4"/>
      <c r="D153" s="19"/>
      <c r="I153" s="48"/>
    </row>
    <row r="154" ht="13.2" spans="3:9">
      <c r="C154" s="4"/>
      <c r="D154" s="19"/>
      <c r="I154" s="48"/>
    </row>
    <row r="155" ht="13.2" spans="3:9">
      <c r="C155" s="4"/>
      <c r="D155" s="19"/>
      <c r="I155" s="48"/>
    </row>
    <row r="156" ht="13.2" spans="3:9">
      <c r="C156" s="4"/>
      <c r="D156" s="19"/>
      <c r="I156" s="48"/>
    </row>
    <row r="157" ht="13.2" spans="3:9">
      <c r="C157" s="4"/>
      <c r="D157" s="19"/>
      <c r="I157" s="48"/>
    </row>
    <row r="158" ht="13.2" spans="3:9">
      <c r="C158" s="4"/>
      <c r="D158" s="19"/>
      <c r="I158" s="48"/>
    </row>
    <row r="159" ht="13.2" spans="3:9">
      <c r="C159" s="4"/>
      <c r="D159" s="19"/>
      <c r="I159" s="48"/>
    </row>
    <row r="160" ht="13.2" spans="3:9">
      <c r="C160" s="4"/>
      <c r="D160" s="19"/>
      <c r="I160" s="48"/>
    </row>
    <row r="161" ht="13.2" spans="3:9">
      <c r="C161" s="4"/>
      <c r="D161" s="19"/>
      <c r="I161" s="48"/>
    </row>
    <row r="162" ht="13.2" spans="3:9">
      <c r="C162" s="4"/>
      <c r="D162" s="19"/>
      <c r="I162" s="48"/>
    </row>
    <row r="163" ht="13.2" spans="3:9">
      <c r="C163" s="4"/>
      <c r="D163" s="19"/>
      <c r="I163" s="48"/>
    </row>
    <row r="164" ht="13.2" spans="3:9">
      <c r="C164" s="4"/>
      <c r="D164" s="19"/>
      <c r="I164" s="48"/>
    </row>
    <row r="165" ht="13.2" spans="3:9">
      <c r="C165" s="4"/>
      <c r="D165" s="19"/>
      <c r="I165" s="48"/>
    </row>
    <row r="166" ht="13.2" spans="3:9">
      <c r="C166" s="4"/>
      <c r="D166" s="19"/>
      <c r="I166" s="48"/>
    </row>
    <row r="167" ht="13.2" spans="3:9">
      <c r="C167" s="4"/>
      <c r="D167" s="19"/>
      <c r="I167" s="48"/>
    </row>
    <row r="168" ht="13.2" spans="3:9">
      <c r="C168" s="4"/>
      <c r="D168" s="19"/>
      <c r="I168" s="48"/>
    </row>
    <row r="169" ht="13.2" spans="3:9">
      <c r="C169" s="4"/>
      <c r="D169" s="19"/>
      <c r="I169" s="48"/>
    </row>
    <row r="170" ht="13.2" spans="3:9">
      <c r="C170" s="4"/>
      <c r="D170" s="19"/>
      <c r="I170" s="48"/>
    </row>
    <row r="171" ht="13.2" spans="3:9">
      <c r="C171" s="4"/>
      <c r="D171" s="19"/>
      <c r="I171" s="48"/>
    </row>
    <row r="172" ht="13.2" spans="3:9">
      <c r="C172" s="4"/>
      <c r="D172" s="19"/>
      <c r="I172" s="48"/>
    </row>
    <row r="173" ht="13.2" spans="3:9">
      <c r="C173" s="4"/>
      <c r="D173" s="19"/>
      <c r="I173" s="48"/>
    </row>
    <row r="174" ht="13.2" spans="3:9">
      <c r="C174" s="4"/>
      <c r="D174" s="19"/>
      <c r="I174" s="48"/>
    </row>
    <row r="175" ht="13.2" spans="3:9">
      <c r="C175" s="4"/>
      <c r="D175" s="19"/>
      <c r="I175" s="48"/>
    </row>
    <row r="176" ht="13.2" spans="3:9">
      <c r="C176" s="4"/>
      <c r="D176" s="19"/>
      <c r="I176" s="48"/>
    </row>
    <row r="177" ht="13.2" spans="3:9">
      <c r="C177" s="4"/>
      <c r="D177" s="19"/>
      <c r="I177" s="48"/>
    </row>
    <row r="178" ht="13.2" spans="3:9">
      <c r="C178" s="4"/>
      <c r="D178" s="19"/>
      <c r="I178" s="48"/>
    </row>
    <row r="179" ht="13.2" spans="3:9">
      <c r="C179" s="4"/>
      <c r="D179" s="19"/>
      <c r="I179" s="48"/>
    </row>
    <row r="180" ht="13.2" spans="3:9">
      <c r="C180" s="4"/>
      <c r="D180" s="19"/>
      <c r="I180" s="48"/>
    </row>
    <row r="181" ht="13.2" spans="3:9">
      <c r="C181" s="4"/>
      <c r="D181" s="19"/>
      <c r="I181" s="48"/>
    </row>
    <row r="182" ht="13.2" spans="3:9">
      <c r="C182" s="4"/>
      <c r="D182" s="19"/>
      <c r="I182" s="48"/>
    </row>
    <row r="183" ht="13.2" spans="3:9">
      <c r="C183" s="4"/>
      <c r="D183" s="19"/>
      <c r="I183" s="48"/>
    </row>
    <row r="184" ht="13.2" spans="3:9">
      <c r="C184" s="4"/>
      <c r="D184" s="19"/>
      <c r="I184" s="48"/>
    </row>
    <row r="185" ht="13.2" spans="3:9">
      <c r="C185" s="4"/>
      <c r="D185" s="19"/>
      <c r="I185" s="48"/>
    </row>
    <row r="186" ht="13.2" spans="3:9">
      <c r="C186" s="4"/>
      <c r="D186" s="19"/>
      <c r="I186" s="48"/>
    </row>
    <row r="187" ht="13.2" spans="3:9">
      <c r="C187" s="4"/>
      <c r="D187" s="19"/>
      <c r="I187" s="48"/>
    </row>
    <row r="188" ht="13.2" spans="3:9">
      <c r="C188" s="4"/>
      <c r="D188" s="19"/>
      <c r="I188" s="48"/>
    </row>
    <row r="189" ht="13.2" spans="3:9">
      <c r="C189" s="4"/>
      <c r="D189" s="19"/>
      <c r="I189" s="48"/>
    </row>
    <row r="190" ht="13.2" spans="3:9">
      <c r="C190" s="4"/>
      <c r="D190" s="19"/>
      <c r="I190" s="48"/>
    </row>
    <row r="191" ht="13.2" spans="3:9">
      <c r="C191" s="4"/>
      <c r="D191" s="19"/>
      <c r="I191" s="48"/>
    </row>
    <row r="192" ht="13.2" spans="3:9">
      <c r="C192" s="4"/>
      <c r="D192" s="19"/>
      <c r="I192" s="48"/>
    </row>
    <row r="193" ht="13.2" spans="3:9">
      <c r="C193" s="4"/>
      <c r="D193" s="19"/>
      <c r="I193" s="48"/>
    </row>
    <row r="194" ht="13.2" spans="3:9">
      <c r="C194" s="4"/>
      <c r="D194" s="19"/>
      <c r="I194" s="48"/>
    </row>
    <row r="195" ht="13.2" spans="3:9">
      <c r="C195" s="4"/>
      <c r="D195" s="19"/>
      <c r="I195" s="48"/>
    </row>
    <row r="196" ht="13.2" spans="3:9">
      <c r="C196" s="4"/>
      <c r="D196" s="19"/>
      <c r="I196" s="48"/>
    </row>
    <row r="197" ht="13.2" spans="3:9">
      <c r="C197" s="4"/>
      <c r="D197" s="19"/>
      <c r="I197" s="48"/>
    </row>
    <row r="198" ht="13.2" spans="3:9">
      <c r="C198" s="4"/>
      <c r="D198" s="19"/>
      <c r="I198" s="48"/>
    </row>
    <row r="199" ht="13.2" spans="3:9">
      <c r="C199" s="4"/>
      <c r="D199" s="19"/>
      <c r="I199" s="48"/>
    </row>
    <row r="200" ht="13.2" spans="3:9">
      <c r="C200" s="4"/>
      <c r="D200" s="19"/>
      <c r="I200" s="48"/>
    </row>
    <row r="201" ht="13.2" spans="3:9">
      <c r="C201" s="4"/>
      <c r="D201" s="19"/>
      <c r="I201" s="48"/>
    </row>
    <row r="202" ht="13.2" spans="3:9">
      <c r="C202" s="4"/>
      <c r="D202" s="19"/>
      <c r="I202" s="48"/>
    </row>
    <row r="203" ht="13.2" spans="3:9">
      <c r="C203" s="4"/>
      <c r="D203" s="19"/>
      <c r="I203" s="48"/>
    </row>
    <row r="204" ht="13.2" spans="3:9">
      <c r="C204" s="4"/>
      <c r="D204" s="19"/>
      <c r="I204" s="48"/>
    </row>
    <row r="205" ht="13.2" spans="3:9">
      <c r="C205" s="4"/>
      <c r="D205" s="19"/>
      <c r="I205" s="48"/>
    </row>
    <row r="206" ht="13.2" spans="3:9">
      <c r="C206" s="4"/>
      <c r="D206" s="19"/>
      <c r="I206" s="48"/>
    </row>
    <row r="207" ht="13.2" spans="3:9">
      <c r="C207" s="4"/>
      <c r="D207" s="19"/>
      <c r="I207" s="48"/>
    </row>
    <row r="208" ht="13.2" spans="3:9">
      <c r="C208" s="4"/>
      <c r="D208" s="19"/>
      <c r="I208" s="48"/>
    </row>
    <row r="209" ht="13.2" spans="3:9">
      <c r="C209" s="4"/>
      <c r="D209" s="19"/>
      <c r="I209" s="48"/>
    </row>
    <row r="210" ht="13.2" spans="3:9">
      <c r="C210" s="4"/>
      <c r="D210" s="19"/>
      <c r="I210" s="48"/>
    </row>
    <row r="211" ht="13.2" spans="3:9">
      <c r="C211" s="4"/>
      <c r="D211" s="19"/>
      <c r="I211" s="48"/>
    </row>
    <row r="212" ht="13.2" spans="3:9">
      <c r="C212" s="4"/>
      <c r="D212" s="19"/>
      <c r="I212" s="48"/>
    </row>
    <row r="213" ht="13.2" spans="3:9">
      <c r="C213" s="4"/>
      <c r="D213" s="19"/>
      <c r="I213" s="48"/>
    </row>
    <row r="214" ht="13.2" spans="3:9">
      <c r="C214" s="4"/>
      <c r="D214" s="19"/>
      <c r="I214" s="48"/>
    </row>
    <row r="215" ht="13.2" spans="3:9">
      <c r="C215" s="4"/>
      <c r="D215" s="19"/>
      <c r="I215" s="48"/>
    </row>
    <row r="216" ht="13.2" spans="3:9">
      <c r="C216" s="4"/>
      <c r="D216" s="19"/>
      <c r="I216" s="48"/>
    </row>
    <row r="217" ht="13.2" spans="3:9">
      <c r="C217" s="4"/>
      <c r="D217" s="19"/>
      <c r="I217" s="48"/>
    </row>
    <row r="218" ht="13.2" spans="3:9">
      <c r="C218" s="4"/>
      <c r="D218" s="19"/>
      <c r="I218" s="48"/>
    </row>
    <row r="219" ht="13.2" spans="3:9">
      <c r="C219" s="4"/>
      <c r="D219" s="19"/>
      <c r="I219" s="48"/>
    </row>
    <row r="220" ht="13.2" spans="3:9">
      <c r="C220" s="4"/>
      <c r="D220" s="19"/>
      <c r="I220" s="48"/>
    </row>
    <row r="221" ht="13.2" spans="3:9">
      <c r="C221" s="4"/>
      <c r="D221" s="19"/>
      <c r="I221" s="48"/>
    </row>
    <row r="222" ht="13.2" spans="3:9">
      <c r="C222" s="4"/>
      <c r="D222" s="19"/>
      <c r="I222" s="48"/>
    </row>
    <row r="223" ht="13.2" spans="3:9">
      <c r="C223" s="4"/>
      <c r="D223" s="19"/>
      <c r="I223" s="48"/>
    </row>
    <row r="224" ht="13.2" spans="3:9">
      <c r="C224" s="4"/>
      <c r="D224" s="19"/>
      <c r="I224" s="48"/>
    </row>
    <row r="225" ht="13.2" spans="3:9">
      <c r="C225" s="4"/>
      <c r="D225" s="19"/>
      <c r="I225" s="48"/>
    </row>
    <row r="226" ht="13.2" spans="3:9">
      <c r="C226" s="4"/>
      <c r="D226" s="19"/>
      <c r="I226" s="48"/>
    </row>
    <row r="227" ht="13.2" spans="3:9">
      <c r="C227" s="4"/>
      <c r="D227" s="19"/>
      <c r="I227" s="48"/>
    </row>
    <row r="228" ht="13.2" spans="3:9">
      <c r="C228" s="4"/>
      <c r="D228" s="19"/>
      <c r="I228" s="48"/>
    </row>
    <row r="229" ht="13.2" spans="3:9">
      <c r="C229" s="4"/>
      <c r="D229" s="19"/>
      <c r="I229" s="48"/>
    </row>
    <row r="230" ht="13.2" spans="3:9">
      <c r="C230" s="4"/>
      <c r="D230" s="19"/>
      <c r="I230" s="48"/>
    </row>
    <row r="231" ht="13.2" spans="3:9">
      <c r="C231" s="4"/>
      <c r="D231" s="19"/>
      <c r="I231" s="48"/>
    </row>
    <row r="232" ht="13.2" spans="3:9">
      <c r="C232" s="4"/>
      <c r="D232" s="19"/>
      <c r="I232" s="48"/>
    </row>
    <row r="233" ht="13.2" spans="3:9">
      <c r="C233" s="4"/>
      <c r="D233" s="19"/>
      <c r="I233" s="48"/>
    </row>
    <row r="234" ht="13.2" spans="3:9">
      <c r="C234" s="4"/>
      <c r="D234" s="19"/>
      <c r="I234" s="48"/>
    </row>
    <row r="235" ht="13.2" spans="3:9">
      <c r="C235" s="4"/>
      <c r="D235" s="19"/>
      <c r="I235" s="48"/>
    </row>
    <row r="236" ht="13.2" spans="3:9">
      <c r="C236" s="4"/>
      <c r="D236" s="19"/>
      <c r="I236" s="48"/>
    </row>
    <row r="237" ht="13.2" spans="3:9">
      <c r="C237" s="4"/>
      <c r="D237" s="19"/>
      <c r="I237" s="48"/>
    </row>
    <row r="238" ht="13.2" spans="3:9">
      <c r="C238" s="4"/>
      <c r="D238" s="19"/>
      <c r="I238" s="48"/>
    </row>
    <row r="239" ht="13.2" spans="3:9">
      <c r="C239" s="4"/>
      <c r="D239" s="19"/>
      <c r="I239" s="48"/>
    </row>
    <row r="240" ht="13.2" spans="3:9">
      <c r="C240" s="4"/>
      <c r="D240" s="19"/>
      <c r="I240" s="48"/>
    </row>
    <row r="241" ht="13.2" spans="3:9">
      <c r="C241" s="4"/>
      <c r="D241" s="19"/>
      <c r="I241" s="48"/>
    </row>
    <row r="242" ht="13.2" spans="3:9">
      <c r="C242" s="4"/>
      <c r="D242" s="19"/>
      <c r="I242" s="48"/>
    </row>
    <row r="243" ht="13.2" spans="3:9">
      <c r="C243" s="4"/>
      <c r="D243" s="19"/>
      <c r="I243" s="48"/>
    </row>
    <row r="244" ht="13.2" spans="3:9">
      <c r="C244" s="4"/>
      <c r="D244" s="19"/>
      <c r="I244" s="48"/>
    </row>
    <row r="245" ht="13.2" spans="3:9">
      <c r="C245" s="4"/>
      <c r="D245" s="19"/>
      <c r="I245" s="48"/>
    </row>
    <row r="246" ht="13.2" spans="3:9">
      <c r="C246" s="4"/>
      <c r="D246" s="19"/>
      <c r="I246" s="48"/>
    </row>
    <row r="247" ht="13.2" spans="3:9">
      <c r="C247" s="4"/>
      <c r="D247" s="19"/>
      <c r="I247" s="48"/>
    </row>
    <row r="248" ht="13.2" spans="3:9">
      <c r="C248" s="4"/>
      <c r="D248" s="19"/>
      <c r="I248" s="48"/>
    </row>
    <row r="249" ht="13.2" spans="3:9">
      <c r="C249" s="4"/>
      <c r="D249" s="19"/>
      <c r="I249" s="48"/>
    </row>
    <row r="250" ht="13.2" spans="3:9">
      <c r="C250" s="4"/>
      <c r="D250" s="19"/>
      <c r="I250" s="48"/>
    </row>
    <row r="251" ht="13.2" spans="3:9">
      <c r="C251" s="4"/>
      <c r="D251" s="19"/>
      <c r="I251" s="48"/>
    </row>
    <row r="252" ht="13.2" spans="3:9">
      <c r="C252" s="4"/>
      <c r="D252" s="19"/>
      <c r="I252" s="48"/>
    </row>
    <row r="253" ht="13.2" spans="3:9">
      <c r="C253" s="4"/>
      <c r="D253" s="19"/>
      <c r="I253" s="48"/>
    </row>
    <row r="254" ht="13.2" spans="3:9">
      <c r="C254" s="4"/>
      <c r="D254" s="19"/>
      <c r="I254" s="48"/>
    </row>
    <row r="255" ht="13.2" spans="3:9">
      <c r="C255" s="4"/>
      <c r="D255" s="19"/>
      <c r="I255" s="48"/>
    </row>
    <row r="256" ht="13.2" spans="3:9">
      <c r="C256" s="4"/>
      <c r="D256" s="19"/>
      <c r="I256" s="48"/>
    </row>
    <row r="257" ht="13.2" spans="3:9">
      <c r="C257" s="4"/>
      <c r="D257" s="19"/>
      <c r="I257" s="48"/>
    </row>
    <row r="258" ht="13.2" spans="3:9">
      <c r="C258" s="4"/>
      <c r="D258" s="19"/>
      <c r="I258" s="48"/>
    </row>
    <row r="259" ht="13.2" spans="3:9">
      <c r="C259" s="4"/>
      <c r="D259" s="19"/>
      <c r="I259" s="48"/>
    </row>
    <row r="260" ht="13.2" spans="3:9">
      <c r="C260" s="4"/>
      <c r="D260" s="19"/>
      <c r="I260" s="48"/>
    </row>
    <row r="261" ht="13.2" spans="3:9">
      <c r="C261" s="4"/>
      <c r="D261" s="19"/>
      <c r="I261" s="48"/>
    </row>
    <row r="262" ht="13.2" spans="3:9">
      <c r="C262" s="4"/>
      <c r="D262" s="19"/>
      <c r="I262" s="48"/>
    </row>
    <row r="263" ht="13.2" spans="3:9">
      <c r="C263" s="4"/>
      <c r="D263" s="19"/>
      <c r="I263" s="48"/>
    </row>
    <row r="264" ht="13.2" spans="3:9">
      <c r="C264" s="4"/>
      <c r="D264" s="19"/>
      <c r="I264" s="48"/>
    </row>
    <row r="265" ht="13.2" spans="3:9">
      <c r="C265" s="4"/>
      <c r="D265" s="19"/>
      <c r="I265" s="48"/>
    </row>
    <row r="266" ht="13.2" spans="3:9">
      <c r="C266" s="4"/>
      <c r="D266" s="19"/>
      <c r="I266" s="48"/>
    </row>
    <row r="267" ht="13.2" spans="3:9">
      <c r="C267" s="4"/>
      <c r="D267" s="19"/>
      <c r="I267" s="48"/>
    </row>
    <row r="268" ht="13.2" spans="3:9">
      <c r="C268" s="4"/>
      <c r="D268" s="19"/>
      <c r="I268" s="48"/>
    </row>
    <row r="269" ht="13.2" spans="3:9">
      <c r="C269" s="4"/>
      <c r="D269" s="19"/>
      <c r="I269" s="48"/>
    </row>
    <row r="270" ht="13.2" spans="3:9">
      <c r="C270" s="4"/>
      <c r="D270" s="19"/>
      <c r="I270" s="48"/>
    </row>
    <row r="271" ht="13.2" spans="3:9">
      <c r="C271" s="4"/>
      <c r="D271" s="19"/>
      <c r="I271" s="48"/>
    </row>
    <row r="272" ht="13.2" spans="3:9">
      <c r="C272" s="4"/>
      <c r="D272" s="19"/>
      <c r="I272" s="48"/>
    </row>
    <row r="273" ht="13.2" spans="3:9">
      <c r="C273" s="4"/>
      <c r="D273" s="19"/>
      <c r="I273" s="48"/>
    </row>
    <row r="274" ht="13.2" spans="3:9">
      <c r="C274" s="4"/>
      <c r="D274" s="19"/>
      <c r="I274" s="48"/>
    </row>
    <row r="275" ht="13.2" spans="3:9">
      <c r="C275" s="4"/>
      <c r="D275" s="19"/>
      <c r="I275" s="48"/>
    </row>
    <row r="276" ht="13.2" spans="3:9">
      <c r="C276" s="4"/>
      <c r="D276" s="19"/>
      <c r="I276" s="48"/>
    </row>
    <row r="277" ht="13.2" spans="3:9">
      <c r="C277" s="4"/>
      <c r="D277" s="19"/>
      <c r="I277" s="48"/>
    </row>
    <row r="278" ht="13.2" spans="3:9">
      <c r="C278" s="4"/>
      <c r="D278" s="19"/>
      <c r="I278" s="48"/>
    </row>
    <row r="279" ht="13.2" spans="3:9">
      <c r="C279" s="4"/>
      <c r="D279" s="19"/>
      <c r="I279" s="48"/>
    </row>
    <row r="280" ht="13.2" spans="3:9">
      <c r="C280" s="4"/>
      <c r="D280" s="19"/>
      <c r="I280" s="48"/>
    </row>
    <row r="281" ht="13.2" spans="3:9">
      <c r="C281" s="4"/>
      <c r="D281" s="19"/>
      <c r="I281" s="48"/>
    </row>
    <row r="282" ht="13.2" spans="3:9">
      <c r="C282" s="4"/>
      <c r="D282" s="19"/>
      <c r="I282" s="48"/>
    </row>
    <row r="283" ht="13.2" spans="3:9">
      <c r="C283" s="4"/>
      <c r="D283" s="19"/>
      <c r="I283" s="48"/>
    </row>
    <row r="284" ht="13.2" spans="3:9">
      <c r="C284" s="4"/>
      <c r="D284" s="19"/>
      <c r="I284" s="48"/>
    </row>
    <row r="285" ht="13.2" spans="3:9">
      <c r="C285" s="4"/>
      <c r="D285" s="19"/>
      <c r="I285" s="48"/>
    </row>
    <row r="286" ht="13.2" spans="3:9">
      <c r="C286" s="4"/>
      <c r="D286" s="19"/>
      <c r="I286" s="48"/>
    </row>
    <row r="287" ht="13.2" spans="3:9">
      <c r="C287" s="4"/>
      <c r="D287" s="19"/>
      <c r="I287" s="48"/>
    </row>
    <row r="288" ht="13.2" spans="3:9">
      <c r="C288" s="4"/>
      <c r="D288" s="19"/>
      <c r="I288" s="48"/>
    </row>
    <row r="289" ht="13.2" spans="3:9">
      <c r="C289" s="4"/>
      <c r="D289" s="19"/>
      <c r="I289" s="48"/>
    </row>
    <row r="290" ht="13.2" spans="3:9">
      <c r="C290" s="4"/>
      <c r="D290" s="19"/>
      <c r="I290" s="48"/>
    </row>
    <row r="291" ht="13.2" spans="3:9">
      <c r="C291" s="4"/>
      <c r="D291" s="19"/>
      <c r="I291" s="48"/>
    </row>
    <row r="292" ht="13.2" spans="3:9">
      <c r="C292" s="4"/>
      <c r="D292" s="19"/>
      <c r="I292" s="48"/>
    </row>
    <row r="293" ht="13.2" spans="3:9">
      <c r="C293" s="4"/>
      <c r="D293" s="19"/>
      <c r="I293" s="48"/>
    </row>
    <row r="294" ht="13.2" spans="3:9">
      <c r="C294" s="4"/>
      <c r="D294" s="19"/>
      <c r="I294" s="48"/>
    </row>
    <row r="295" ht="13.2" spans="3:9">
      <c r="C295" s="4"/>
      <c r="D295" s="19"/>
      <c r="I295" s="48"/>
    </row>
    <row r="296" ht="13.2" spans="3:9">
      <c r="C296" s="4"/>
      <c r="D296" s="19"/>
      <c r="I296" s="48"/>
    </row>
    <row r="297" ht="13.2" spans="3:9">
      <c r="C297" s="4"/>
      <c r="D297" s="19"/>
      <c r="I297" s="48"/>
    </row>
    <row r="298" ht="13.2" spans="3:9">
      <c r="C298" s="4"/>
      <c r="D298" s="19"/>
      <c r="I298" s="48"/>
    </row>
    <row r="299" ht="13.2" spans="3:9">
      <c r="C299" s="4"/>
      <c r="D299" s="19"/>
      <c r="I299" s="48"/>
    </row>
    <row r="300" ht="13.2" spans="3:9">
      <c r="C300" s="4"/>
      <c r="D300" s="19"/>
      <c r="I300" s="48"/>
    </row>
    <row r="301" ht="13.2" spans="3:9">
      <c r="C301" s="4"/>
      <c r="D301" s="19"/>
      <c r="I301" s="48"/>
    </row>
    <row r="302" ht="13.2" spans="3:9">
      <c r="C302" s="4"/>
      <c r="D302" s="19"/>
      <c r="I302" s="48"/>
    </row>
    <row r="303" ht="13.2" spans="3:9">
      <c r="C303" s="4"/>
      <c r="D303" s="19"/>
      <c r="I303" s="48"/>
    </row>
    <row r="304" ht="13.2" spans="3:9">
      <c r="C304" s="4"/>
      <c r="D304" s="19"/>
      <c r="I304" s="48"/>
    </row>
    <row r="305" ht="13.2" spans="3:9">
      <c r="C305" s="4"/>
      <c r="D305" s="19"/>
      <c r="I305" s="48"/>
    </row>
    <row r="306" ht="13.2" spans="3:9">
      <c r="C306" s="4"/>
      <c r="D306" s="19"/>
      <c r="I306" s="48"/>
    </row>
    <row r="307" ht="13.2" spans="3:9">
      <c r="C307" s="4"/>
      <c r="D307" s="19"/>
      <c r="I307" s="48"/>
    </row>
    <row r="308" ht="13.2" spans="3:9">
      <c r="C308" s="4"/>
      <c r="D308" s="19"/>
      <c r="I308" s="48"/>
    </row>
    <row r="309" ht="13.2" spans="3:9">
      <c r="C309" s="4"/>
      <c r="D309" s="19"/>
      <c r="I309" s="48"/>
    </row>
    <row r="310" ht="13.2" spans="3:9">
      <c r="C310" s="4"/>
      <c r="D310" s="19"/>
      <c r="I310" s="48"/>
    </row>
    <row r="311" ht="13.2" spans="3:9">
      <c r="C311" s="4"/>
      <c r="D311" s="19"/>
      <c r="I311" s="48"/>
    </row>
    <row r="312" ht="13.2" spans="3:9">
      <c r="C312" s="4"/>
      <c r="D312" s="19"/>
      <c r="I312" s="48"/>
    </row>
    <row r="313" ht="13.2" spans="3:9">
      <c r="C313" s="4"/>
      <c r="D313" s="19"/>
      <c r="I313" s="48"/>
    </row>
    <row r="314" ht="13.2" spans="3:9">
      <c r="C314" s="4"/>
      <c r="D314" s="19"/>
      <c r="I314" s="48"/>
    </row>
    <row r="315" ht="13.2" spans="3:9">
      <c r="C315" s="4"/>
      <c r="D315" s="19"/>
      <c r="I315" s="48"/>
    </row>
    <row r="316" ht="13.2" spans="3:9">
      <c r="C316" s="4"/>
      <c r="D316" s="19"/>
      <c r="I316" s="48"/>
    </row>
    <row r="317" ht="13.2" spans="3:9">
      <c r="C317" s="4"/>
      <c r="D317" s="19"/>
      <c r="I317" s="48"/>
    </row>
    <row r="318" ht="13.2" spans="3:9">
      <c r="C318" s="4"/>
      <c r="D318" s="19"/>
      <c r="I318" s="48"/>
    </row>
    <row r="319" ht="13.2" spans="3:9">
      <c r="C319" s="4"/>
      <c r="D319" s="19"/>
      <c r="I319" s="48"/>
    </row>
    <row r="320" ht="13.2" spans="3:9">
      <c r="C320" s="4"/>
      <c r="D320" s="19"/>
      <c r="I320" s="48"/>
    </row>
    <row r="321" ht="13.2" spans="3:9">
      <c r="C321" s="4"/>
      <c r="D321" s="19"/>
      <c r="I321" s="48"/>
    </row>
    <row r="322" ht="13.2" spans="3:9">
      <c r="C322" s="4"/>
      <c r="D322" s="19"/>
      <c r="I322" s="48"/>
    </row>
    <row r="323" ht="13.2" spans="3:9">
      <c r="C323" s="4"/>
      <c r="D323" s="19"/>
      <c r="I323" s="48"/>
    </row>
    <row r="324" ht="13.2" spans="3:9">
      <c r="C324" s="4"/>
      <c r="D324" s="19"/>
      <c r="I324" s="48"/>
    </row>
    <row r="325" ht="13.2" spans="3:9">
      <c r="C325" s="4"/>
      <c r="D325" s="19"/>
      <c r="I325" s="48"/>
    </row>
    <row r="326" ht="13.2" spans="3:9">
      <c r="C326" s="4"/>
      <c r="D326" s="19"/>
      <c r="I326" s="48"/>
    </row>
    <row r="327" ht="13.2" spans="3:9">
      <c r="C327" s="4"/>
      <c r="D327" s="19"/>
      <c r="I327" s="48"/>
    </row>
    <row r="328" ht="13.2" spans="3:9">
      <c r="C328" s="4"/>
      <c r="D328" s="19"/>
      <c r="I328" s="48"/>
    </row>
    <row r="329" ht="13.2" spans="3:9">
      <c r="C329" s="4"/>
      <c r="D329" s="19"/>
      <c r="I329" s="48"/>
    </row>
    <row r="330" ht="13.2" spans="3:9">
      <c r="C330" s="4"/>
      <c r="D330" s="19"/>
      <c r="I330" s="48"/>
    </row>
    <row r="331" ht="13.2" spans="3:9">
      <c r="C331" s="4"/>
      <c r="D331" s="19"/>
      <c r="I331" s="48"/>
    </row>
    <row r="332" ht="13.2" spans="3:9">
      <c r="C332" s="4"/>
      <c r="D332" s="19"/>
      <c r="I332" s="48"/>
    </row>
    <row r="333" ht="13.2" spans="3:9">
      <c r="C333" s="4"/>
      <c r="D333" s="19"/>
      <c r="I333" s="48"/>
    </row>
    <row r="334" ht="13.2" spans="3:9">
      <c r="C334" s="4"/>
      <c r="D334" s="19"/>
      <c r="I334" s="48"/>
    </row>
    <row r="335" ht="13.2" spans="3:9">
      <c r="C335" s="4"/>
      <c r="D335" s="19"/>
      <c r="I335" s="48"/>
    </row>
    <row r="336" ht="13.2" spans="3:9">
      <c r="C336" s="4"/>
      <c r="D336" s="19"/>
      <c r="I336" s="48"/>
    </row>
    <row r="337" ht="13.2" spans="3:9">
      <c r="C337" s="4"/>
      <c r="D337" s="19"/>
      <c r="I337" s="48"/>
    </row>
    <row r="338" ht="13.2" spans="3:9">
      <c r="C338" s="4"/>
      <c r="D338" s="19"/>
      <c r="I338" s="48"/>
    </row>
    <row r="339" ht="13.2" spans="3:9">
      <c r="C339" s="4"/>
      <c r="D339" s="19"/>
      <c r="I339" s="48"/>
    </row>
    <row r="340" ht="13.2" spans="3:9">
      <c r="C340" s="4"/>
      <c r="D340" s="19"/>
      <c r="I340" s="48"/>
    </row>
    <row r="341" ht="13.2" spans="3:9">
      <c r="C341" s="4"/>
      <c r="D341" s="19"/>
      <c r="I341" s="48"/>
    </row>
    <row r="342" ht="13.2" spans="3:9">
      <c r="C342" s="4"/>
      <c r="D342" s="19"/>
      <c r="I342" s="48"/>
    </row>
    <row r="343" ht="13.2" spans="3:9">
      <c r="C343" s="4"/>
      <c r="D343" s="19"/>
      <c r="I343" s="48"/>
    </row>
    <row r="344" ht="13.2" spans="3:9">
      <c r="C344" s="4"/>
      <c r="D344" s="19"/>
      <c r="I344" s="48"/>
    </row>
    <row r="345" ht="13.2" spans="3:9">
      <c r="C345" s="4"/>
      <c r="D345" s="19"/>
      <c r="I345" s="48"/>
    </row>
    <row r="346" ht="13.2" spans="3:9">
      <c r="C346" s="4"/>
      <c r="D346" s="19"/>
      <c r="I346" s="48"/>
    </row>
    <row r="347" ht="13.2" spans="3:9">
      <c r="C347" s="4"/>
      <c r="D347" s="19"/>
      <c r="I347" s="48"/>
    </row>
    <row r="348" ht="13.2" spans="3:9">
      <c r="C348" s="4"/>
      <c r="D348" s="19"/>
      <c r="I348" s="48"/>
    </row>
    <row r="349" ht="13.2" spans="3:9">
      <c r="C349" s="4"/>
      <c r="D349" s="19"/>
      <c r="I349" s="48"/>
    </row>
    <row r="350" ht="13.2" spans="3:9">
      <c r="C350" s="4"/>
      <c r="D350" s="19"/>
      <c r="I350" s="48"/>
    </row>
    <row r="351" ht="13.2" spans="3:9">
      <c r="C351" s="4"/>
      <c r="D351" s="19"/>
      <c r="I351" s="48"/>
    </row>
    <row r="352" ht="13.2" spans="3:9">
      <c r="C352" s="4"/>
      <c r="D352" s="19"/>
      <c r="I352" s="48"/>
    </row>
    <row r="353" ht="13.2" spans="3:9">
      <c r="C353" s="4"/>
      <c r="D353" s="19"/>
      <c r="I353" s="48"/>
    </row>
    <row r="354" ht="13.2" spans="3:9">
      <c r="C354" s="4"/>
      <c r="D354" s="19"/>
      <c r="I354" s="48"/>
    </row>
    <row r="355" ht="13.2" spans="3:9">
      <c r="C355" s="4"/>
      <c r="D355" s="19"/>
      <c r="I355" s="48"/>
    </row>
    <row r="356" ht="13.2" spans="3:9">
      <c r="C356" s="4"/>
      <c r="D356" s="19"/>
      <c r="I356" s="48"/>
    </row>
    <row r="357" ht="13.2" spans="3:9">
      <c r="C357" s="4"/>
      <c r="D357" s="19"/>
      <c r="I357" s="48"/>
    </row>
    <row r="358" ht="13.2" spans="3:9">
      <c r="C358" s="4"/>
      <c r="D358" s="19"/>
      <c r="I358" s="48"/>
    </row>
    <row r="359" ht="13.2" spans="3:9">
      <c r="C359" s="4"/>
      <c r="D359" s="19"/>
      <c r="I359" s="48"/>
    </row>
    <row r="360" ht="13.2" spans="3:9">
      <c r="C360" s="4"/>
      <c r="D360" s="19"/>
      <c r="I360" s="48"/>
    </row>
    <row r="361" ht="13.2" spans="3:9">
      <c r="C361" s="4"/>
      <c r="D361" s="19"/>
      <c r="I361" s="48"/>
    </row>
    <row r="362" ht="13.2" spans="3:9">
      <c r="C362" s="4"/>
      <c r="D362" s="19"/>
      <c r="I362" s="48"/>
    </row>
    <row r="363" ht="13.2" spans="3:9">
      <c r="C363" s="4"/>
      <c r="D363" s="19"/>
      <c r="I363" s="48"/>
    </row>
    <row r="364" ht="13.2" spans="3:9">
      <c r="C364" s="4"/>
      <c r="D364" s="19"/>
      <c r="I364" s="48"/>
    </row>
    <row r="365" ht="13.2" spans="3:9">
      <c r="C365" s="4"/>
      <c r="D365" s="19"/>
      <c r="I365" s="48"/>
    </row>
    <row r="366" ht="13.2" spans="3:9">
      <c r="C366" s="4"/>
      <c r="D366" s="19"/>
      <c r="I366" s="48"/>
    </row>
    <row r="367" ht="13.2" spans="3:9">
      <c r="C367" s="4"/>
      <c r="D367" s="19"/>
      <c r="I367" s="48"/>
    </row>
    <row r="368" ht="13.2" spans="3:9">
      <c r="C368" s="4"/>
      <c r="D368" s="19"/>
      <c r="I368" s="48"/>
    </row>
    <row r="369" ht="13.2" spans="3:9">
      <c r="C369" s="4"/>
      <c r="D369" s="19"/>
      <c r="I369" s="48"/>
    </row>
    <row r="370" ht="13.2" spans="3:9">
      <c r="C370" s="4"/>
      <c r="D370" s="19"/>
      <c r="I370" s="48"/>
    </row>
    <row r="371" ht="13.2" spans="3:9">
      <c r="C371" s="4"/>
      <c r="D371" s="19"/>
      <c r="I371" s="48"/>
    </row>
    <row r="372" ht="13.2" spans="3:9">
      <c r="C372" s="4"/>
      <c r="D372" s="19"/>
      <c r="I372" s="48"/>
    </row>
    <row r="373" ht="13.2" spans="3:9">
      <c r="C373" s="4"/>
      <c r="D373" s="19"/>
      <c r="I373" s="48"/>
    </row>
    <row r="374" ht="13.2" spans="3:9">
      <c r="C374" s="4"/>
      <c r="D374" s="19"/>
      <c r="I374" s="48"/>
    </row>
    <row r="375" ht="13.2" spans="3:9">
      <c r="C375" s="4"/>
      <c r="D375" s="19"/>
      <c r="I375" s="48"/>
    </row>
    <row r="376" ht="13.2" spans="3:9">
      <c r="C376" s="4"/>
      <c r="D376" s="19"/>
      <c r="I376" s="48"/>
    </row>
    <row r="377" ht="13.2" spans="3:9">
      <c r="C377" s="4"/>
      <c r="D377" s="19"/>
      <c r="I377" s="48"/>
    </row>
    <row r="378" ht="13.2" spans="3:9">
      <c r="C378" s="4"/>
      <c r="D378" s="19"/>
      <c r="I378" s="48"/>
    </row>
    <row r="379" ht="13.2" spans="3:9">
      <c r="C379" s="4"/>
      <c r="D379" s="19"/>
      <c r="I379" s="48"/>
    </row>
    <row r="380" ht="13.2" spans="3:9">
      <c r="C380" s="4"/>
      <c r="D380" s="19"/>
      <c r="I380" s="48"/>
    </row>
    <row r="381" ht="13.2" spans="3:9">
      <c r="C381" s="4"/>
      <c r="D381" s="19"/>
      <c r="I381" s="48"/>
    </row>
    <row r="382" ht="13.2" spans="3:9">
      <c r="C382" s="4"/>
      <c r="D382" s="19"/>
      <c r="I382" s="48"/>
    </row>
    <row r="383" ht="13.2" spans="3:9">
      <c r="C383" s="4"/>
      <c r="D383" s="19"/>
      <c r="I383" s="48"/>
    </row>
    <row r="384" ht="13.2" spans="3:9">
      <c r="C384" s="4"/>
      <c r="D384" s="19"/>
      <c r="I384" s="48"/>
    </row>
    <row r="385" ht="13.2" spans="3:9">
      <c r="C385" s="4"/>
      <c r="D385" s="19"/>
      <c r="I385" s="48"/>
    </row>
    <row r="386" ht="13.2" spans="3:9">
      <c r="C386" s="4"/>
      <c r="D386" s="19"/>
      <c r="I386" s="48"/>
    </row>
    <row r="387" ht="13.2" spans="3:9">
      <c r="C387" s="4"/>
      <c r="D387" s="19"/>
      <c r="I387" s="48"/>
    </row>
    <row r="388" ht="13.2" spans="3:9">
      <c r="C388" s="4"/>
      <c r="D388" s="19"/>
      <c r="I388" s="48"/>
    </row>
    <row r="389" ht="13.2" spans="3:9">
      <c r="C389" s="4"/>
      <c r="D389" s="19"/>
      <c r="I389" s="48"/>
    </row>
    <row r="390" ht="13.2" spans="3:9">
      <c r="C390" s="4"/>
      <c r="D390" s="19"/>
      <c r="I390" s="48"/>
    </row>
    <row r="391" ht="13.2" spans="3:9">
      <c r="C391" s="4"/>
      <c r="D391" s="19"/>
      <c r="I391" s="48"/>
    </row>
    <row r="392" ht="13.2" spans="3:9">
      <c r="C392" s="4"/>
      <c r="D392" s="19"/>
      <c r="I392" s="48"/>
    </row>
    <row r="393" ht="13.2" spans="3:9">
      <c r="C393" s="4"/>
      <c r="D393" s="19"/>
      <c r="I393" s="48"/>
    </row>
    <row r="394" ht="13.2" spans="3:9">
      <c r="C394" s="4"/>
      <c r="D394" s="19"/>
      <c r="I394" s="48"/>
    </row>
    <row r="395" ht="13.2" spans="3:9">
      <c r="C395" s="4"/>
      <c r="D395" s="19"/>
      <c r="I395" s="48"/>
    </row>
    <row r="396" ht="13.2" spans="3:9">
      <c r="C396" s="4"/>
      <c r="D396" s="19"/>
      <c r="I396" s="48"/>
    </row>
    <row r="397" ht="13.2" spans="3:9">
      <c r="C397" s="4"/>
      <c r="D397" s="19"/>
      <c r="I397" s="48"/>
    </row>
    <row r="398" ht="13.2" spans="3:9">
      <c r="C398" s="4"/>
      <c r="D398" s="19"/>
      <c r="I398" s="48"/>
    </row>
    <row r="399" ht="13.2" spans="3:9">
      <c r="C399" s="4"/>
      <c r="D399" s="19"/>
      <c r="I399" s="48"/>
    </row>
    <row r="400" ht="13.2" spans="3:9">
      <c r="C400" s="4"/>
      <c r="D400" s="19"/>
      <c r="I400" s="48"/>
    </row>
    <row r="401" ht="13.2" spans="3:9">
      <c r="C401" s="4"/>
      <c r="D401" s="19"/>
      <c r="I401" s="48"/>
    </row>
    <row r="402" ht="13.2" spans="3:9">
      <c r="C402" s="4"/>
      <c r="D402" s="19"/>
      <c r="I402" s="48"/>
    </row>
    <row r="403" ht="13.2" spans="3:9">
      <c r="C403" s="4"/>
      <c r="D403" s="19"/>
      <c r="I403" s="48"/>
    </row>
    <row r="404" ht="13.2" spans="3:9">
      <c r="C404" s="4"/>
      <c r="D404" s="19"/>
      <c r="I404" s="48"/>
    </row>
    <row r="405" ht="13.2" spans="3:9">
      <c r="C405" s="4"/>
      <c r="D405" s="19"/>
      <c r="I405" s="48"/>
    </row>
    <row r="406" ht="13.2" spans="3:9">
      <c r="C406" s="4"/>
      <c r="D406" s="19"/>
      <c r="I406" s="48"/>
    </row>
    <row r="407" ht="13.2" spans="3:9">
      <c r="C407" s="4"/>
      <c r="D407" s="19"/>
      <c r="I407" s="48"/>
    </row>
    <row r="408" ht="13.2" spans="3:9">
      <c r="C408" s="4"/>
      <c r="D408" s="19"/>
      <c r="I408" s="48"/>
    </row>
    <row r="409" ht="13.2" spans="3:9">
      <c r="C409" s="4"/>
      <c r="D409" s="19"/>
      <c r="I409" s="48"/>
    </row>
    <row r="410" ht="13.2" spans="3:9">
      <c r="C410" s="4"/>
      <c r="D410" s="19"/>
      <c r="I410" s="48"/>
    </row>
    <row r="411" ht="13.2" spans="3:9">
      <c r="C411" s="4"/>
      <c r="D411" s="19"/>
      <c r="I411" s="48"/>
    </row>
    <row r="412" ht="13.2" spans="3:9">
      <c r="C412" s="4"/>
      <c r="D412" s="19"/>
      <c r="I412" s="48"/>
    </row>
    <row r="413" ht="13.2" spans="3:9">
      <c r="C413" s="4"/>
      <c r="D413" s="19"/>
      <c r="I413" s="48"/>
    </row>
    <row r="414" ht="13.2" spans="3:9">
      <c r="C414" s="4"/>
      <c r="D414" s="19"/>
      <c r="I414" s="48"/>
    </row>
    <row r="415" ht="13.2" spans="3:9">
      <c r="C415" s="4"/>
      <c r="D415" s="19"/>
      <c r="I415" s="48"/>
    </row>
    <row r="416" ht="13.2" spans="3:9">
      <c r="C416" s="4"/>
      <c r="D416" s="19"/>
      <c r="I416" s="48"/>
    </row>
    <row r="417" ht="13.2" spans="3:9">
      <c r="C417" s="4"/>
      <c r="D417" s="19"/>
      <c r="I417" s="48"/>
    </row>
    <row r="418" ht="13.2" spans="3:9">
      <c r="C418" s="4"/>
      <c r="D418" s="19"/>
      <c r="I418" s="48"/>
    </row>
    <row r="419" ht="13.2" spans="3:9">
      <c r="C419" s="4"/>
      <c r="D419" s="19"/>
      <c r="I419" s="48"/>
    </row>
    <row r="420" ht="13.2" spans="3:9">
      <c r="C420" s="4"/>
      <c r="D420" s="19"/>
      <c r="I420" s="48"/>
    </row>
    <row r="421" ht="13.2" spans="3:9">
      <c r="C421" s="4"/>
      <c r="D421" s="19"/>
      <c r="I421" s="48"/>
    </row>
    <row r="422" ht="13.2" spans="3:9">
      <c r="C422" s="4"/>
      <c r="D422" s="19"/>
      <c r="I422" s="48"/>
    </row>
    <row r="423" ht="13.2" spans="3:9">
      <c r="C423" s="4"/>
      <c r="D423" s="19"/>
      <c r="I423" s="48"/>
    </row>
    <row r="424" ht="13.2" spans="3:9">
      <c r="C424" s="4"/>
      <c r="D424" s="19"/>
      <c r="I424" s="48"/>
    </row>
    <row r="425" ht="13.2" spans="3:9">
      <c r="C425" s="4"/>
      <c r="D425" s="19"/>
      <c r="I425" s="48"/>
    </row>
    <row r="426" ht="13.2" spans="3:9">
      <c r="C426" s="4"/>
      <c r="D426" s="19"/>
      <c r="I426" s="48"/>
    </row>
    <row r="427" ht="13.2" spans="3:9">
      <c r="C427" s="4"/>
      <c r="D427" s="19"/>
      <c r="I427" s="48"/>
    </row>
    <row r="428" ht="13.2" spans="3:9">
      <c r="C428" s="4"/>
      <c r="D428" s="19"/>
      <c r="I428" s="48"/>
    </row>
    <row r="429" ht="13.2" spans="3:9">
      <c r="C429" s="4"/>
      <c r="D429" s="19"/>
      <c r="I429" s="48"/>
    </row>
    <row r="430" ht="13.2" spans="3:9">
      <c r="C430" s="4"/>
      <c r="D430" s="19"/>
      <c r="I430" s="48"/>
    </row>
    <row r="431" ht="13.2" spans="3:9">
      <c r="C431" s="4"/>
      <c r="D431" s="19"/>
      <c r="I431" s="48"/>
    </row>
    <row r="432" ht="13.2" spans="3:9">
      <c r="C432" s="4"/>
      <c r="D432" s="19"/>
      <c r="I432" s="48"/>
    </row>
    <row r="433" ht="13.2" spans="3:9">
      <c r="C433" s="4"/>
      <c r="D433" s="19"/>
      <c r="I433" s="48"/>
    </row>
    <row r="434" ht="13.2" spans="3:9">
      <c r="C434" s="4"/>
      <c r="D434" s="19"/>
      <c r="I434" s="48"/>
    </row>
    <row r="435" ht="13.2" spans="3:9">
      <c r="C435" s="4"/>
      <c r="D435" s="19"/>
      <c r="I435" s="48"/>
    </row>
    <row r="436" ht="13.2" spans="3:9">
      <c r="C436" s="4"/>
      <c r="D436" s="19"/>
      <c r="I436" s="48"/>
    </row>
    <row r="437" ht="13.2" spans="3:9">
      <c r="C437" s="4"/>
      <c r="D437" s="19"/>
      <c r="I437" s="48"/>
    </row>
    <row r="438" ht="13.2" spans="3:9">
      <c r="C438" s="4"/>
      <c r="D438" s="19"/>
      <c r="I438" s="48"/>
    </row>
    <row r="439" ht="13.2" spans="3:9">
      <c r="C439" s="4"/>
      <c r="D439" s="19"/>
      <c r="I439" s="48"/>
    </row>
    <row r="440" ht="13.2" spans="3:9">
      <c r="C440" s="4"/>
      <c r="D440" s="19"/>
      <c r="I440" s="48"/>
    </row>
    <row r="441" ht="13.2" spans="3:9">
      <c r="C441" s="4"/>
      <c r="D441" s="19"/>
      <c r="I441" s="48"/>
    </row>
    <row r="442" ht="13.2" spans="3:9">
      <c r="C442" s="4"/>
      <c r="D442" s="19"/>
      <c r="I442" s="48"/>
    </row>
    <row r="443" ht="13.2" spans="3:9">
      <c r="C443" s="4"/>
      <c r="D443" s="19"/>
      <c r="I443" s="48"/>
    </row>
    <row r="444" ht="13.2" spans="3:9">
      <c r="C444" s="4"/>
      <c r="D444" s="19"/>
      <c r="I444" s="48"/>
    </row>
    <row r="445" ht="13.2" spans="3:9">
      <c r="C445" s="4"/>
      <c r="D445" s="19"/>
      <c r="I445" s="48"/>
    </row>
    <row r="446" ht="13.2" spans="3:9">
      <c r="C446" s="4"/>
      <c r="D446" s="19"/>
      <c r="I446" s="48"/>
    </row>
    <row r="447" ht="13.2" spans="3:9">
      <c r="C447" s="4"/>
      <c r="D447" s="19"/>
      <c r="I447" s="48"/>
    </row>
    <row r="448" ht="13.2" spans="3:9">
      <c r="C448" s="4"/>
      <c r="D448" s="19"/>
      <c r="I448" s="48"/>
    </row>
    <row r="449" ht="13.2" spans="3:9">
      <c r="C449" s="4"/>
      <c r="D449" s="19"/>
      <c r="I449" s="48"/>
    </row>
    <row r="450" ht="13.2" spans="3:9">
      <c r="C450" s="4"/>
      <c r="D450" s="19"/>
      <c r="I450" s="48"/>
    </row>
    <row r="451" ht="13.2" spans="3:9">
      <c r="C451" s="4"/>
      <c r="D451" s="19"/>
      <c r="I451" s="48"/>
    </row>
    <row r="452" ht="13.2" spans="3:9">
      <c r="C452" s="4"/>
      <c r="D452" s="19"/>
      <c r="I452" s="48"/>
    </row>
    <row r="453" ht="13.2" spans="3:9">
      <c r="C453" s="4"/>
      <c r="D453" s="19"/>
      <c r="I453" s="48"/>
    </row>
    <row r="454" ht="13.2" spans="3:9">
      <c r="C454" s="4"/>
      <c r="D454" s="19"/>
      <c r="I454" s="48"/>
    </row>
    <row r="455" ht="13.2" spans="3:9">
      <c r="C455" s="4"/>
      <c r="D455" s="19"/>
      <c r="I455" s="48"/>
    </row>
    <row r="456" ht="13.2" spans="3:9">
      <c r="C456" s="4"/>
      <c r="D456" s="19"/>
      <c r="I456" s="48"/>
    </row>
    <row r="457" ht="13.2" spans="3:9">
      <c r="C457" s="4"/>
      <c r="D457" s="19"/>
      <c r="I457" s="48"/>
    </row>
    <row r="458" ht="13.2" spans="3:9">
      <c r="C458" s="4"/>
      <c r="D458" s="19"/>
      <c r="I458" s="48"/>
    </row>
    <row r="459" ht="13.2" spans="3:9">
      <c r="C459" s="4"/>
      <c r="D459" s="19"/>
      <c r="I459" s="48"/>
    </row>
    <row r="460" ht="13.2" spans="3:9">
      <c r="C460" s="4"/>
      <c r="D460" s="19"/>
      <c r="I460" s="48"/>
    </row>
    <row r="461" ht="13.2" spans="3:9">
      <c r="C461" s="4"/>
      <c r="D461" s="19"/>
      <c r="I461" s="48"/>
    </row>
    <row r="462" ht="13.2" spans="3:9">
      <c r="C462" s="4"/>
      <c r="D462" s="19"/>
      <c r="I462" s="48"/>
    </row>
    <row r="463" ht="13.2" spans="3:9">
      <c r="C463" s="4"/>
      <c r="D463" s="19"/>
      <c r="I463" s="48"/>
    </row>
    <row r="464" ht="13.2" spans="3:9">
      <c r="C464" s="4"/>
      <c r="D464" s="19"/>
      <c r="I464" s="48"/>
    </row>
    <row r="465" ht="13.2" spans="3:9">
      <c r="C465" s="4"/>
      <c r="D465" s="19"/>
      <c r="I465" s="48"/>
    </row>
    <row r="466" ht="13.2" spans="3:9">
      <c r="C466" s="4"/>
      <c r="D466" s="19"/>
      <c r="I466" s="48"/>
    </row>
    <row r="467" ht="13.2" spans="3:9">
      <c r="C467" s="4"/>
      <c r="D467" s="19"/>
      <c r="I467" s="48"/>
    </row>
    <row r="468" ht="13.2" spans="3:9">
      <c r="C468" s="4"/>
      <c r="D468" s="19"/>
      <c r="I468" s="48"/>
    </row>
    <row r="469" ht="13.2" spans="3:9">
      <c r="C469" s="4"/>
      <c r="D469" s="19"/>
      <c r="I469" s="48"/>
    </row>
    <row r="470" ht="13.2" spans="3:9">
      <c r="C470" s="4"/>
      <c r="D470" s="19"/>
      <c r="I470" s="48"/>
    </row>
    <row r="471" ht="13.2" spans="3:9">
      <c r="C471" s="4"/>
      <c r="D471" s="19"/>
      <c r="I471" s="48"/>
    </row>
    <row r="472" ht="13.2" spans="3:9">
      <c r="C472" s="4"/>
      <c r="D472" s="19"/>
      <c r="I472" s="48"/>
    </row>
    <row r="473" ht="13.2" spans="3:9">
      <c r="C473" s="4"/>
      <c r="D473" s="19"/>
      <c r="I473" s="48"/>
    </row>
    <row r="474" ht="13.2" spans="3:9">
      <c r="C474" s="4"/>
      <c r="D474" s="19"/>
      <c r="I474" s="48"/>
    </row>
    <row r="475" ht="13.2" spans="3:9">
      <c r="C475" s="4"/>
      <c r="D475" s="19"/>
      <c r="I475" s="48"/>
    </row>
    <row r="476" ht="13.2" spans="3:9">
      <c r="C476" s="4"/>
      <c r="D476" s="19"/>
      <c r="I476" s="48"/>
    </row>
    <row r="477" ht="13.2" spans="3:9">
      <c r="C477" s="4"/>
      <c r="D477" s="19"/>
      <c r="I477" s="48"/>
    </row>
    <row r="478" ht="13.2" spans="3:9">
      <c r="C478" s="4"/>
      <c r="D478" s="19"/>
      <c r="I478" s="48"/>
    </row>
    <row r="479" ht="13.2" spans="3:9">
      <c r="C479" s="4"/>
      <c r="D479" s="19"/>
      <c r="I479" s="48"/>
    </row>
    <row r="480" ht="13.2" spans="3:9">
      <c r="C480" s="4"/>
      <c r="D480" s="19"/>
      <c r="I480" s="48"/>
    </row>
    <row r="481" ht="13.2" spans="3:9">
      <c r="C481" s="4"/>
      <c r="D481" s="19"/>
      <c r="I481" s="48"/>
    </row>
    <row r="482" ht="13.2" spans="3:9">
      <c r="C482" s="4"/>
      <c r="D482" s="19"/>
      <c r="I482" s="48"/>
    </row>
    <row r="483" ht="13.2" spans="3:9">
      <c r="C483" s="4"/>
      <c r="D483" s="19"/>
      <c r="I483" s="48"/>
    </row>
    <row r="484" ht="13.2" spans="3:9">
      <c r="C484" s="4"/>
      <c r="D484" s="19"/>
      <c r="I484" s="48"/>
    </row>
    <row r="485" ht="13.2" spans="3:9">
      <c r="C485" s="4"/>
      <c r="D485" s="19"/>
      <c r="I485" s="48"/>
    </row>
    <row r="486" ht="13.2" spans="3:9">
      <c r="C486" s="4"/>
      <c r="D486" s="19"/>
      <c r="I486" s="48"/>
    </row>
    <row r="487" ht="13.2" spans="3:9">
      <c r="C487" s="4"/>
      <c r="D487" s="19"/>
      <c r="I487" s="48"/>
    </row>
    <row r="488" ht="13.2" spans="3:9">
      <c r="C488" s="4"/>
      <c r="D488" s="19"/>
      <c r="I488" s="48"/>
    </row>
    <row r="489" ht="13.2" spans="3:9">
      <c r="C489" s="4"/>
      <c r="D489" s="19"/>
      <c r="I489" s="48"/>
    </row>
    <row r="490" ht="13.2" spans="3:9">
      <c r="C490" s="4"/>
      <c r="D490" s="19"/>
      <c r="I490" s="48"/>
    </row>
    <row r="491" ht="13.2" spans="3:9">
      <c r="C491" s="4"/>
      <c r="D491" s="19"/>
      <c r="I491" s="48"/>
    </row>
    <row r="492" ht="13.2" spans="3:9">
      <c r="C492" s="4"/>
      <c r="D492" s="19"/>
      <c r="I492" s="48"/>
    </row>
    <row r="493" ht="13.2" spans="3:9">
      <c r="C493" s="4"/>
      <c r="D493" s="19"/>
      <c r="I493" s="48"/>
    </row>
    <row r="494" ht="13.2" spans="3:9">
      <c r="C494" s="4"/>
      <c r="D494" s="19"/>
      <c r="I494" s="48"/>
    </row>
    <row r="495" ht="13.2" spans="3:9">
      <c r="C495" s="4"/>
      <c r="D495" s="19"/>
      <c r="I495" s="48"/>
    </row>
    <row r="496" ht="13.2" spans="3:9">
      <c r="C496" s="4"/>
      <c r="D496" s="19"/>
      <c r="I496" s="48"/>
    </row>
    <row r="497" ht="13.2" spans="3:9">
      <c r="C497" s="4"/>
      <c r="D497" s="19"/>
      <c r="I497" s="48"/>
    </row>
    <row r="498" ht="13.2" spans="3:9">
      <c r="C498" s="4"/>
      <c r="D498" s="19"/>
      <c r="I498" s="48"/>
    </row>
    <row r="499" ht="13.2" spans="3:9">
      <c r="C499" s="4"/>
      <c r="D499" s="19"/>
      <c r="I499" s="48"/>
    </row>
    <row r="500" ht="13.2" spans="3:9">
      <c r="C500" s="4"/>
      <c r="D500" s="19"/>
      <c r="I500" s="48"/>
    </row>
    <row r="501" ht="13.2" spans="3:9">
      <c r="C501" s="4"/>
      <c r="D501" s="19"/>
      <c r="I501" s="48"/>
    </row>
    <row r="502" ht="13.2" spans="3:9">
      <c r="C502" s="4"/>
      <c r="D502" s="19"/>
      <c r="I502" s="48"/>
    </row>
    <row r="503" ht="13.2" spans="3:9">
      <c r="C503" s="4"/>
      <c r="D503" s="19"/>
      <c r="I503" s="48"/>
    </row>
    <row r="504" ht="13.2" spans="3:9">
      <c r="C504" s="4"/>
      <c r="D504" s="19"/>
      <c r="I504" s="48"/>
    </row>
    <row r="505" ht="13.2" spans="3:9">
      <c r="C505" s="4"/>
      <c r="D505" s="19"/>
      <c r="I505" s="48"/>
    </row>
    <row r="506" ht="13.2" spans="3:9">
      <c r="C506" s="4"/>
      <c r="D506" s="19"/>
      <c r="I506" s="48"/>
    </row>
    <row r="507" ht="13.2" spans="3:9">
      <c r="C507" s="4"/>
      <c r="D507" s="19"/>
      <c r="I507" s="48"/>
    </row>
    <row r="508" ht="13.2" spans="3:9">
      <c r="C508" s="4"/>
      <c r="D508" s="19"/>
      <c r="I508" s="48"/>
    </row>
    <row r="509" ht="13.2" spans="3:9">
      <c r="C509" s="4"/>
      <c r="D509" s="19"/>
      <c r="I509" s="48"/>
    </row>
    <row r="510" ht="13.2" spans="3:9">
      <c r="C510" s="4"/>
      <c r="D510" s="19"/>
      <c r="I510" s="48"/>
    </row>
    <row r="511" ht="13.2" spans="3:9">
      <c r="C511" s="4"/>
      <c r="D511" s="19"/>
      <c r="I511" s="48"/>
    </row>
    <row r="512" ht="13.2" spans="3:9">
      <c r="C512" s="4"/>
      <c r="D512" s="19"/>
      <c r="I512" s="48"/>
    </row>
    <row r="513" ht="13.2" spans="3:9">
      <c r="C513" s="4"/>
      <c r="D513" s="19"/>
      <c r="I513" s="48"/>
    </row>
    <row r="514" ht="13.2" spans="3:9">
      <c r="C514" s="4"/>
      <c r="D514" s="19"/>
      <c r="I514" s="48"/>
    </row>
    <row r="515" ht="13.2" spans="3:9">
      <c r="C515" s="4"/>
      <c r="D515" s="19"/>
      <c r="I515" s="48"/>
    </row>
    <row r="516" ht="13.2" spans="3:9">
      <c r="C516" s="4"/>
      <c r="D516" s="19"/>
      <c r="I516" s="48"/>
    </row>
    <row r="517" ht="13.2" spans="3:9">
      <c r="C517" s="4"/>
      <c r="D517" s="19"/>
      <c r="I517" s="48"/>
    </row>
    <row r="518" ht="13.2" spans="3:9">
      <c r="C518" s="4"/>
      <c r="D518" s="19"/>
      <c r="I518" s="48"/>
    </row>
    <row r="519" ht="13.2" spans="3:9">
      <c r="C519" s="4"/>
      <c r="D519" s="19"/>
      <c r="I519" s="48"/>
    </row>
    <row r="520" ht="13.2" spans="3:9">
      <c r="C520" s="4"/>
      <c r="D520" s="19"/>
      <c r="I520" s="48"/>
    </row>
    <row r="521" ht="13.2" spans="3:9">
      <c r="C521" s="4"/>
      <c r="D521" s="19"/>
      <c r="I521" s="48"/>
    </row>
    <row r="522" ht="13.2" spans="3:9">
      <c r="C522" s="4"/>
      <c r="D522" s="19"/>
      <c r="I522" s="48"/>
    </row>
    <row r="523" ht="13.2" spans="3:9">
      <c r="C523" s="4"/>
      <c r="D523" s="19"/>
      <c r="I523" s="48"/>
    </row>
    <row r="524" ht="13.2" spans="3:9">
      <c r="C524" s="4"/>
      <c r="D524" s="19"/>
      <c r="I524" s="48"/>
    </row>
    <row r="525" ht="13.2" spans="3:9">
      <c r="C525" s="4"/>
      <c r="D525" s="19"/>
      <c r="I525" s="48"/>
    </row>
    <row r="526" ht="13.2" spans="3:9">
      <c r="C526" s="4"/>
      <c r="D526" s="19"/>
      <c r="I526" s="48"/>
    </row>
    <row r="527" ht="13.2" spans="3:9">
      <c r="C527" s="4"/>
      <c r="D527" s="19"/>
      <c r="I527" s="48"/>
    </row>
    <row r="528" ht="13.2" spans="3:9">
      <c r="C528" s="4"/>
      <c r="D528" s="19"/>
      <c r="I528" s="48"/>
    </row>
    <row r="529" ht="13.2" spans="3:9">
      <c r="C529" s="4"/>
      <c r="D529" s="19"/>
      <c r="I529" s="48"/>
    </row>
    <row r="530" ht="13.2" spans="3:9">
      <c r="C530" s="4"/>
      <c r="D530" s="19"/>
      <c r="I530" s="48"/>
    </row>
    <row r="531" ht="13.2" spans="3:9">
      <c r="C531" s="4"/>
      <c r="D531" s="19"/>
      <c r="I531" s="48"/>
    </row>
    <row r="532" ht="13.2" spans="3:9">
      <c r="C532" s="4"/>
      <c r="D532" s="19"/>
      <c r="I532" s="48"/>
    </row>
    <row r="533" ht="13.2" spans="3:9">
      <c r="C533" s="4"/>
      <c r="D533" s="19"/>
      <c r="I533" s="48"/>
    </row>
    <row r="534" ht="13.2" spans="3:9">
      <c r="C534" s="4"/>
      <c r="D534" s="19"/>
      <c r="I534" s="48"/>
    </row>
    <row r="535" ht="13.2" spans="3:9">
      <c r="C535" s="4"/>
      <c r="D535" s="19"/>
      <c r="I535" s="48"/>
    </row>
    <row r="536" ht="13.2" spans="3:9">
      <c r="C536" s="4"/>
      <c r="D536" s="19"/>
      <c r="I536" s="48"/>
    </row>
    <row r="537" ht="13.2" spans="3:9">
      <c r="C537" s="4"/>
      <c r="D537" s="19"/>
      <c r="I537" s="48"/>
    </row>
    <row r="538" ht="13.2" spans="3:9">
      <c r="C538" s="4"/>
      <c r="D538" s="19"/>
      <c r="I538" s="48"/>
    </row>
    <row r="539" ht="13.2" spans="3:9">
      <c r="C539" s="4"/>
      <c r="D539" s="19"/>
      <c r="I539" s="48"/>
    </row>
    <row r="540" ht="13.2" spans="3:9">
      <c r="C540" s="4"/>
      <c r="D540" s="19"/>
      <c r="I540" s="48"/>
    </row>
    <row r="541" ht="13.2" spans="3:9">
      <c r="C541" s="4"/>
      <c r="D541" s="19"/>
      <c r="I541" s="48"/>
    </row>
    <row r="542" ht="13.2" spans="3:9">
      <c r="C542" s="4"/>
      <c r="D542" s="19"/>
      <c r="I542" s="48"/>
    </row>
    <row r="543" ht="13.2" spans="3:9">
      <c r="C543" s="4"/>
      <c r="D543" s="19"/>
      <c r="I543" s="48"/>
    </row>
    <row r="544" ht="13.2" spans="3:9">
      <c r="C544" s="4"/>
      <c r="D544" s="19"/>
      <c r="I544" s="48"/>
    </row>
    <row r="545" ht="13.2" spans="3:9">
      <c r="C545" s="4"/>
      <c r="D545" s="19"/>
      <c r="I545" s="48"/>
    </row>
    <row r="546" ht="13.2" spans="3:9">
      <c r="C546" s="4"/>
      <c r="D546" s="19"/>
      <c r="I546" s="48"/>
    </row>
    <row r="547" ht="13.2" spans="3:9">
      <c r="C547" s="4"/>
      <c r="D547" s="19"/>
      <c r="I547" s="48"/>
    </row>
    <row r="548" ht="13.2" spans="3:9">
      <c r="C548" s="4"/>
      <c r="D548" s="19"/>
      <c r="I548" s="48"/>
    </row>
    <row r="549" ht="13.2" spans="3:9">
      <c r="C549" s="4"/>
      <c r="D549" s="19"/>
      <c r="I549" s="48"/>
    </row>
    <row r="550" ht="13.2" spans="3:9">
      <c r="C550" s="4"/>
      <c r="D550" s="19"/>
      <c r="I550" s="48"/>
    </row>
    <row r="551" ht="13.2" spans="3:9">
      <c r="C551" s="4"/>
      <c r="D551" s="19"/>
      <c r="I551" s="48"/>
    </row>
    <row r="552" ht="13.2" spans="3:9">
      <c r="C552" s="4"/>
      <c r="D552" s="19"/>
      <c r="I552" s="48"/>
    </row>
    <row r="553" ht="13.2" spans="3:9">
      <c r="C553" s="4"/>
      <c r="D553" s="19"/>
      <c r="I553" s="48"/>
    </row>
    <row r="554" ht="13.2" spans="3:9">
      <c r="C554" s="4"/>
      <c r="D554" s="19"/>
      <c r="I554" s="48"/>
    </row>
    <row r="555" ht="13.2" spans="3:9">
      <c r="C555" s="4"/>
      <c r="D555" s="19"/>
      <c r="I555" s="48"/>
    </row>
    <row r="556" ht="13.2" spans="3:9">
      <c r="C556" s="4"/>
      <c r="D556" s="19"/>
      <c r="I556" s="48"/>
    </row>
    <row r="557" ht="13.2" spans="3:9">
      <c r="C557" s="4"/>
      <c r="D557" s="19"/>
      <c r="I557" s="48"/>
    </row>
    <row r="558" ht="13.2" spans="3:9">
      <c r="C558" s="4"/>
      <c r="D558" s="19"/>
      <c r="I558" s="48"/>
    </row>
    <row r="559" ht="13.2" spans="3:9">
      <c r="C559" s="4"/>
      <c r="D559" s="19"/>
      <c r="I559" s="48"/>
    </row>
    <row r="560" ht="13.2" spans="3:9">
      <c r="C560" s="4"/>
      <c r="D560" s="19"/>
      <c r="I560" s="48"/>
    </row>
    <row r="561" ht="13.2" spans="3:9">
      <c r="C561" s="4"/>
      <c r="D561" s="19"/>
      <c r="I561" s="48"/>
    </row>
    <row r="562" ht="13.2" spans="3:9">
      <c r="C562" s="4"/>
      <c r="D562" s="19"/>
      <c r="I562" s="48"/>
    </row>
    <row r="563" ht="13.2" spans="3:9">
      <c r="C563" s="4"/>
      <c r="D563" s="19"/>
      <c r="I563" s="48"/>
    </row>
    <row r="564" ht="13.2" spans="3:9">
      <c r="C564" s="4"/>
      <c r="D564" s="19"/>
      <c r="I564" s="48"/>
    </row>
    <row r="565" ht="13.2" spans="3:9">
      <c r="C565" s="4"/>
      <c r="D565" s="19"/>
      <c r="I565" s="48"/>
    </row>
    <row r="566" ht="13.2" spans="3:9">
      <c r="C566" s="4"/>
      <c r="D566" s="19"/>
      <c r="I566" s="48"/>
    </row>
    <row r="567" ht="13.2" spans="3:9">
      <c r="C567" s="4"/>
      <c r="D567" s="19"/>
      <c r="I567" s="48"/>
    </row>
    <row r="568" ht="13.2" spans="3:9">
      <c r="C568" s="4"/>
      <c r="D568" s="19"/>
      <c r="I568" s="48"/>
    </row>
    <row r="569" ht="13.2" spans="3:9">
      <c r="C569" s="4"/>
      <c r="D569" s="19"/>
      <c r="I569" s="48"/>
    </row>
    <row r="570" ht="13.2" spans="3:9">
      <c r="C570" s="4"/>
      <c r="D570" s="19"/>
      <c r="I570" s="48"/>
    </row>
    <row r="571" ht="13.2" spans="3:9">
      <c r="C571" s="4"/>
      <c r="D571" s="19"/>
      <c r="I571" s="48"/>
    </row>
    <row r="572" ht="13.2" spans="3:9">
      <c r="C572" s="4"/>
      <c r="D572" s="19"/>
      <c r="I572" s="48"/>
    </row>
    <row r="573" ht="13.2" spans="3:9">
      <c r="C573" s="4"/>
      <c r="D573" s="19"/>
      <c r="I573" s="48"/>
    </row>
    <row r="574" ht="13.2" spans="3:9">
      <c r="C574" s="4"/>
      <c r="D574" s="19"/>
      <c r="I574" s="48"/>
    </row>
    <row r="575" ht="13.2" spans="3:9">
      <c r="C575" s="4"/>
      <c r="D575" s="19"/>
      <c r="I575" s="48"/>
    </row>
    <row r="576" ht="13.2" spans="3:9">
      <c r="C576" s="4"/>
      <c r="D576" s="19"/>
      <c r="I576" s="48"/>
    </row>
    <row r="577" ht="13.2" spans="3:9">
      <c r="C577" s="4"/>
      <c r="D577" s="19"/>
      <c r="I577" s="48"/>
    </row>
    <row r="578" ht="13.2" spans="3:9">
      <c r="C578" s="4"/>
      <c r="D578" s="19"/>
      <c r="I578" s="48"/>
    </row>
    <row r="579" ht="13.2" spans="3:9">
      <c r="C579" s="4"/>
      <c r="D579" s="19"/>
      <c r="I579" s="48"/>
    </row>
    <row r="580" ht="13.2" spans="3:9">
      <c r="C580" s="4"/>
      <c r="D580" s="19"/>
      <c r="I580" s="48"/>
    </row>
    <row r="581" ht="13.2" spans="3:9">
      <c r="C581" s="4"/>
      <c r="D581" s="19"/>
      <c r="I581" s="48"/>
    </row>
    <row r="582" ht="13.2" spans="3:9">
      <c r="C582" s="4"/>
      <c r="D582" s="19"/>
      <c r="I582" s="48"/>
    </row>
    <row r="583" ht="13.2" spans="3:9">
      <c r="C583" s="4"/>
      <c r="D583" s="19"/>
      <c r="I583" s="48"/>
    </row>
    <row r="584" ht="13.2" spans="3:9">
      <c r="C584" s="4"/>
      <c r="D584" s="19"/>
      <c r="I584" s="48"/>
    </row>
    <row r="585" ht="13.2" spans="3:9">
      <c r="C585" s="4"/>
      <c r="D585" s="19"/>
      <c r="I585" s="48"/>
    </row>
    <row r="586" ht="13.2" spans="3:9">
      <c r="C586" s="4"/>
      <c r="D586" s="19"/>
      <c r="I586" s="48"/>
    </row>
    <row r="587" ht="13.2" spans="3:9">
      <c r="C587" s="4"/>
      <c r="D587" s="19"/>
      <c r="I587" s="48"/>
    </row>
    <row r="588" ht="13.2" spans="3:9">
      <c r="C588" s="4"/>
      <c r="D588" s="19"/>
      <c r="I588" s="48"/>
    </row>
    <row r="589" ht="13.2" spans="3:9">
      <c r="C589" s="4"/>
      <c r="D589" s="19"/>
      <c r="I589" s="48"/>
    </row>
    <row r="590" ht="13.2" spans="3:9">
      <c r="C590" s="4"/>
      <c r="D590" s="19"/>
      <c r="I590" s="48"/>
    </row>
    <row r="591" ht="13.2" spans="3:9">
      <c r="C591" s="4"/>
      <c r="D591" s="19"/>
      <c r="I591" s="48"/>
    </row>
    <row r="592" ht="13.2" spans="3:9">
      <c r="C592" s="4"/>
      <c r="D592" s="19"/>
      <c r="I592" s="48"/>
    </row>
    <row r="593" ht="13.2" spans="3:9">
      <c r="C593" s="4"/>
      <c r="D593" s="19"/>
      <c r="I593" s="48"/>
    </row>
    <row r="594" ht="13.2" spans="3:9">
      <c r="C594" s="4"/>
      <c r="D594" s="19"/>
      <c r="I594" s="48"/>
    </row>
    <row r="595" ht="13.2" spans="3:9">
      <c r="C595" s="4"/>
      <c r="D595" s="19"/>
      <c r="I595" s="48"/>
    </row>
    <row r="596" ht="13.2" spans="3:9">
      <c r="C596" s="4"/>
      <c r="D596" s="19"/>
      <c r="I596" s="48"/>
    </row>
    <row r="597" ht="13.2" spans="3:9">
      <c r="C597" s="4"/>
      <c r="D597" s="19"/>
      <c r="I597" s="48"/>
    </row>
    <row r="598" ht="13.2" spans="3:9">
      <c r="C598" s="4"/>
      <c r="D598" s="19"/>
      <c r="I598" s="48"/>
    </row>
    <row r="599" ht="13.2" spans="3:9">
      <c r="C599" s="4"/>
      <c r="D599" s="19"/>
      <c r="I599" s="48"/>
    </row>
    <row r="600" ht="13.2" spans="3:9">
      <c r="C600" s="4"/>
      <c r="D600" s="19"/>
      <c r="I600" s="48"/>
    </row>
    <row r="601" ht="13.2" spans="3:9">
      <c r="C601" s="4"/>
      <c r="D601" s="19"/>
      <c r="I601" s="48"/>
    </row>
    <row r="602" ht="13.2" spans="3:9">
      <c r="C602" s="4"/>
      <c r="D602" s="19"/>
      <c r="I602" s="48"/>
    </row>
    <row r="603" ht="13.2" spans="3:9">
      <c r="C603" s="4"/>
      <c r="D603" s="19"/>
      <c r="I603" s="48"/>
    </row>
    <row r="604" ht="13.2" spans="3:9">
      <c r="C604" s="4"/>
      <c r="D604" s="19"/>
      <c r="I604" s="48"/>
    </row>
    <row r="605" ht="13.2" spans="3:9">
      <c r="C605" s="4"/>
      <c r="D605" s="19"/>
      <c r="I605" s="48"/>
    </row>
    <row r="606" ht="13.2" spans="3:9">
      <c r="C606" s="4"/>
      <c r="D606" s="19"/>
      <c r="I606" s="48"/>
    </row>
    <row r="607" ht="13.2" spans="3:9">
      <c r="C607" s="4"/>
      <c r="D607" s="19"/>
      <c r="I607" s="48"/>
    </row>
    <row r="608" ht="13.2" spans="3:9">
      <c r="C608" s="4"/>
      <c r="D608" s="19"/>
      <c r="I608" s="48"/>
    </row>
    <row r="609" ht="13.2" spans="3:9">
      <c r="C609" s="4"/>
      <c r="D609" s="19"/>
      <c r="I609" s="48"/>
    </row>
    <row r="610" ht="13.2" spans="3:9">
      <c r="C610" s="4"/>
      <c r="D610" s="19"/>
      <c r="I610" s="48"/>
    </row>
    <row r="611" ht="13.2" spans="3:9">
      <c r="C611" s="4"/>
      <c r="D611" s="19"/>
      <c r="I611" s="48"/>
    </row>
    <row r="612" ht="13.2" spans="3:9">
      <c r="C612" s="4"/>
      <c r="D612" s="19"/>
      <c r="I612" s="48"/>
    </row>
    <row r="613" ht="13.2" spans="3:9">
      <c r="C613" s="4"/>
      <c r="D613" s="19"/>
      <c r="I613" s="48"/>
    </row>
    <row r="614" ht="13.2" spans="3:9">
      <c r="C614" s="4"/>
      <c r="D614" s="19"/>
      <c r="I614" s="48"/>
    </row>
    <row r="615" ht="13.2" spans="3:9">
      <c r="C615" s="4"/>
      <c r="D615" s="19"/>
      <c r="I615" s="48"/>
    </row>
    <row r="616" ht="13.2" spans="3:9">
      <c r="C616" s="4"/>
      <c r="D616" s="19"/>
      <c r="I616" s="48"/>
    </row>
    <row r="617" ht="13.2" spans="3:9">
      <c r="C617" s="4"/>
      <c r="D617" s="19"/>
      <c r="I617" s="48"/>
    </row>
    <row r="618" ht="13.2" spans="3:9">
      <c r="C618" s="4"/>
      <c r="D618" s="19"/>
      <c r="I618" s="48"/>
    </row>
    <row r="619" ht="13.2" spans="3:9">
      <c r="C619" s="4"/>
      <c r="D619" s="19"/>
      <c r="I619" s="48"/>
    </row>
    <row r="620" ht="13.2" spans="3:9">
      <c r="C620" s="4"/>
      <c r="D620" s="19"/>
      <c r="I620" s="48"/>
    </row>
    <row r="621" ht="13.2" spans="3:9">
      <c r="C621" s="4"/>
      <c r="D621" s="19"/>
      <c r="I621" s="48"/>
    </row>
    <row r="622" ht="13.2" spans="3:9">
      <c r="C622" s="4"/>
      <c r="D622" s="19"/>
      <c r="I622" s="48"/>
    </row>
    <row r="623" ht="13.2" spans="3:9">
      <c r="C623" s="4"/>
      <c r="D623" s="19"/>
      <c r="I623" s="48"/>
    </row>
    <row r="624" ht="13.2" spans="3:9">
      <c r="C624" s="4"/>
      <c r="D624" s="19"/>
      <c r="I624" s="48"/>
    </row>
    <row r="625" ht="13.2" spans="3:9">
      <c r="C625" s="4"/>
      <c r="D625" s="19"/>
      <c r="I625" s="48"/>
    </row>
    <row r="626" ht="13.2" spans="3:9">
      <c r="C626" s="4"/>
      <c r="D626" s="19"/>
      <c r="I626" s="48"/>
    </row>
    <row r="627" ht="13.2" spans="3:9">
      <c r="C627" s="4"/>
      <c r="D627" s="19"/>
      <c r="I627" s="48"/>
    </row>
    <row r="628" ht="13.2" spans="3:9">
      <c r="C628" s="4"/>
      <c r="D628" s="19"/>
      <c r="I628" s="48"/>
    </row>
    <row r="629" ht="13.2" spans="3:9">
      <c r="C629" s="4"/>
      <c r="D629" s="19"/>
      <c r="I629" s="48"/>
    </row>
    <row r="630" ht="13.2" spans="3:9">
      <c r="C630" s="4"/>
      <c r="D630" s="19"/>
      <c r="I630" s="48"/>
    </row>
    <row r="631" ht="13.2" spans="3:9">
      <c r="C631" s="4"/>
      <c r="D631" s="19"/>
      <c r="I631" s="48"/>
    </row>
    <row r="632" ht="13.2" spans="3:9">
      <c r="C632" s="4"/>
      <c r="D632" s="19"/>
      <c r="I632" s="48"/>
    </row>
    <row r="633" ht="13.2" spans="3:9">
      <c r="C633" s="4"/>
      <c r="D633" s="19"/>
      <c r="I633" s="48"/>
    </row>
    <row r="634" ht="13.2" spans="3:9">
      <c r="C634" s="4"/>
      <c r="D634" s="19"/>
      <c r="I634" s="48"/>
    </row>
    <row r="635" ht="13.2" spans="3:9">
      <c r="C635" s="4"/>
      <c r="D635" s="19"/>
      <c r="I635" s="48"/>
    </row>
    <row r="636" ht="13.2" spans="3:9">
      <c r="C636" s="4"/>
      <c r="D636" s="19"/>
      <c r="I636" s="48"/>
    </row>
    <row r="637" ht="13.2" spans="3:9">
      <c r="C637" s="4"/>
      <c r="D637" s="19"/>
      <c r="I637" s="48"/>
    </row>
    <row r="638" ht="13.2" spans="3:9">
      <c r="C638" s="4"/>
      <c r="D638" s="19"/>
      <c r="I638" s="48"/>
    </row>
    <row r="639" ht="13.2" spans="3:9">
      <c r="C639" s="4"/>
      <c r="D639" s="19"/>
      <c r="I639" s="48"/>
    </row>
    <row r="640" ht="13.2" spans="3:9">
      <c r="C640" s="4"/>
      <c r="D640" s="19"/>
      <c r="I640" s="48"/>
    </row>
    <row r="641" ht="13.2" spans="3:9">
      <c r="C641" s="4"/>
      <c r="D641" s="19"/>
      <c r="I641" s="48"/>
    </row>
    <row r="642" ht="13.2" spans="3:9">
      <c r="C642" s="4"/>
      <c r="D642" s="19"/>
      <c r="I642" s="48"/>
    </row>
    <row r="643" ht="13.2" spans="3:9">
      <c r="C643" s="4"/>
      <c r="D643" s="19"/>
      <c r="I643" s="48"/>
    </row>
    <row r="644" ht="13.2" spans="3:9">
      <c r="C644" s="4"/>
      <c r="D644" s="19"/>
      <c r="I644" s="48"/>
    </row>
    <row r="645" ht="13.2" spans="3:9">
      <c r="C645" s="4"/>
      <c r="D645" s="19"/>
      <c r="I645" s="48"/>
    </row>
    <row r="646" ht="13.2" spans="3:9">
      <c r="C646" s="4"/>
      <c r="D646" s="19"/>
      <c r="I646" s="48"/>
    </row>
    <row r="647" ht="13.2" spans="3:9">
      <c r="C647" s="4"/>
      <c r="D647" s="19"/>
      <c r="I647" s="48"/>
    </row>
    <row r="648" ht="13.2" spans="3:9">
      <c r="C648" s="4"/>
      <c r="D648" s="19"/>
      <c r="I648" s="48"/>
    </row>
    <row r="649" ht="13.2" spans="3:9">
      <c r="C649" s="4"/>
      <c r="D649" s="19"/>
      <c r="I649" s="48"/>
    </row>
    <row r="650" ht="13.2" spans="3:9">
      <c r="C650" s="4"/>
      <c r="D650" s="19"/>
      <c r="I650" s="48"/>
    </row>
    <row r="651" ht="13.2" spans="3:9">
      <c r="C651" s="4"/>
      <c r="D651" s="19"/>
      <c r="I651" s="48"/>
    </row>
    <row r="652" ht="13.2" spans="3:9">
      <c r="C652" s="4"/>
      <c r="D652" s="19"/>
      <c r="I652" s="48"/>
    </row>
    <row r="653" ht="13.2" spans="3:9">
      <c r="C653" s="4"/>
      <c r="D653" s="19"/>
      <c r="I653" s="48"/>
    </row>
    <row r="654" ht="13.2" spans="3:9">
      <c r="C654" s="4"/>
      <c r="D654" s="19"/>
      <c r="I654" s="48"/>
    </row>
    <row r="655" ht="13.2" spans="3:9">
      <c r="C655" s="4"/>
      <c r="D655" s="19"/>
      <c r="I655" s="48"/>
    </row>
    <row r="656" ht="13.2" spans="3:9">
      <c r="C656" s="4"/>
      <c r="D656" s="19"/>
      <c r="I656" s="48"/>
    </row>
    <row r="657" ht="13.2" spans="3:9">
      <c r="C657" s="4"/>
      <c r="D657" s="19"/>
      <c r="I657" s="48"/>
    </row>
    <row r="658" ht="13.2" spans="3:9">
      <c r="C658" s="4"/>
      <c r="D658" s="19"/>
      <c r="I658" s="48"/>
    </row>
    <row r="659" ht="13.2" spans="3:9">
      <c r="C659" s="4"/>
      <c r="D659" s="19"/>
      <c r="I659" s="48"/>
    </row>
    <row r="660" ht="13.2" spans="3:9">
      <c r="C660" s="4"/>
      <c r="D660" s="19"/>
      <c r="I660" s="48"/>
    </row>
    <row r="661" ht="13.2" spans="3:9">
      <c r="C661" s="4"/>
      <c r="D661" s="19"/>
      <c r="I661" s="48"/>
    </row>
    <row r="662" ht="13.2" spans="3:9">
      <c r="C662" s="4"/>
      <c r="D662" s="19"/>
      <c r="I662" s="48"/>
    </row>
    <row r="663" ht="13.2" spans="3:9">
      <c r="C663" s="4"/>
      <c r="D663" s="19"/>
      <c r="I663" s="48"/>
    </row>
    <row r="664" ht="13.2" spans="3:9">
      <c r="C664" s="4"/>
      <c r="D664" s="19"/>
      <c r="I664" s="48"/>
    </row>
    <row r="665" ht="13.2" spans="3:9">
      <c r="C665" s="4"/>
      <c r="D665" s="19"/>
      <c r="I665" s="48"/>
    </row>
    <row r="666" ht="13.2" spans="3:9">
      <c r="C666" s="4"/>
      <c r="D666" s="19"/>
      <c r="I666" s="48"/>
    </row>
    <row r="667" ht="13.2" spans="3:9">
      <c r="C667" s="4"/>
      <c r="D667" s="19"/>
      <c r="I667" s="48"/>
    </row>
    <row r="668" ht="13.2" spans="3:9">
      <c r="C668" s="4"/>
      <c r="D668" s="19"/>
      <c r="I668" s="48"/>
    </row>
    <row r="669" ht="13.2" spans="3:9">
      <c r="C669" s="4"/>
      <c r="D669" s="19"/>
      <c r="I669" s="48"/>
    </row>
    <row r="670" ht="13.2" spans="3:9">
      <c r="C670" s="4"/>
      <c r="D670" s="19"/>
      <c r="I670" s="48"/>
    </row>
    <row r="671" ht="13.2" spans="3:9">
      <c r="C671" s="4"/>
      <c r="D671" s="19"/>
      <c r="I671" s="48"/>
    </row>
    <row r="672" ht="13.2" spans="3:9">
      <c r="C672" s="4"/>
      <c r="D672" s="19"/>
      <c r="I672" s="48"/>
    </row>
    <row r="673" ht="13.2" spans="3:9">
      <c r="C673" s="4"/>
      <c r="D673" s="19"/>
      <c r="I673" s="48"/>
    </row>
    <row r="674" ht="13.2" spans="3:9">
      <c r="C674" s="4"/>
      <c r="D674" s="19"/>
      <c r="I674" s="48"/>
    </row>
    <row r="675" ht="13.2" spans="3:9">
      <c r="C675" s="4"/>
      <c r="D675" s="19"/>
      <c r="I675" s="48"/>
    </row>
    <row r="676" ht="13.2" spans="3:9">
      <c r="C676" s="4"/>
      <c r="D676" s="19"/>
      <c r="I676" s="48"/>
    </row>
    <row r="677" ht="13.2" spans="3:9">
      <c r="C677" s="4"/>
      <c r="D677" s="19"/>
      <c r="I677" s="48"/>
    </row>
    <row r="678" ht="13.2" spans="3:9">
      <c r="C678" s="4"/>
      <c r="D678" s="19"/>
      <c r="I678" s="48"/>
    </row>
    <row r="679" ht="13.2" spans="3:9">
      <c r="C679" s="4"/>
      <c r="D679" s="19"/>
      <c r="I679" s="48"/>
    </row>
    <row r="680" ht="13.2" spans="3:9">
      <c r="C680" s="4"/>
      <c r="D680" s="19"/>
      <c r="I680" s="48"/>
    </row>
    <row r="681" ht="13.2" spans="3:9">
      <c r="C681" s="4"/>
      <c r="D681" s="19"/>
      <c r="I681" s="48"/>
    </row>
    <row r="682" ht="13.2" spans="3:9">
      <c r="C682" s="4"/>
      <c r="D682" s="19"/>
      <c r="I682" s="48"/>
    </row>
    <row r="683" ht="13.2" spans="3:9">
      <c r="C683" s="4"/>
      <c r="D683" s="19"/>
      <c r="I683" s="48"/>
    </row>
    <row r="684" ht="13.2" spans="3:9">
      <c r="C684" s="4"/>
      <c r="D684" s="19"/>
      <c r="I684" s="48"/>
    </row>
    <row r="685" ht="13.2" spans="3:9">
      <c r="C685" s="4"/>
      <c r="D685" s="19"/>
      <c r="I685" s="48"/>
    </row>
    <row r="686" ht="13.2" spans="3:9">
      <c r="C686" s="4"/>
      <c r="D686" s="19"/>
      <c r="I686" s="48"/>
    </row>
    <row r="687" ht="13.2" spans="3:9">
      <c r="C687" s="4"/>
      <c r="D687" s="19"/>
      <c r="I687" s="48"/>
    </row>
    <row r="688" ht="13.2" spans="3:9">
      <c r="C688" s="4"/>
      <c r="D688" s="19"/>
      <c r="I688" s="48"/>
    </row>
    <row r="689" ht="13.2" spans="3:9">
      <c r="C689" s="4"/>
      <c r="D689" s="19"/>
      <c r="I689" s="48"/>
    </row>
    <row r="690" ht="13.2" spans="3:9">
      <c r="C690" s="4"/>
      <c r="D690" s="19"/>
      <c r="I690" s="48"/>
    </row>
    <row r="691" ht="13.2" spans="3:9">
      <c r="C691" s="4"/>
      <c r="D691" s="19"/>
      <c r="I691" s="48"/>
    </row>
    <row r="692" ht="13.2" spans="3:9">
      <c r="C692" s="4"/>
      <c r="D692" s="19"/>
      <c r="I692" s="48"/>
    </row>
    <row r="693" ht="13.2" spans="3:9">
      <c r="C693" s="4"/>
      <c r="D693" s="19"/>
      <c r="I693" s="48"/>
    </row>
    <row r="694" ht="13.2" spans="3:9">
      <c r="C694" s="4"/>
      <c r="D694" s="19"/>
      <c r="I694" s="48"/>
    </row>
    <row r="695" ht="13.2" spans="3:9">
      <c r="C695" s="4"/>
      <c r="D695" s="19"/>
      <c r="I695" s="48"/>
    </row>
    <row r="696" ht="13.2" spans="3:9">
      <c r="C696" s="4"/>
      <c r="D696" s="19"/>
      <c r="I696" s="48"/>
    </row>
    <row r="697" ht="13.2" spans="3:9">
      <c r="C697" s="4"/>
      <c r="D697" s="19"/>
      <c r="I697" s="48"/>
    </row>
    <row r="698" ht="13.2" spans="3:9">
      <c r="C698" s="4"/>
      <c r="D698" s="19"/>
      <c r="I698" s="48"/>
    </row>
    <row r="699" ht="13.2" spans="3:9">
      <c r="C699" s="4"/>
      <c r="D699" s="19"/>
      <c r="I699" s="48"/>
    </row>
    <row r="700" ht="13.2" spans="3:9">
      <c r="C700" s="4"/>
      <c r="D700" s="19"/>
      <c r="I700" s="48"/>
    </row>
    <row r="701" ht="13.2" spans="3:9">
      <c r="C701" s="4"/>
      <c r="D701" s="19"/>
      <c r="I701" s="48"/>
    </row>
    <row r="702" ht="13.2" spans="3:9">
      <c r="C702" s="4"/>
      <c r="D702" s="19"/>
      <c r="I702" s="48"/>
    </row>
    <row r="703" ht="13.2" spans="3:9">
      <c r="C703" s="4"/>
      <c r="D703" s="19"/>
      <c r="I703" s="48"/>
    </row>
    <row r="704" ht="13.2" spans="3:9">
      <c r="C704" s="4"/>
      <c r="D704" s="19"/>
      <c r="I704" s="48"/>
    </row>
    <row r="705" ht="13.2" spans="3:9">
      <c r="C705" s="4"/>
      <c r="D705" s="19"/>
      <c r="I705" s="48"/>
    </row>
    <row r="706" ht="13.2" spans="3:9">
      <c r="C706" s="4"/>
      <c r="D706" s="19"/>
      <c r="I706" s="48"/>
    </row>
    <row r="707" ht="13.2" spans="3:9">
      <c r="C707" s="4"/>
      <c r="D707" s="19"/>
      <c r="I707" s="48"/>
    </row>
    <row r="708" ht="13.2" spans="3:9">
      <c r="C708" s="4"/>
      <c r="D708" s="19"/>
      <c r="I708" s="48"/>
    </row>
    <row r="709" ht="13.2" spans="3:9">
      <c r="C709" s="4"/>
      <c r="D709" s="19"/>
      <c r="I709" s="48"/>
    </row>
    <row r="710" ht="13.2" spans="3:9">
      <c r="C710" s="4"/>
      <c r="D710" s="19"/>
      <c r="I710" s="48"/>
    </row>
    <row r="711" ht="13.2" spans="3:9">
      <c r="C711" s="4"/>
      <c r="D711" s="19"/>
      <c r="I711" s="48"/>
    </row>
    <row r="712" ht="13.2" spans="3:9">
      <c r="C712" s="4"/>
      <c r="D712" s="19"/>
      <c r="I712" s="48"/>
    </row>
    <row r="713" ht="13.2" spans="3:9">
      <c r="C713" s="4"/>
      <c r="D713" s="19"/>
      <c r="I713" s="48"/>
    </row>
    <row r="714" ht="13.2" spans="3:9">
      <c r="C714" s="4"/>
      <c r="D714" s="19"/>
      <c r="I714" s="48"/>
    </row>
    <row r="715" ht="13.2" spans="3:9">
      <c r="C715" s="4"/>
      <c r="D715" s="19"/>
      <c r="I715" s="48"/>
    </row>
    <row r="716" ht="13.2" spans="3:9">
      <c r="C716" s="4"/>
      <c r="D716" s="19"/>
      <c r="I716" s="48"/>
    </row>
    <row r="717" ht="13.2" spans="3:9">
      <c r="C717" s="4"/>
      <c r="D717" s="19"/>
      <c r="I717" s="48"/>
    </row>
    <row r="718" ht="13.2" spans="3:9">
      <c r="C718" s="4"/>
      <c r="D718" s="19"/>
      <c r="I718" s="48"/>
    </row>
    <row r="719" ht="13.2" spans="3:9">
      <c r="C719" s="4"/>
      <c r="D719" s="19"/>
      <c r="I719" s="48"/>
    </row>
    <row r="720" ht="13.2" spans="3:9">
      <c r="C720" s="4"/>
      <c r="D720" s="19"/>
      <c r="I720" s="48"/>
    </row>
    <row r="721" ht="13.2" spans="3:9">
      <c r="C721" s="4"/>
      <c r="D721" s="19"/>
      <c r="I721" s="48"/>
    </row>
    <row r="722" ht="13.2" spans="3:9">
      <c r="C722" s="4"/>
      <c r="D722" s="19"/>
      <c r="I722" s="48"/>
    </row>
    <row r="723" ht="13.2" spans="3:9">
      <c r="C723" s="4"/>
      <c r="D723" s="19"/>
      <c r="I723" s="48"/>
    </row>
    <row r="724" ht="13.2" spans="3:9">
      <c r="C724" s="4"/>
      <c r="D724" s="19"/>
      <c r="I724" s="48"/>
    </row>
    <row r="725" ht="13.2" spans="3:9">
      <c r="C725" s="4"/>
      <c r="D725" s="19"/>
      <c r="I725" s="48"/>
    </row>
    <row r="726" ht="13.2" spans="3:9">
      <c r="C726" s="4"/>
      <c r="D726" s="19"/>
      <c r="I726" s="48"/>
    </row>
    <row r="727" ht="13.2" spans="3:9">
      <c r="C727" s="4"/>
      <c r="D727" s="19"/>
      <c r="I727" s="48"/>
    </row>
    <row r="728" ht="13.2" spans="3:9">
      <c r="C728" s="4"/>
      <c r="D728" s="19"/>
      <c r="I728" s="48"/>
    </row>
    <row r="729" ht="13.2" spans="3:9">
      <c r="C729" s="4"/>
      <c r="D729" s="19"/>
      <c r="I729" s="48"/>
    </row>
    <row r="730" ht="13.2" spans="3:9">
      <c r="C730" s="4"/>
      <c r="D730" s="19"/>
      <c r="I730" s="48"/>
    </row>
    <row r="731" ht="13.2" spans="3:9">
      <c r="C731" s="4"/>
      <c r="D731" s="19"/>
      <c r="I731" s="48"/>
    </row>
    <row r="732" ht="13.2" spans="3:9">
      <c r="C732" s="4"/>
      <c r="D732" s="19"/>
      <c r="I732" s="48"/>
    </row>
    <row r="733" ht="13.2" spans="3:9">
      <c r="C733" s="4"/>
      <c r="D733" s="19"/>
      <c r="I733" s="48"/>
    </row>
    <row r="734" ht="13.2" spans="3:9">
      <c r="C734" s="4"/>
      <c r="D734" s="19"/>
      <c r="I734" s="48"/>
    </row>
    <row r="735" ht="13.2" spans="3:9">
      <c r="C735" s="4"/>
      <c r="D735" s="19"/>
      <c r="I735" s="48"/>
    </row>
    <row r="736" ht="13.2" spans="3:9">
      <c r="C736" s="4"/>
      <c r="D736" s="19"/>
      <c r="I736" s="48"/>
    </row>
    <row r="737" ht="13.2" spans="3:9">
      <c r="C737" s="4"/>
      <c r="D737" s="19"/>
      <c r="I737" s="48"/>
    </row>
    <row r="738" ht="13.2" spans="3:9">
      <c r="C738" s="4"/>
      <c r="D738" s="19"/>
      <c r="I738" s="48"/>
    </row>
    <row r="739" ht="13.2" spans="3:9">
      <c r="C739" s="4"/>
      <c r="D739" s="19"/>
      <c r="I739" s="48"/>
    </row>
    <row r="740" ht="13.2" spans="3:9">
      <c r="C740" s="4"/>
      <c r="D740" s="19"/>
      <c r="I740" s="48"/>
    </row>
    <row r="741" ht="13.2" spans="3:9">
      <c r="C741" s="4"/>
      <c r="D741" s="19"/>
      <c r="I741" s="48"/>
    </row>
    <row r="742" ht="13.2" spans="3:9">
      <c r="C742" s="4"/>
      <c r="D742" s="19"/>
      <c r="I742" s="48"/>
    </row>
    <row r="743" ht="13.2" spans="3:9">
      <c r="C743" s="4"/>
      <c r="D743" s="19"/>
      <c r="I743" s="48"/>
    </row>
    <row r="744" ht="13.2" spans="3:9">
      <c r="C744" s="4"/>
      <c r="D744" s="19"/>
      <c r="I744" s="48"/>
    </row>
    <row r="745" ht="13.2" spans="3:9">
      <c r="C745" s="4"/>
      <c r="D745" s="19"/>
      <c r="I745" s="48"/>
    </row>
    <row r="746" ht="13.2" spans="3:9">
      <c r="C746" s="4"/>
      <c r="D746" s="19"/>
      <c r="I746" s="48"/>
    </row>
    <row r="747" ht="13.2" spans="3:9">
      <c r="C747" s="4"/>
      <c r="D747" s="19"/>
      <c r="I747" s="48"/>
    </row>
    <row r="748" ht="13.2" spans="3:9">
      <c r="C748" s="4"/>
      <c r="D748" s="19"/>
      <c r="I748" s="48"/>
    </row>
    <row r="749" ht="13.2" spans="3:9">
      <c r="C749" s="4"/>
      <c r="D749" s="19"/>
      <c r="I749" s="48"/>
    </row>
    <row r="750" ht="13.2" spans="3:9">
      <c r="C750" s="4"/>
      <c r="D750" s="19"/>
      <c r="I750" s="48"/>
    </row>
    <row r="751" ht="13.2" spans="3:9">
      <c r="C751" s="4"/>
      <c r="D751" s="19"/>
      <c r="I751" s="48"/>
    </row>
    <row r="752" ht="13.2" spans="3:9">
      <c r="C752" s="4"/>
      <c r="D752" s="19"/>
      <c r="I752" s="48"/>
    </row>
    <row r="753" ht="13.2" spans="3:9">
      <c r="C753" s="4"/>
      <c r="D753" s="19"/>
      <c r="I753" s="48"/>
    </row>
    <row r="754" ht="13.2" spans="3:9">
      <c r="C754" s="4"/>
      <c r="D754" s="19"/>
      <c r="I754" s="48"/>
    </row>
    <row r="755" ht="13.2" spans="3:9">
      <c r="C755" s="4"/>
      <c r="D755" s="19"/>
      <c r="I755" s="48"/>
    </row>
    <row r="756" ht="13.2" spans="3:9">
      <c r="C756" s="4"/>
      <c r="D756" s="19"/>
      <c r="I756" s="48"/>
    </row>
    <row r="757" ht="13.2" spans="3:9">
      <c r="C757" s="4"/>
      <c r="D757" s="19"/>
      <c r="I757" s="48"/>
    </row>
    <row r="758" ht="13.2" spans="3:9">
      <c r="C758" s="4"/>
      <c r="D758" s="19"/>
      <c r="I758" s="48"/>
    </row>
    <row r="759" ht="13.2" spans="3:9">
      <c r="C759" s="4"/>
      <c r="D759" s="19"/>
      <c r="I759" s="48"/>
    </row>
    <row r="760" ht="13.2" spans="3:9">
      <c r="C760" s="4"/>
      <c r="D760" s="19"/>
      <c r="I760" s="48"/>
    </row>
    <row r="761" ht="13.2" spans="3:9">
      <c r="C761" s="4"/>
      <c r="D761" s="19"/>
      <c r="I761" s="48"/>
    </row>
    <row r="762" ht="13.2" spans="3:9">
      <c r="C762" s="4"/>
      <c r="D762" s="19"/>
      <c r="I762" s="48"/>
    </row>
    <row r="763" ht="13.2" spans="3:9">
      <c r="C763" s="4"/>
      <c r="D763" s="19"/>
      <c r="I763" s="48"/>
    </row>
    <row r="764" ht="13.2" spans="3:9">
      <c r="C764" s="4"/>
      <c r="D764" s="19"/>
      <c r="I764" s="48"/>
    </row>
    <row r="765" ht="13.2" spans="3:9">
      <c r="C765" s="4"/>
      <c r="D765" s="19"/>
      <c r="I765" s="48"/>
    </row>
    <row r="766" ht="13.2" spans="3:9">
      <c r="C766" s="4"/>
      <c r="D766" s="19"/>
      <c r="I766" s="48"/>
    </row>
    <row r="767" ht="13.2" spans="3:9">
      <c r="C767" s="4"/>
      <c r="D767" s="19"/>
      <c r="I767" s="48"/>
    </row>
    <row r="768" ht="13.2" spans="3:9">
      <c r="C768" s="4"/>
      <c r="D768" s="19"/>
      <c r="I768" s="48"/>
    </row>
    <row r="769" ht="13.2" spans="3:9">
      <c r="C769" s="4"/>
      <c r="D769" s="19"/>
      <c r="I769" s="48"/>
    </row>
    <row r="770" ht="13.2" spans="3:9">
      <c r="C770" s="4"/>
      <c r="D770" s="19"/>
      <c r="I770" s="48"/>
    </row>
    <row r="771" ht="13.2" spans="3:9">
      <c r="C771" s="4"/>
      <c r="D771" s="19"/>
      <c r="I771" s="48"/>
    </row>
    <row r="772" ht="13.2" spans="3:9">
      <c r="C772" s="4"/>
      <c r="D772" s="19"/>
      <c r="I772" s="48"/>
    </row>
    <row r="773" ht="13.2" spans="3:9">
      <c r="C773" s="4"/>
      <c r="D773" s="19"/>
      <c r="I773" s="48"/>
    </row>
    <row r="774" ht="13.2" spans="3:9">
      <c r="C774" s="4"/>
      <c r="D774" s="19"/>
      <c r="I774" s="48"/>
    </row>
    <row r="775" ht="13.2" spans="3:9">
      <c r="C775" s="4"/>
      <c r="D775" s="19"/>
      <c r="I775" s="48"/>
    </row>
    <row r="776" ht="13.2" spans="3:9">
      <c r="C776" s="4"/>
      <c r="D776" s="19"/>
      <c r="I776" s="48"/>
    </row>
    <row r="777" ht="13.2" spans="3:9">
      <c r="C777" s="4"/>
      <c r="D777" s="19"/>
      <c r="I777" s="48"/>
    </row>
    <row r="778" ht="13.2" spans="3:9">
      <c r="C778" s="4"/>
      <c r="D778" s="19"/>
      <c r="I778" s="48"/>
    </row>
    <row r="779" ht="13.2" spans="3:9">
      <c r="C779" s="4"/>
      <c r="D779" s="19"/>
      <c r="I779" s="48"/>
    </row>
    <row r="780" ht="13.2" spans="3:9">
      <c r="C780" s="4"/>
      <c r="D780" s="19"/>
      <c r="I780" s="48"/>
    </row>
    <row r="781" ht="13.2" spans="3:9">
      <c r="C781" s="4"/>
      <c r="D781" s="19"/>
      <c r="I781" s="48"/>
    </row>
    <row r="782" ht="13.2" spans="3:9">
      <c r="C782" s="4"/>
      <c r="D782" s="19"/>
      <c r="I782" s="48"/>
    </row>
    <row r="783" ht="13.2" spans="3:9">
      <c r="C783" s="4"/>
      <c r="D783" s="19"/>
      <c r="I783" s="48"/>
    </row>
    <row r="784" ht="13.2" spans="3:9">
      <c r="C784" s="4"/>
      <c r="D784" s="19"/>
      <c r="I784" s="48"/>
    </row>
    <row r="785" ht="13.2" spans="3:9">
      <c r="C785" s="4"/>
      <c r="D785" s="19"/>
      <c r="I785" s="48"/>
    </row>
    <row r="786" ht="13.2" spans="3:9">
      <c r="C786" s="4"/>
      <c r="D786" s="19"/>
      <c r="I786" s="48"/>
    </row>
    <row r="787" ht="13.2" spans="3:9">
      <c r="C787" s="4"/>
      <c r="D787" s="19"/>
      <c r="I787" s="48"/>
    </row>
    <row r="788" ht="13.2" spans="3:9">
      <c r="C788" s="4"/>
      <c r="D788" s="19"/>
      <c r="I788" s="48"/>
    </row>
    <row r="789" ht="13.2" spans="3:9">
      <c r="C789" s="4"/>
      <c r="D789" s="19"/>
      <c r="I789" s="48"/>
    </row>
    <row r="790" ht="13.2" spans="3:9">
      <c r="C790" s="4"/>
      <c r="D790" s="19"/>
      <c r="I790" s="48"/>
    </row>
    <row r="791" ht="13.2" spans="3:9">
      <c r="C791" s="4"/>
      <c r="D791" s="19"/>
      <c r="I791" s="48"/>
    </row>
    <row r="792" ht="13.2" spans="3:9">
      <c r="C792" s="4"/>
      <c r="D792" s="19"/>
      <c r="I792" s="48"/>
    </row>
    <row r="793" ht="13.2" spans="3:9">
      <c r="C793" s="4"/>
      <c r="D793" s="19"/>
      <c r="I793" s="48"/>
    </row>
    <row r="794" ht="13.2" spans="3:9">
      <c r="C794" s="4"/>
      <c r="D794" s="19"/>
      <c r="I794" s="48"/>
    </row>
    <row r="795" ht="13.2" spans="3:9">
      <c r="C795" s="4"/>
      <c r="D795" s="19"/>
      <c r="I795" s="48"/>
    </row>
    <row r="796" ht="13.2" spans="3:9">
      <c r="C796" s="4"/>
      <c r="D796" s="19"/>
      <c r="I796" s="48"/>
    </row>
    <row r="797" ht="13.2" spans="3:9">
      <c r="C797" s="4"/>
      <c r="D797" s="19"/>
      <c r="I797" s="48"/>
    </row>
    <row r="798" ht="13.2" spans="3:9">
      <c r="C798" s="4"/>
      <c r="D798" s="19"/>
      <c r="I798" s="48"/>
    </row>
    <row r="799" ht="13.2" spans="3:9">
      <c r="C799" s="4"/>
      <c r="D799" s="19"/>
      <c r="I799" s="48"/>
    </row>
    <row r="800" ht="13.2" spans="3:9">
      <c r="C800" s="4"/>
      <c r="D800" s="19"/>
      <c r="I800" s="48"/>
    </row>
    <row r="801" ht="13.2" spans="3:9">
      <c r="C801" s="4"/>
      <c r="D801" s="19"/>
      <c r="I801" s="48"/>
    </row>
    <row r="802" ht="13.2" spans="3:9">
      <c r="C802" s="4"/>
      <c r="D802" s="19"/>
      <c r="I802" s="48"/>
    </row>
    <row r="803" ht="13.2" spans="3:9">
      <c r="C803" s="4"/>
      <c r="D803" s="19"/>
      <c r="I803" s="48"/>
    </row>
    <row r="804" ht="13.2" spans="3:9">
      <c r="C804" s="4"/>
      <c r="D804" s="19"/>
      <c r="I804" s="48"/>
    </row>
    <row r="805" ht="13.2" spans="3:9">
      <c r="C805" s="4"/>
      <c r="D805" s="19"/>
      <c r="I805" s="48"/>
    </row>
    <row r="806" ht="13.2" spans="3:9">
      <c r="C806" s="4"/>
      <c r="D806" s="19"/>
      <c r="I806" s="48"/>
    </row>
    <row r="807" ht="13.2" spans="3:9">
      <c r="C807" s="4"/>
      <c r="D807" s="19"/>
      <c r="I807" s="48"/>
    </row>
    <row r="808" ht="13.2" spans="3:9">
      <c r="C808" s="4"/>
      <c r="D808" s="19"/>
      <c r="I808" s="48"/>
    </row>
    <row r="809" ht="13.2" spans="3:9">
      <c r="C809" s="4"/>
      <c r="D809" s="19"/>
      <c r="I809" s="48"/>
    </row>
    <row r="810" ht="13.2" spans="3:9">
      <c r="C810" s="4"/>
      <c r="D810" s="19"/>
      <c r="I810" s="48"/>
    </row>
    <row r="811" ht="13.2" spans="3:9">
      <c r="C811" s="4"/>
      <c r="D811" s="19"/>
      <c r="I811" s="48"/>
    </row>
    <row r="812" ht="13.2" spans="3:9">
      <c r="C812" s="4"/>
      <c r="D812" s="19"/>
      <c r="I812" s="48"/>
    </row>
    <row r="813" ht="13.2" spans="3:9">
      <c r="C813" s="4"/>
      <c r="D813" s="19"/>
      <c r="I813" s="48"/>
    </row>
    <row r="814" ht="13.2" spans="3:9">
      <c r="C814" s="4"/>
      <c r="D814" s="19"/>
      <c r="I814" s="48"/>
    </row>
    <row r="815" ht="13.2" spans="3:9">
      <c r="C815" s="4"/>
      <c r="D815" s="19"/>
      <c r="I815" s="48"/>
    </row>
    <row r="816" ht="13.2" spans="3:9">
      <c r="C816" s="4"/>
      <c r="D816" s="19"/>
      <c r="I816" s="48"/>
    </row>
    <row r="817" ht="13.2" spans="3:9">
      <c r="C817" s="4"/>
      <c r="D817" s="19"/>
      <c r="I817" s="48"/>
    </row>
    <row r="818" ht="13.2" spans="3:9">
      <c r="C818" s="4"/>
      <c r="D818" s="19"/>
      <c r="I818" s="48"/>
    </row>
    <row r="819" ht="13.2" spans="3:9">
      <c r="C819" s="4"/>
      <c r="D819" s="19"/>
      <c r="I819" s="48"/>
    </row>
    <row r="820" ht="13.2" spans="3:9">
      <c r="C820" s="4"/>
      <c r="D820" s="19"/>
      <c r="I820" s="48"/>
    </row>
    <row r="821" ht="13.2" spans="3:9">
      <c r="C821" s="4"/>
      <c r="D821" s="19"/>
      <c r="I821" s="48"/>
    </row>
    <row r="822" ht="13.2" spans="3:9">
      <c r="C822" s="4"/>
      <c r="D822" s="19"/>
      <c r="I822" s="48"/>
    </row>
    <row r="823" ht="13.2" spans="3:9">
      <c r="C823" s="4"/>
      <c r="D823" s="19"/>
      <c r="I823" s="48"/>
    </row>
    <row r="824" ht="13.2" spans="3:9">
      <c r="C824" s="4"/>
      <c r="D824" s="19"/>
      <c r="I824" s="48"/>
    </row>
    <row r="825" ht="13.2" spans="3:9">
      <c r="C825" s="4"/>
      <c r="D825" s="19"/>
      <c r="I825" s="48"/>
    </row>
    <row r="826" ht="13.2" spans="3:9">
      <c r="C826" s="4"/>
      <c r="D826" s="19"/>
      <c r="I826" s="48"/>
    </row>
    <row r="827" ht="13.2" spans="3:9">
      <c r="C827" s="4"/>
      <c r="D827" s="19"/>
      <c r="I827" s="48"/>
    </row>
    <row r="828" ht="13.2" spans="3:9">
      <c r="C828" s="4"/>
      <c r="D828" s="19"/>
      <c r="I828" s="48"/>
    </row>
    <row r="829" ht="13.2" spans="3:9">
      <c r="C829" s="4"/>
      <c r="D829" s="19"/>
      <c r="I829" s="48"/>
    </row>
    <row r="830" ht="13.2" spans="3:9">
      <c r="C830" s="4"/>
      <c r="D830" s="19"/>
      <c r="I830" s="48"/>
    </row>
    <row r="831" ht="13.2" spans="3:9">
      <c r="C831" s="4"/>
      <c r="D831" s="19"/>
      <c r="I831" s="48"/>
    </row>
    <row r="832" ht="13.2" spans="3:9">
      <c r="C832" s="4"/>
      <c r="D832" s="19"/>
      <c r="I832" s="48"/>
    </row>
    <row r="833" ht="13.2" spans="3:9">
      <c r="C833" s="4"/>
      <c r="D833" s="19"/>
      <c r="I833" s="48"/>
    </row>
    <row r="834" ht="13.2" spans="3:9">
      <c r="C834" s="4"/>
      <c r="D834" s="19"/>
      <c r="I834" s="48"/>
    </row>
    <row r="835" ht="13.2" spans="3:9">
      <c r="C835" s="4"/>
      <c r="D835" s="19"/>
      <c r="I835" s="48"/>
    </row>
    <row r="836" ht="13.2" spans="3:9">
      <c r="C836" s="4"/>
      <c r="D836" s="19"/>
      <c r="I836" s="48"/>
    </row>
    <row r="837" ht="13.2" spans="3:9">
      <c r="C837" s="4"/>
      <c r="D837" s="19"/>
      <c r="I837" s="48"/>
    </row>
    <row r="838" ht="13.2" spans="3:9">
      <c r="C838" s="4"/>
      <c r="D838" s="19"/>
      <c r="I838" s="48"/>
    </row>
    <row r="839" ht="13.2" spans="3:9">
      <c r="C839" s="4"/>
      <c r="D839" s="19"/>
      <c r="I839" s="48"/>
    </row>
    <row r="840" ht="13.2" spans="3:9">
      <c r="C840" s="4"/>
      <c r="D840" s="19"/>
      <c r="I840" s="48"/>
    </row>
    <row r="841" ht="13.2" spans="3:9">
      <c r="C841" s="4"/>
      <c r="D841" s="19"/>
      <c r="I841" s="48"/>
    </row>
    <row r="842" ht="13.2" spans="3:9">
      <c r="C842" s="4"/>
      <c r="D842" s="19"/>
      <c r="I842" s="48"/>
    </row>
    <row r="843" ht="13.2" spans="3:9">
      <c r="C843" s="4"/>
      <c r="D843" s="19"/>
      <c r="I843" s="48"/>
    </row>
    <row r="844" ht="13.2" spans="3:9">
      <c r="C844" s="4"/>
      <c r="D844" s="19"/>
      <c r="I844" s="48"/>
    </row>
    <row r="845" ht="13.2" spans="3:9">
      <c r="C845" s="4"/>
      <c r="D845" s="19"/>
      <c r="I845" s="48"/>
    </row>
    <row r="846" ht="13.2" spans="3:9">
      <c r="C846" s="4"/>
      <c r="D846" s="19"/>
      <c r="I846" s="48"/>
    </row>
    <row r="847" ht="13.2" spans="3:9">
      <c r="C847" s="4"/>
      <c r="D847" s="19"/>
      <c r="I847" s="48"/>
    </row>
    <row r="848" ht="13.2" spans="3:9">
      <c r="C848" s="4"/>
      <c r="D848" s="19"/>
      <c r="I848" s="48"/>
    </row>
    <row r="849" ht="13.2" spans="3:9">
      <c r="C849" s="4"/>
      <c r="D849" s="19"/>
      <c r="I849" s="48"/>
    </row>
    <row r="850" ht="13.2" spans="3:9">
      <c r="C850" s="4"/>
      <c r="D850" s="19"/>
      <c r="I850" s="48"/>
    </row>
    <row r="851" ht="13.2" spans="3:9">
      <c r="C851" s="4"/>
      <c r="D851" s="19"/>
      <c r="I851" s="48"/>
    </row>
    <row r="852" ht="13.2" spans="3:9">
      <c r="C852" s="4"/>
      <c r="D852" s="19"/>
      <c r="I852" s="48"/>
    </row>
    <row r="853" ht="13.2" spans="3:9">
      <c r="C853" s="4"/>
      <c r="D853" s="19"/>
      <c r="I853" s="48"/>
    </row>
    <row r="854" ht="13.2" spans="3:9">
      <c r="C854" s="4"/>
      <c r="D854" s="19"/>
      <c r="I854" s="48"/>
    </row>
    <row r="855" ht="13.2" spans="3:9">
      <c r="C855" s="4"/>
      <c r="D855" s="19"/>
      <c r="I855" s="48"/>
    </row>
    <row r="856" ht="13.2" spans="3:9">
      <c r="C856" s="4"/>
      <c r="D856" s="19"/>
      <c r="I856" s="48"/>
    </row>
    <row r="857" ht="13.2" spans="3:9">
      <c r="C857" s="4"/>
      <c r="D857" s="19"/>
      <c r="I857" s="48"/>
    </row>
    <row r="858" ht="13.2" spans="3:9">
      <c r="C858" s="4"/>
      <c r="D858" s="19"/>
      <c r="I858" s="48"/>
    </row>
    <row r="859" ht="13.2" spans="3:9">
      <c r="C859" s="4"/>
      <c r="D859" s="19"/>
      <c r="I859" s="48"/>
    </row>
    <row r="860" ht="13.2" spans="3:9">
      <c r="C860" s="4"/>
      <c r="D860" s="19"/>
      <c r="I860" s="48"/>
    </row>
    <row r="861" ht="13.2" spans="3:9">
      <c r="C861" s="4"/>
      <c r="D861" s="19"/>
      <c r="I861" s="48"/>
    </row>
    <row r="862" ht="13.2" spans="3:9">
      <c r="C862" s="4"/>
      <c r="D862" s="19"/>
      <c r="I862" s="48"/>
    </row>
    <row r="863" ht="13.2" spans="3:9">
      <c r="C863" s="4"/>
      <c r="D863" s="19"/>
      <c r="I863" s="48"/>
    </row>
    <row r="864" ht="13.2" spans="3:9">
      <c r="C864" s="4"/>
      <c r="D864" s="19"/>
      <c r="I864" s="48"/>
    </row>
    <row r="865" ht="13.2" spans="3:9">
      <c r="C865" s="4"/>
      <c r="D865" s="19"/>
      <c r="I865" s="48"/>
    </row>
    <row r="866" ht="13.2" spans="3:9">
      <c r="C866" s="4"/>
      <c r="D866" s="19"/>
      <c r="I866" s="48"/>
    </row>
    <row r="867" ht="13.2" spans="3:9">
      <c r="C867" s="4"/>
      <c r="D867" s="19"/>
      <c r="I867" s="48"/>
    </row>
    <row r="868" ht="13.2" spans="3:9">
      <c r="C868" s="4"/>
      <c r="D868" s="19"/>
      <c r="I868" s="48"/>
    </row>
    <row r="869" ht="13.2" spans="3:9">
      <c r="C869" s="4"/>
      <c r="D869" s="19"/>
      <c r="I869" s="48"/>
    </row>
    <row r="870" ht="13.2" spans="3:9">
      <c r="C870" s="4"/>
      <c r="D870" s="19"/>
      <c r="I870" s="48"/>
    </row>
    <row r="871" ht="13.2" spans="3:9">
      <c r="C871" s="4"/>
      <c r="D871" s="19"/>
      <c r="I871" s="48"/>
    </row>
    <row r="872" ht="13.2" spans="3:9">
      <c r="C872" s="4"/>
      <c r="D872" s="19"/>
      <c r="I872" s="48"/>
    </row>
    <row r="873" ht="13.2" spans="3:9">
      <c r="C873" s="4"/>
      <c r="D873" s="19"/>
      <c r="I873" s="48"/>
    </row>
    <row r="874" ht="13.2" spans="3:9">
      <c r="C874" s="4"/>
      <c r="D874" s="19"/>
      <c r="I874" s="48"/>
    </row>
    <row r="875" ht="13.2" spans="3:9">
      <c r="C875" s="4"/>
      <c r="D875" s="19"/>
      <c r="I875" s="48"/>
    </row>
    <row r="876" ht="13.2" spans="3:9">
      <c r="C876" s="4"/>
      <c r="D876" s="19"/>
      <c r="I876" s="48"/>
    </row>
    <row r="877" ht="13.2" spans="3:9">
      <c r="C877" s="4"/>
      <c r="D877" s="19"/>
      <c r="I877" s="48"/>
    </row>
    <row r="878" ht="13.2" spans="3:9">
      <c r="C878" s="4"/>
      <c r="D878" s="19"/>
      <c r="I878" s="48"/>
    </row>
    <row r="879" ht="13.2" spans="3:9">
      <c r="C879" s="4"/>
      <c r="D879" s="19"/>
      <c r="I879" s="48"/>
    </row>
    <row r="880" ht="13.2" spans="3:9">
      <c r="C880" s="4"/>
      <c r="D880" s="19"/>
      <c r="I880" s="48"/>
    </row>
    <row r="881" ht="13.2" spans="3:9">
      <c r="C881" s="4"/>
      <c r="D881" s="19"/>
      <c r="I881" s="48"/>
    </row>
    <row r="882" ht="13.2" spans="3:9">
      <c r="C882" s="4"/>
      <c r="D882" s="19"/>
      <c r="I882" s="48"/>
    </row>
    <row r="883" ht="13.2" spans="3:9">
      <c r="C883" s="4"/>
      <c r="D883" s="19"/>
      <c r="I883" s="48"/>
    </row>
    <row r="884" ht="13.2" spans="3:9">
      <c r="C884" s="4"/>
      <c r="D884" s="19"/>
      <c r="I884" s="48"/>
    </row>
    <row r="885" ht="13.2" spans="3:9">
      <c r="C885" s="4"/>
      <c r="D885" s="19"/>
      <c r="I885" s="48"/>
    </row>
    <row r="886" ht="13.2" spans="3:9">
      <c r="C886" s="4"/>
      <c r="D886" s="19"/>
      <c r="I886" s="48"/>
    </row>
    <row r="887" ht="13.2" spans="3:9">
      <c r="C887" s="4"/>
      <c r="D887" s="19"/>
      <c r="I887" s="48"/>
    </row>
    <row r="888" ht="13.2" spans="3:9">
      <c r="C888" s="4"/>
      <c r="D888" s="19"/>
      <c r="I888" s="48"/>
    </row>
    <row r="889" ht="13.2" spans="3:9">
      <c r="C889" s="4"/>
      <c r="D889" s="19"/>
      <c r="I889" s="48"/>
    </row>
    <row r="890" ht="13.2" spans="3:9">
      <c r="C890" s="4"/>
      <c r="D890" s="19"/>
      <c r="I890" s="48"/>
    </row>
    <row r="891" ht="13.2" spans="3:9">
      <c r="C891" s="4"/>
      <c r="D891" s="19"/>
      <c r="I891" s="48"/>
    </row>
    <row r="892" ht="13.2" spans="3:9">
      <c r="C892" s="4"/>
      <c r="D892" s="19"/>
      <c r="I892" s="48"/>
    </row>
    <row r="893" ht="13.2" spans="3:9">
      <c r="C893" s="4"/>
      <c r="D893" s="19"/>
      <c r="I893" s="48"/>
    </row>
    <row r="894" ht="13.2" spans="3:9">
      <c r="C894" s="4"/>
      <c r="D894" s="19"/>
      <c r="I894" s="48"/>
    </row>
    <row r="895" ht="13.2" spans="3:9">
      <c r="C895" s="4"/>
      <c r="D895" s="19"/>
      <c r="I895" s="48"/>
    </row>
    <row r="896" ht="13.2" spans="3:9">
      <c r="C896" s="4"/>
      <c r="D896" s="19"/>
      <c r="I896" s="48"/>
    </row>
    <row r="897" ht="13.2" spans="3:9">
      <c r="C897" s="4"/>
      <c r="D897" s="19"/>
      <c r="I897" s="48"/>
    </row>
    <row r="898" ht="13.2" spans="3:9">
      <c r="C898" s="4"/>
      <c r="D898" s="19"/>
      <c r="I898" s="48"/>
    </row>
    <row r="899" ht="13.2" spans="3:9">
      <c r="C899" s="4"/>
      <c r="D899" s="19"/>
      <c r="I899" s="48"/>
    </row>
    <row r="900" ht="13.2" spans="3:9">
      <c r="C900" s="4"/>
      <c r="D900" s="19"/>
      <c r="I900" s="48"/>
    </row>
    <row r="901" ht="13.2" spans="3:9">
      <c r="C901" s="4"/>
      <c r="D901" s="19"/>
      <c r="I901" s="48"/>
    </row>
    <row r="902" ht="13.2" spans="3:9">
      <c r="C902" s="4"/>
      <c r="D902" s="19"/>
      <c r="I902" s="48"/>
    </row>
    <row r="903" ht="13.2" spans="3:9">
      <c r="C903" s="4"/>
      <c r="D903" s="19"/>
      <c r="I903" s="48"/>
    </row>
    <row r="904" ht="13.2" spans="3:9">
      <c r="C904" s="4"/>
      <c r="D904" s="19"/>
      <c r="I904" s="48"/>
    </row>
    <row r="905" ht="13.2" spans="3:9">
      <c r="C905" s="4"/>
      <c r="D905" s="19"/>
      <c r="I905" s="48"/>
    </row>
    <row r="906" ht="13.2" spans="3:9">
      <c r="C906" s="4"/>
      <c r="D906" s="19"/>
      <c r="I906" s="48"/>
    </row>
    <row r="907" ht="13.2" spans="3:9">
      <c r="C907" s="4"/>
      <c r="D907" s="19"/>
      <c r="I907" s="48"/>
    </row>
    <row r="908" ht="13.2" spans="3:9">
      <c r="C908" s="4"/>
      <c r="D908" s="19"/>
      <c r="I908" s="48"/>
    </row>
    <row r="909" ht="13.2" spans="3:9">
      <c r="C909" s="4"/>
      <c r="D909" s="19"/>
      <c r="I909" s="48"/>
    </row>
    <row r="910" ht="13.2" spans="3:9">
      <c r="C910" s="4"/>
      <c r="D910" s="19"/>
      <c r="I910" s="48"/>
    </row>
    <row r="911" ht="13.2" spans="3:9">
      <c r="C911" s="4"/>
      <c r="D911" s="19"/>
      <c r="I911" s="48"/>
    </row>
    <row r="912" ht="13.2" spans="3:9">
      <c r="C912" s="4"/>
      <c r="D912" s="19"/>
      <c r="I912" s="48"/>
    </row>
    <row r="913" ht="13.2" spans="3:9">
      <c r="C913" s="4"/>
      <c r="D913" s="19"/>
      <c r="I913" s="48"/>
    </row>
    <row r="914" ht="13.2" spans="3:9">
      <c r="C914" s="4"/>
      <c r="D914" s="19"/>
      <c r="I914" s="48"/>
    </row>
    <row r="915" ht="13.2" spans="3:9">
      <c r="C915" s="4"/>
      <c r="D915" s="19"/>
      <c r="I915" s="48"/>
    </row>
    <row r="916" ht="13.2" spans="3:9">
      <c r="C916" s="4"/>
      <c r="D916" s="19"/>
      <c r="I916" s="48"/>
    </row>
    <row r="917" ht="13.2" spans="3:9">
      <c r="C917" s="4"/>
      <c r="D917" s="19"/>
      <c r="I917" s="48"/>
    </row>
    <row r="918" ht="13.2" spans="3:9">
      <c r="C918" s="4"/>
      <c r="D918" s="19"/>
      <c r="I918" s="48"/>
    </row>
    <row r="919" ht="13.2" spans="3:9">
      <c r="C919" s="4"/>
      <c r="D919" s="19"/>
      <c r="I919" s="48"/>
    </row>
    <row r="920" ht="13.2" spans="3:9">
      <c r="C920" s="4"/>
      <c r="D920" s="19"/>
      <c r="I920" s="48"/>
    </row>
    <row r="921" ht="13.2" spans="3:9">
      <c r="C921" s="4"/>
      <c r="D921" s="19"/>
      <c r="I921" s="48"/>
    </row>
    <row r="922" ht="13.2" spans="3:9">
      <c r="C922" s="4"/>
      <c r="D922" s="19"/>
      <c r="I922" s="48"/>
    </row>
    <row r="923" ht="13.2" spans="3:9">
      <c r="C923" s="4"/>
      <c r="D923" s="19"/>
      <c r="I923" s="48"/>
    </row>
    <row r="924" ht="13.2" spans="3:9">
      <c r="C924" s="4"/>
      <c r="D924" s="19"/>
      <c r="I924" s="48"/>
    </row>
    <row r="925" ht="13.2" spans="3:9">
      <c r="C925" s="4"/>
      <c r="D925" s="19"/>
      <c r="I925" s="48"/>
    </row>
    <row r="926" ht="13.2" spans="3:9">
      <c r="C926" s="4"/>
      <c r="D926" s="19"/>
      <c r="I926" s="48"/>
    </row>
    <row r="927" ht="13.2" spans="3:9">
      <c r="C927" s="4"/>
      <c r="D927" s="19"/>
      <c r="I927" s="48"/>
    </row>
    <row r="928" ht="13.2" spans="3:9">
      <c r="C928" s="4"/>
      <c r="D928" s="19"/>
      <c r="I928" s="48"/>
    </row>
    <row r="929" ht="13.2" spans="3:9">
      <c r="C929" s="4"/>
      <c r="D929" s="19"/>
      <c r="I929" s="48"/>
    </row>
    <row r="930" ht="13.2" spans="3:9">
      <c r="C930" s="4"/>
      <c r="D930" s="19"/>
      <c r="I930" s="48"/>
    </row>
    <row r="931" ht="13.2" spans="3:9">
      <c r="C931" s="4"/>
      <c r="D931" s="19"/>
      <c r="I931" s="48"/>
    </row>
    <row r="932" ht="13.2" spans="3:9">
      <c r="C932" s="4"/>
      <c r="D932" s="19"/>
      <c r="I932" s="48"/>
    </row>
    <row r="933" ht="13.2" spans="3:9">
      <c r="C933" s="4"/>
      <c r="D933" s="19"/>
      <c r="I933" s="48"/>
    </row>
    <row r="934" ht="13.2" spans="3:9">
      <c r="C934" s="4"/>
      <c r="D934" s="19"/>
      <c r="I934" s="48"/>
    </row>
    <row r="935" ht="13.2" spans="3:9">
      <c r="C935" s="4"/>
      <c r="D935" s="19"/>
      <c r="I935" s="48"/>
    </row>
    <row r="936" ht="13.2" spans="3:9">
      <c r="C936" s="4"/>
      <c r="D936" s="19"/>
      <c r="I936" s="48"/>
    </row>
    <row r="937" ht="13.2" spans="3:9">
      <c r="C937" s="4"/>
      <c r="D937" s="19"/>
      <c r="I937" s="48"/>
    </row>
    <row r="938" ht="13.2" spans="3:9">
      <c r="C938" s="4"/>
      <c r="D938" s="19"/>
      <c r="I938" s="48"/>
    </row>
    <row r="939" ht="13.2" spans="3:9">
      <c r="C939" s="4"/>
      <c r="D939" s="19"/>
      <c r="I939" s="48"/>
    </row>
    <row r="940" ht="13.2" spans="3:9">
      <c r="C940" s="4"/>
      <c r="D940" s="19"/>
      <c r="I940" s="48"/>
    </row>
    <row r="941" ht="13.2" spans="3:9">
      <c r="C941" s="4"/>
      <c r="D941" s="19"/>
      <c r="I941" s="48"/>
    </row>
    <row r="942" ht="13.2" spans="3:9">
      <c r="C942" s="4"/>
      <c r="D942" s="19"/>
      <c r="I942" s="48"/>
    </row>
    <row r="943" ht="13.2" spans="3:9">
      <c r="C943" s="4"/>
      <c r="D943" s="19"/>
      <c r="I943" s="48"/>
    </row>
    <row r="944" ht="13.2" spans="3:9">
      <c r="C944" s="4"/>
      <c r="D944" s="19"/>
      <c r="I944" s="48"/>
    </row>
    <row r="945" ht="13.2" spans="3:9">
      <c r="C945" s="4"/>
      <c r="D945" s="19"/>
      <c r="I945" s="48"/>
    </row>
    <row r="946" ht="13.2" spans="3:9">
      <c r="C946" s="4"/>
      <c r="D946" s="19"/>
      <c r="I946" s="48"/>
    </row>
    <row r="947" ht="13.2" spans="3:9">
      <c r="C947" s="4"/>
      <c r="D947" s="19"/>
      <c r="I947" s="48"/>
    </row>
    <row r="948" ht="13.2" spans="3:9">
      <c r="C948" s="4"/>
      <c r="D948" s="19"/>
      <c r="I948" s="48"/>
    </row>
    <row r="949" ht="13.2" spans="3:9">
      <c r="C949" s="4"/>
      <c r="D949" s="19"/>
      <c r="I949" s="48"/>
    </row>
    <row r="950" ht="13.2" spans="3:9">
      <c r="C950" s="4"/>
      <c r="D950" s="19"/>
      <c r="I950" s="48"/>
    </row>
    <row r="951" ht="13.2" spans="3:9">
      <c r="C951" s="4"/>
      <c r="D951" s="19"/>
      <c r="I951" s="48"/>
    </row>
    <row r="952" ht="13.2" spans="3:9">
      <c r="C952" s="4"/>
      <c r="D952" s="19"/>
      <c r="I952" s="48"/>
    </row>
    <row r="953" ht="13.2" spans="3:9">
      <c r="C953" s="4"/>
      <c r="D953" s="19"/>
      <c r="I953" s="48"/>
    </row>
    <row r="954" ht="13.2" spans="3:9">
      <c r="C954" s="4"/>
      <c r="D954" s="19"/>
      <c r="I954" s="48"/>
    </row>
    <row r="955" ht="13.2" spans="3:9">
      <c r="C955" s="4"/>
      <c r="D955" s="19"/>
      <c r="I955" s="48"/>
    </row>
    <row r="956" ht="13.2" spans="3:9">
      <c r="C956" s="4"/>
      <c r="D956" s="19"/>
      <c r="I956" s="48"/>
    </row>
    <row r="957" ht="13.2" spans="3:9">
      <c r="C957" s="4"/>
      <c r="D957" s="19"/>
      <c r="I957" s="48"/>
    </row>
    <row r="958" ht="13.2" spans="3:9">
      <c r="C958" s="4"/>
      <c r="D958" s="19"/>
      <c r="I958" s="48"/>
    </row>
    <row r="959" ht="13.2" spans="3:9">
      <c r="C959" s="4"/>
      <c r="D959" s="19"/>
      <c r="I959" s="48"/>
    </row>
    <row r="960" ht="13.2" spans="3:9">
      <c r="C960" s="4"/>
      <c r="D960" s="19"/>
      <c r="I960" s="48"/>
    </row>
    <row r="961" ht="13.2" spans="3:9">
      <c r="C961" s="4"/>
      <c r="D961" s="19"/>
      <c r="I961" s="48"/>
    </row>
    <row r="962" ht="13.2" spans="3:9">
      <c r="C962" s="4"/>
      <c r="D962" s="19"/>
      <c r="I962" s="48"/>
    </row>
    <row r="963" ht="13.2" spans="3:9">
      <c r="C963" s="4"/>
      <c r="D963" s="19"/>
      <c r="I963" s="48"/>
    </row>
    <row r="964" ht="13.2" spans="3:9">
      <c r="C964" s="4"/>
      <c r="D964" s="19"/>
      <c r="I964" s="48"/>
    </row>
    <row r="965" ht="13.2" spans="3:9">
      <c r="C965" s="4"/>
      <c r="D965" s="19"/>
      <c r="I965" s="48"/>
    </row>
    <row r="966" ht="13.2" spans="3:9">
      <c r="C966" s="4"/>
      <c r="D966" s="19"/>
      <c r="I966" s="48"/>
    </row>
    <row r="967" ht="13.2" spans="3:9">
      <c r="C967" s="4"/>
      <c r="D967" s="19"/>
      <c r="I967" s="48"/>
    </row>
    <row r="968" ht="13.2" spans="3:9">
      <c r="C968" s="4"/>
      <c r="D968" s="19"/>
      <c r="I968" s="48"/>
    </row>
    <row r="969" ht="13.2" spans="3:9">
      <c r="C969" s="4"/>
      <c r="D969" s="19"/>
      <c r="I969" s="48"/>
    </row>
    <row r="970" ht="13.2" spans="3:9">
      <c r="C970" s="4"/>
      <c r="D970" s="19"/>
      <c r="I970" s="48"/>
    </row>
    <row r="971" ht="13.2" spans="3:9">
      <c r="C971" s="4"/>
      <c r="D971" s="19"/>
      <c r="I971" s="48"/>
    </row>
    <row r="972" ht="13.2" spans="3:9">
      <c r="C972" s="4"/>
      <c r="D972" s="19"/>
      <c r="I972" s="48"/>
    </row>
    <row r="973" ht="13.2" spans="3:9">
      <c r="C973" s="4"/>
      <c r="D973" s="19"/>
      <c r="I973" s="48"/>
    </row>
    <row r="974" ht="13.2" spans="3:9">
      <c r="C974" s="4"/>
      <c r="D974" s="19"/>
      <c r="I974" s="48"/>
    </row>
    <row r="975" ht="13.2" spans="3:9">
      <c r="C975" s="4"/>
      <c r="D975" s="19"/>
      <c r="I975" s="48"/>
    </row>
    <row r="976" ht="13.2" spans="3:9">
      <c r="C976" s="4"/>
      <c r="D976" s="19"/>
      <c r="I976" s="48"/>
    </row>
    <row r="977" ht="13.2" spans="3:9">
      <c r="C977" s="4"/>
      <c r="D977" s="19"/>
      <c r="I977" s="48"/>
    </row>
    <row r="978" ht="13.2" spans="3:9">
      <c r="C978" s="4"/>
      <c r="D978" s="19"/>
      <c r="I978" s="48"/>
    </row>
    <row r="979" ht="13.2" spans="3:9">
      <c r="C979" s="4"/>
      <c r="D979" s="19"/>
      <c r="I979" s="48"/>
    </row>
    <row r="980" ht="13.2" spans="3:9">
      <c r="C980" s="4"/>
      <c r="D980" s="19"/>
      <c r="I980" s="48"/>
    </row>
    <row r="981" ht="13.2" spans="3:9">
      <c r="C981" s="4"/>
      <c r="D981" s="19"/>
      <c r="I981" s="48"/>
    </row>
    <row r="982" ht="13.2" spans="3:9">
      <c r="C982" s="4"/>
      <c r="D982" s="19"/>
      <c r="I982" s="48"/>
    </row>
    <row r="983" ht="13.2" spans="3:9">
      <c r="C983" s="4"/>
      <c r="D983" s="19"/>
      <c r="I983" s="48"/>
    </row>
    <row r="984" ht="13.2" spans="3:9">
      <c r="C984" s="4"/>
      <c r="D984" s="19"/>
      <c r="I984" s="48"/>
    </row>
    <row r="985" ht="13.2" spans="3:9">
      <c r="C985" s="4"/>
      <c r="D985" s="19"/>
      <c r="I985" s="48"/>
    </row>
    <row r="986" ht="13.2" spans="3:9">
      <c r="C986" s="4"/>
      <c r="D986" s="19"/>
      <c r="I986" s="48"/>
    </row>
    <row r="987" ht="13.2" spans="3:9">
      <c r="C987" s="4"/>
      <c r="D987" s="19"/>
      <c r="I987" s="48"/>
    </row>
    <row r="988" ht="13.2" spans="3:9">
      <c r="C988" s="4"/>
      <c r="D988" s="19"/>
      <c r="I988" s="48"/>
    </row>
    <row r="989" ht="13.2" spans="3:9">
      <c r="C989" s="4"/>
      <c r="D989" s="19"/>
      <c r="I989" s="48"/>
    </row>
    <row r="990" ht="13.2" spans="3:9">
      <c r="C990" s="4"/>
      <c r="D990" s="19"/>
      <c r="I990" s="48"/>
    </row>
    <row r="991" ht="13.2" spans="3:9">
      <c r="C991" s="4"/>
      <c r="D991" s="19"/>
      <c r="I991" s="48"/>
    </row>
    <row r="992" ht="13.2" spans="3:9">
      <c r="C992" s="4"/>
      <c r="D992" s="19"/>
      <c r="I992" s="48"/>
    </row>
    <row r="993" ht="13.2" spans="3:9">
      <c r="C993" s="4"/>
      <c r="D993" s="19"/>
      <c r="I993" s="48"/>
    </row>
    <row r="994" ht="13.2" spans="3:9">
      <c r="C994" s="4"/>
      <c r="D994" s="19"/>
      <c r="I994" s="48"/>
    </row>
    <row r="995" ht="13.2" spans="3:9">
      <c r="C995" s="4"/>
      <c r="D995" s="19"/>
      <c r="I995" s="48"/>
    </row>
    <row r="996" ht="13.2" spans="3:9">
      <c r="C996" s="4"/>
      <c r="D996" s="19"/>
      <c r="I996" s="48"/>
    </row>
    <row r="997" ht="13.2" spans="3:9">
      <c r="C997" s="4"/>
      <c r="D997" s="19"/>
      <c r="I997" s="48"/>
    </row>
    <row r="998" ht="13.2" spans="3:9">
      <c r="C998" s="4"/>
      <c r="D998" s="19"/>
      <c r="I998" s="48"/>
    </row>
    <row r="999" ht="13.2" spans="3:9">
      <c r="C999" s="4"/>
      <c r="D999" s="19"/>
      <c r="I999" s="48"/>
    </row>
    <row r="1000" ht="13.2" spans="3:9">
      <c r="C1000" s="4"/>
      <c r="D1000" s="19"/>
      <c r="I1000" s="48"/>
    </row>
    <row r="1001" ht="13.2" spans="3:9">
      <c r="C1001" s="4"/>
      <c r="D1001" s="19"/>
      <c r="I1001" s="48"/>
    </row>
    <row r="1002" ht="13.2" spans="3:9">
      <c r="C1002" s="4"/>
      <c r="D1002" s="19"/>
      <c r="I1002" s="48"/>
    </row>
    <row r="1003" ht="13.2" spans="3:9">
      <c r="C1003" s="4"/>
      <c r="D1003" s="19"/>
      <c r="I1003" s="48"/>
    </row>
    <row r="1004" ht="13.2" spans="3:9">
      <c r="C1004" s="4"/>
      <c r="D1004" s="19"/>
      <c r="I1004" s="48"/>
    </row>
    <row r="1005" ht="13.2" spans="3:9">
      <c r="C1005" s="4"/>
      <c r="D1005" s="19"/>
      <c r="I1005" s="48"/>
    </row>
    <row r="1006" ht="13.2" spans="3:9">
      <c r="C1006" s="4"/>
      <c r="D1006" s="19"/>
      <c r="I1006" s="48"/>
    </row>
    <row r="1007" ht="13.2" spans="3:9">
      <c r="C1007" s="4"/>
      <c r="D1007" s="19"/>
      <c r="I1007" s="48"/>
    </row>
  </sheetData>
  <mergeCells count="1">
    <mergeCell ref="D1:H1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01"/>
  <sheetViews>
    <sheetView workbookViewId="0">
      <selection activeCell="B21" sqref="B21"/>
    </sheetView>
  </sheetViews>
  <sheetFormatPr defaultColWidth="14.4259259259259" defaultRowHeight="15.75" customHeight="1"/>
  <cols>
    <col min="1" max="1" width="4.28703703703704" customWidth="1"/>
    <col min="2" max="2" width="36.5740740740741" customWidth="1"/>
    <col min="3" max="3" width="8.13888888888889" customWidth="1"/>
    <col min="4" max="8" width="7.28703703703704" customWidth="1"/>
    <col min="9" max="9" width="25.1388888888889" customWidth="1"/>
  </cols>
  <sheetData>
    <row r="1" ht="13.2" spans="1:9">
      <c r="A1" s="7" t="s">
        <v>0</v>
      </c>
      <c r="B1" s="34" t="s">
        <v>1</v>
      </c>
      <c r="C1" s="9" t="s">
        <v>2</v>
      </c>
      <c r="D1" s="10" t="s">
        <v>3</v>
      </c>
      <c r="E1" s="11"/>
      <c r="F1" s="11"/>
      <c r="G1" s="11"/>
      <c r="H1" s="20"/>
      <c r="I1" s="12" t="s">
        <v>4</v>
      </c>
    </row>
    <row r="2" ht="13.2" spans="1:9">
      <c r="A2" s="35">
        <v>94</v>
      </c>
      <c r="B2" s="36" t="str">
        <f>HYPERLINK("https://zxi.mytechroad.com/blog/tree/leetcode-94-binary-tree-inorder-traversal/","Binary Tree Inorder Traversal")</f>
        <v>Binary Tree Inorder Traversal</v>
      </c>
      <c r="C2" s="37" t="s">
        <v>17</v>
      </c>
      <c r="D2" s="15" t="str">
        <f>HYPERLINK("https://zxi.mytechroad.com/blog/tree/leetcode-144-binary-tree-preorder-traversal/","144")</f>
        <v>144</v>
      </c>
      <c r="E2" s="33" t="str">
        <f>HYPERLINK("https://zxi.mytechroad.com/blog/tree/leetcode-145-binary-tree-postorder-traversal/","145")</f>
        <v>145</v>
      </c>
      <c r="F2" s="15" t="str">
        <f>HYPERLINK("https://zxi.mytechroad.com/blog/tree/leetcode-429-n-ary-tree-level-order-traversal/","429")</f>
        <v>429</v>
      </c>
      <c r="G2" s="28" t="str">
        <f>HYPERLINK("https://zxi.mytechroad.com/blog/tree/leetcode-589-n-ary-tree-preorder-traversal/","589")</f>
        <v>589</v>
      </c>
      <c r="H2" s="32" t="str">
        <f>HYPERLINK("https://zxi.mytechroad.com/blog/tree/leetcode-590-n-ary-tree-postorder-traversal/","590")</f>
        <v>590</v>
      </c>
      <c r="I2" s="12" t="s">
        <v>50</v>
      </c>
    </row>
    <row r="3" ht="13.2" spans="1:9">
      <c r="A3" s="38"/>
      <c r="B3" s="38"/>
      <c r="C3" s="38"/>
      <c r="D3" s="15" t="str">
        <f>HYPERLINK("https://zxi.mytechroad.com/blog/tree/leetcode-987-vertical-order-traversal-of-a-binary-tree/","987")</f>
        <v>987</v>
      </c>
      <c r="E3" s="26" t="str">
        <f>HYPERLINK("https://zxi.mytechroad.com/blog/tree/leetcode-1302-deepest-leaves-sum/","1302")</f>
        <v>1302</v>
      </c>
      <c r="F3" s="7"/>
      <c r="G3" s="16"/>
      <c r="H3" s="7"/>
      <c r="I3" s="17"/>
    </row>
    <row r="4" ht="13.2" spans="1:9">
      <c r="A4" s="35">
        <v>100</v>
      </c>
      <c r="B4" s="39" t="str">
        <f>HYPERLINK("https://zxi.mytechroad.com/blog/tree/leetcode-100-same-tree/","Same Tree")</f>
        <v>Same Tree</v>
      </c>
      <c r="C4" s="37" t="s">
        <v>10</v>
      </c>
      <c r="D4" s="28" t="str">
        <f>HYPERLINK("https://zxi.mytechroad.com/blog/tree/leetcode-101-symmetric-tree/","101")</f>
        <v>101</v>
      </c>
      <c r="E4" s="32" t="str">
        <f>HYPERLINK("https://zxi.mytechroad.com/blog/tree/leetcode-104-maximum-depth-of-binary-tree/","104")</f>
        <v>104</v>
      </c>
      <c r="F4" s="32" t="str">
        <f>HYPERLINK("https://zxi.mytechroad.com/blog/leetcode/leetcode-110-balanced-binary-tree/","110")</f>
        <v>110</v>
      </c>
      <c r="G4" s="28" t="str">
        <f>HYPERLINK("https://zxi.mytechroad.com/blog/tree/leetcode-111-minimum-depth-of-binary-tree/","111")</f>
        <v>111</v>
      </c>
      <c r="H4" s="32" t="str">
        <f>HYPERLINK("https://leetcode.com/problems/subtree-of-another-tree","572")</f>
        <v>572</v>
      </c>
      <c r="I4" s="17"/>
    </row>
    <row r="5" ht="13.2" spans="1:9">
      <c r="A5" s="38"/>
      <c r="B5" s="38"/>
      <c r="C5" s="38"/>
      <c r="D5" s="32" t="str">
        <f>HYPERLINK("https://leetcode.com/problems/univalued-binary-tree/","965")</f>
        <v>965</v>
      </c>
      <c r="E5" s="7"/>
      <c r="F5" s="7"/>
      <c r="G5" s="18"/>
      <c r="H5" s="7"/>
      <c r="I5" s="17"/>
    </row>
    <row r="6" ht="13.2" spans="1:9">
      <c r="A6" s="12">
        <v>102</v>
      </c>
      <c r="B6" s="40" t="str">
        <f>HYPERLINK("https://zxi.mytechroad.com/blog/leetcode/leetcode-102-binary-tree-level-order-traversal/","Binary Tree Level Order Traversal")</f>
        <v>Binary Tree Level Order Traversal</v>
      </c>
      <c r="C6" s="9" t="s">
        <v>10</v>
      </c>
      <c r="D6" s="28" t="str">
        <f>HYPERLINK("https://zxi.mytechroad.com/blog/tree/leetcode-107-binary-tree-level-order-traversal-ii/","107")</f>
        <v>107</v>
      </c>
      <c r="E6" s="15" t="str">
        <f>HYPERLINK("https://zxi.mytechroad.com/blog/tree/leetcode-429-n-ary-tree-level-order-traversal/","429")</f>
        <v>429</v>
      </c>
      <c r="F6" s="32" t="str">
        <f>HYPERLINK("https://zxi.mytechroad.com/blog/tree/leetcode-872-leaf-similar-trees/","872")</f>
        <v>872</v>
      </c>
      <c r="H6" s="7"/>
      <c r="I6" s="12" t="s">
        <v>51</v>
      </c>
    </row>
    <row r="7" ht="13.2" spans="1:9">
      <c r="A7" s="12">
        <v>814</v>
      </c>
      <c r="B7" s="40" t="str">
        <f>HYPERLINK("https://zxi.mytechroad.com/blog/tree/leetcode-814-binary-tree-pruning/","Binary Tree Pruning")</f>
        <v>Binary Tree Pruning</v>
      </c>
      <c r="C7" s="9" t="s">
        <v>5</v>
      </c>
      <c r="D7" s="28" t="str">
        <f>HYPERLINK("https://zxi.mytechroad.com/blog/leetcode/leetcode-669-trim-a-binary-search-tree/","669")</f>
        <v>669</v>
      </c>
      <c r="E7" s="15" t="str">
        <f>HYPERLINK("https://zxi.mytechroad.com/blog/tree/leetcode-1325-delete-leaves-with-a-given-value/","1325")</f>
        <v>1325</v>
      </c>
      <c r="F7" s="7"/>
      <c r="G7" s="7"/>
      <c r="H7" s="7"/>
      <c r="I7" s="17"/>
    </row>
    <row r="8" ht="13.2" spans="1:9">
      <c r="A8" s="12">
        <v>112</v>
      </c>
      <c r="B8" s="41" t="str">
        <f>HYPERLINK("https://zxi.mytechroad.com/blog/tree/leetcode-112-path-sum/","Path Sum")</f>
        <v>Path Sum</v>
      </c>
      <c r="C8" s="9" t="s">
        <v>5</v>
      </c>
      <c r="D8" s="15" t="str">
        <f>HYPERLINK("https://zxi.mytechroad.com/blog/tree/leetcode-113-path-sum-ii/","113")</f>
        <v>113</v>
      </c>
      <c r="E8" s="32" t="str">
        <f>HYPERLINK("https://zxi.mytechroad.com/blog/tree/leetcode-437-path-sum-iii/","437")</f>
        <v>437</v>
      </c>
      <c r="F8" s="17"/>
      <c r="G8" s="7"/>
      <c r="H8" s="7"/>
      <c r="I8" s="17"/>
    </row>
    <row r="9" ht="13.2" spans="1:9">
      <c r="A9" s="12">
        <v>129</v>
      </c>
      <c r="B9" s="42" t="str">
        <f>HYPERLINK("https://zxi.mytechroad.com/blog/tree/leetcode-129-sum-root-to-leaf-numbers/","Sum Root to Leaf Numbers")</f>
        <v>Sum Root to Leaf Numbers</v>
      </c>
      <c r="C9" s="9" t="s">
        <v>5</v>
      </c>
      <c r="D9" s="32" t="str">
        <f>HYPERLINK("https://zxi.mytechroad.com/blog/tree/leetcode-257-binary-tree-paths/","257")</f>
        <v>257</v>
      </c>
      <c r="E9" s="7"/>
      <c r="F9" s="7"/>
      <c r="G9" s="7"/>
      <c r="H9" s="7"/>
      <c r="I9" s="17"/>
    </row>
    <row r="10" ht="13.2" spans="1:9">
      <c r="A10" s="12">
        <v>236</v>
      </c>
      <c r="B10" s="42" t="str">
        <f>HYPERLINK("https://zxi.mytechroad.com/blog/tree/leetcode-236-lowest-common-ancestor-of-a-binary-tree/","Lowest Common Ancestor of a Binary Tree")</f>
        <v>Lowest Common Ancestor of a Binary Tree</v>
      </c>
      <c r="C10" s="9" t="s">
        <v>5</v>
      </c>
      <c r="D10" s="32" t="str">
        <f>HYPERLINK("https://zxi.mytechroad.com/blog/tree/leetcode-235-lowest-common-ancestor-of-a-binary-search-tree/","235")</f>
        <v>235</v>
      </c>
      <c r="E10" s="7"/>
      <c r="F10" s="7"/>
      <c r="G10" s="7"/>
      <c r="H10" s="7"/>
      <c r="I10" s="17"/>
    </row>
    <row r="11" ht="13.2" spans="1:9">
      <c r="A11" s="12">
        <v>297</v>
      </c>
      <c r="B11" s="43" t="str">
        <f>HYPERLINK("https://zxi.mytechroad.com/blog/tree/leetcode-297-serialize-and-deserialize-binary-tree/","Serialize and Deserialize Binary Tree")</f>
        <v>Serialize and Deserialize Binary Tree</v>
      </c>
      <c r="C11" s="9" t="s">
        <v>5</v>
      </c>
      <c r="D11" s="15" t="str">
        <f>HYPERLINK("https://zxi.mytechroad.com/blog/tree/leetcode-449-serialize-and-deserialize-bst/","449")</f>
        <v>449</v>
      </c>
      <c r="E11" s="7"/>
      <c r="F11" s="7"/>
      <c r="G11" s="7"/>
      <c r="H11" s="7"/>
      <c r="I11" s="17"/>
    </row>
    <row r="12" ht="13.2" spans="1:9">
      <c r="A12" s="12">
        <v>508</v>
      </c>
      <c r="B12" s="42" t="str">
        <f>HYPERLINK("https://zxi.mytechroad.com/blog/tree/leetcode-508-most-frequent-subtree-sum/","Most Frequent Subtree Sum")</f>
        <v>Most Frequent Subtree Sum</v>
      </c>
      <c r="C12" s="9" t="s">
        <v>5</v>
      </c>
      <c r="D12" s="16"/>
      <c r="E12" s="7"/>
      <c r="F12" s="7"/>
      <c r="G12" s="7"/>
      <c r="H12" s="7"/>
      <c r="I12" s="17"/>
    </row>
    <row r="13" ht="13.2" spans="1:9">
      <c r="A13" s="12">
        <v>124</v>
      </c>
      <c r="B13" s="43" t="str">
        <f>HYPERLINK("https://zxi.mytechroad.com/blog/tree/leetcode-124-binary-tree-maximum-path-sum/","Binary Tree Maximum Path Sum")</f>
        <v>Binary Tree Maximum Path Sum</v>
      </c>
      <c r="C13" s="9" t="s">
        <v>5</v>
      </c>
      <c r="D13" s="28" t="str">
        <f>HYPERLINK("https://zxi.mytechroad.com/blog/tree/leetcode-543-diameter-of-binary-tree/","543")</f>
        <v>543</v>
      </c>
      <c r="E13" s="32" t="str">
        <f>HYPERLINK("https://zxi.mytechroad.com/blog/tree/leetcode-687-longest-univalue-path/","687")</f>
        <v>687</v>
      </c>
      <c r="F13" s="17"/>
      <c r="G13" s="7"/>
      <c r="H13" s="7"/>
      <c r="I13" s="12" t="s">
        <v>52</v>
      </c>
    </row>
    <row r="14" ht="13.2" spans="1:9">
      <c r="A14" s="12">
        <v>968</v>
      </c>
      <c r="B14" s="43" t="str">
        <f>HYPERLINK("https://zxi.mytechroad.com/blog/tree/leetcode-968-binary-tree-cameras/","Binary Tree Cameras")</f>
        <v>Binary Tree Cameras</v>
      </c>
      <c r="C14" s="9" t="s">
        <v>14</v>
      </c>
      <c r="D14" s="15" t="str">
        <f>HYPERLINK("https://zxi.mytechroad.com/blog/tree/leetcode-337-house-robber-iii/","337")</f>
        <v>337</v>
      </c>
      <c r="E14" s="15" t="str">
        <f>HYPERLINK("https://zxi.mytechroad.com/blog/tree/leetcode-979-distribute-coins-in-binary-tree/","979")</f>
        <v>979</v>
      </c>
      <c r="F14" s="7"/>
      <c r="G14" s="7"/>
      <c r="H14" s="7"/>
      <c r="I14" s="17"/>
    </row>
    <row r="15" ht="13.2" spans="2:4">
      <c r="B15" s="44"/>
      <c r="C15" s="4"/>
      <c r="D15" s="19"/>
    </row>
    <row r="16" ht="13.2" spans="2:4">
      <c r="B16" s="44"/>
      <c r="C16" s="4"/>
      <c r="D16" s="19"/>
    </row>
    <row r="17" ht="13.2" spans="2:4">
      <c r="B17" s="44"/>
      <c r="C17" s="4"/>
      <c r="D17" s="19"/>
    </row>
    <row r="18" ht="13.2" spans="2:4">
      <c r="B18" s="44"/>
      <c r="C18" s="4"/>
      <c r="D18" s="19"/>
    </row>
    <row r="19" ht="13.2" spans="2:4">
      <c r="B19" s="44"/>
      <c r="C19" s="4"/>
      <c r="D19" s="19"/>
    </row>
    <row r="20" ht="13.2" spans="2:4">
      <c r="B20" s="44"/>
      <c r="C20" s="4"/>
      <c r="D20" s="19"/>
    </row>
    <row r="21" ht="13.2" spans="2:4">
      <c r="B21" s="44"/>
      <c r="C21" s="4"/>
      <c r="D21" s="19"/>
    </row>
    <row r="22" ht="13.2" spans="2:4">
      <c r="B22" s="44"/>
      <c r="C22" s="4"/>
      <c r="D22" s="19"/>
    </row>
    <row r="23" ht="13.2" spans="2:4">
      <c r="B23" s="44"/>
      <c r="C23" s="4"/>
      <c r="D23" s="19"/>
    </row>
    <row r="24" ht="13.2" spans="2:4">
      <c r="B24" s="44"/>
      <c r="C24" s="4"/>
      <c r="D24" s="19"/>
    </row>
    <row r="25" ht="13.2" spans="2:4">
      <c r="B25" s="44"/>
      <c r="C25" s="4"/>
      <c r="D25" s="19"/>
    </row>
    <row r="26" ht="13.2" spans="2:4">
      <c r="B26" s="44"/>
      <c r="C26" s="4"/>
      <c r="D26" s="19"/>
    </row>
    <row r="27" ht="13.2" spans="2:4">
      <c r="B27" s="44"/>
      <c r="C27" s="4"/>
      <c r="D27" s="19"/>
    </row>
    <row r="28" ht="13.2" spans="2:4">
      <c r="B28" s="44"/>
      <c r="C28" s="4"/>
      <c r="D28" s="19"/>
    </row>
    <row r="29" ht="13.2" spans="2:4">
      <c r="B29" s="44"/>
      <c r="C29" s="4"/>
      <c r="D29" s="19"/>
    </row>
    <row r="30" ht="13.2" spans="2:4">
      <c r="B30" s="44"/>
      <c r="C30" s="4"/>
      <c r="D30" s="19"/>
    </row>
    <row r="31" ht="13.2" spans="2:4">
      <c r="B31" s="44"/>
      <c r="C31" s="4"/>
      <c r="D31" s="19"/>
    </row>
    <row r="32" ht="13.2" spans="2:4">
      <c r="B32" s="44"/>
      <c r="C32" s="4"/>
      <c r="D32" s="19"/>
    </row>
    <row r="33" ht="13.2" spans="2:4">
      <c r="B33" s="44"/>
      <c r="C33" s="4"/>
      <c r="D33" s="19"/>
    </row>
    <row r="34" ht="13.2" spans="2:4">
      <c r="B34" s="44"/>
      <c r="C34" s="4"/>
      <c r="D34" s="19"/>
    </row>
    <row r="35" ht="13.2" spans="2:4">
      <c r="B35" s="44"/>
      <c r="C35" s="4"/>
      <c r="D35" s="19"/>
    </row>
    <row r="36" ht="13.2" spans="2:4">
      <c r="B36" s="44"/>
      <c r="C36" s="4"/>
      <c r="D36" s="19"/>
    </row>
    <row r="37" ht="13.2" spans="2:4">
      <c r="B37" s="44"/>
      <c r="C37" s="4"/>
      <c r="D37" s="19"/>
    </row>
    <row r="38" ht="13.2" spans="2:4">
      <c r="B38" s="44"/>
      <c r="C38" s="4"/>
      <c r="D38" s="19"/>
    </row>
    <row r="39" ht="13.2" spans="2:4">
      <c r="B39" s="44"/>
      <c r="C39" s="4"/>
      <c r="D39" s="19"/>
    </row>
    <row r="40" ht="13.2" spans="2:4">
      <c r="B40" s="44"/>
      <c r="C40" s="4"/>
      <c r="D40" s="19"/>
    </row>
    <row r="41" ht="13.2" spans="2:4">
      <c r="B41" s="44"/>
      <c r="C41" s="4"/>
      <c r="D41" s="19"/>
    </row>
    <row r="42" ht="13.2" spans="2:4">
      <c r="B42" s="44"/>
      <c r="C42" s="4"/>
      <c r="D42" s="19"/>
    </row>
    <row r="43" ht="13.2" spans="2:4">
      <c r="B43" s="44"/>
      <c r="C43" s="4"/>
      <c r="D43" s="19"/>
    </row>
    <row r="44" ht="13.2" spans="2:4">
      <c r="B44" s="44"/>
      <c r="C44" s="4"/>
      <c r="D44" s="19"/>
    </row>
    <row r="45" ht="13.2" spans="2:4">
      <c r="B45" s="44"/>
      <c r="C45" s="4"/>
      <c r="D45" s="19"/>
    </row>
    <row r="46" ht="13.2" spans="2:4">
      <c r="B46" s="44"/>
      <c r="C46" s="4"/>
      <c r="D46" s="19"/>
    </row>
    <row r="47" ht="13.2" spans="2:4">
      <c r="B47" s="44"/>
      <c r="C47" s="4"/>
      <c r="D47" s="19"/>
    </row>
    <row r="48" ht="13.2" spans="2:4">
      <c r="B48" s="44"/>
      <c r="C48" s="4"/>
      <c r="D48" s="19"/>
    </row>
    <row r="49" ht="13.2" spans="2:4">
      <c r="B49" s="44"/>
      <c r="C49" s="4"/>
      <c r="D49" s="19"/>
    </row>
    <row r="50" ht="13.2" spans="2:4">
      <c r="B50" s="44"/>
      <c r="C50" s="4"/>
      <c r="D50" s="19"/>
    </row>
    <row r="51" ht="13.2" spans="2:4">
      <c r="B51" s="44"/>
      <c r="C51" s="4"/>
      <c r="D51" s="19"/>
    </row>
    <row r="52" ht="13.2" spans="2:4">
      <c r="B52" s="44"/>
      <c r="C52" s="4"/>
      <c r="D52" s="19"/>
    </row>
    <row r="53" ht="13.2" spans="2:4">
      <c r="B53" s="44"/>
      <c r="C53" s="4"/>
      <c r="D53" s="19"/>
    </row>
    <row r="54" ht="13.2" spans="2:4">
      <c r="B54" s="44"/>
      <c r="C54" s="4"/>
      <c r="D54" s="19"/>
    </row>
    <row r="55" ht="13.2" spans="2:4">
      <c r="B55" s="44"/>
      <c r="C55" s="4"/>
      <c r="D55" s="19"/>
    </row>
    <row r="56" ht="13.2" spans="2:4">
      <c r="B56" s="44"/>
      <c r="C56" s="4"/>
      <c r="D56" s="19"/>
    </row>
    <row r="57" ht="13.2" spans="2:4">
      <c r="B57" s="44"/>
      <c r="C57" s="4"/>
      <c r="D57" s="19"/>
    </row>
    <row r="58" ht="13.2" spans="2:4">
      <c r="B58" s="44"/>
      <c r="C58" s="4"/>
      <c r="D58" s="19"/>
    </row>
    <row r="59" ht="13.2" spans="2:4">
      <c r="B59" s="44"/>
      <c r="C59" s="4"/>
      <c r="D59" s="19"/>
    </row>
    <row r="60" ht="13.2" spans="2:4">
      <c r="B60" s="44"/>
      <c r="C60" s="4"/>
      <c r="D60" s="19"/>
    </row>
    <row r="61" ht="13.2" spans="2:4">
      <c r="B61" s="44"/>
      <c r="C61" s="4"/>
      <c r="D61" s="19"/>
    </row>
    <row r="62" ht="13.2" spans="2:4">
      <c r="B62" s="44"/>
      <c r="C62" s="4"/>
      <c r="D62" s="19"/>
    </row>
    <row r="63" ht="13.2" spans="2:4">
      <c r="B63" s="44"/>
      <c r="C63" s="4"/>
      <c r="D63" s="19"/>
    </row>
    <row r="64" ht="13.2" spans="2:4">
      <c r="B64" s="44"/>
      <c r="C64" s="4"/>
      <c r="D64" s="19"/>
    </row>
    <row r="65" ht="13.2" spans="2:4">
      <c r="B65" s="44"/>
      <c r="C65" s="4"/>
      <c r="D65" s="19"/>
    </row>
    <row r="66" ht="13.2" spans="2:4">
      <c r="B66" s="44"/>
      <c r="C66" s="4"/>
      <c r="D66" s="19"/>
    </row>
    <row r="67" ht="13.2" spans="2:4">
      <c r="B67" s="44"/>
      <c r="C67" s="4"/>
      <c r="D67" s="19"/>
    </row>
    <row r="68" ht="13.2" spans="2:4">
      <c r="B68" s="44"/>
      <c r="C68" s="4"/>
      <c r="D68" s="19"/>
    </row>
    <row r="69" ht="13.2" spans="2:4">
      <c r="B69" s="44"/>
      <c r="C69" s="4"/>
      <c r="D69" s="19"/>
    </row>
    <row r="70" ht="13.2" spans="2:4">
      <c r="B70" s="44"/>
      <c r="C70" s="4"/>
      <c r="D70" s="19"/>
    </row>
    <row r="71" ht="13.2" spans="2:4">
      <c r="B71" s="44"/>
      <c r="C71" s="4"/>
      <c r="D71" s="19"/>
    </row>
    <row r="72" ht="13.2" spans="2:4">
      <c r="B72" s="44"/>
      <c r="C72" s="4"/>
      <c r="D72" s="19"/>
    </row>
    <row r="73" ht="13.2" spans="2:4">
      <c r="B73" s="44"/>
      <c r="C73" s="4"/>
      <c r="D73" s="19"/>
    </row>
    <row r="74" ht="13.2" spans="2:4">
      <c r="B74" s="44"/>
      <c r="C74" s="4"/>
      <c r="D74" s="19"/>
    </row>
    <row r="75" ht="13.2" spans="2:4">
      <c r="B75" s="44"/>
      <c r="C75" s="4"/>
      <c r="D75" s="19"/>
    </row>
    <row r="76" ht="13.2" spans="2:4">
      <c r="B76" s="44"/>
      <c r="C76" s="4"/>
      <c r="D76" s="19"/>
    </row>
    <row r="77" ht="13.2" spans="2:4">
      <c r="B77" s="44"/>
      <c r="C77" s="4"/>
      <c r="D77" s="19"/>
    </row>
    <row r="78" ht="13.2" spans="2:4">
      <c r="B78" s="44"/>
      <c r="C78" s="4"/>
      <c r="D78" s="19"/>
    </row>
    <row r="79" ht="13.2" spans="2:4">
      <c r="B79" s="44"/>
      <c r="C79" s="4"/>
      <c r="D79" s="19"/>
    </row>
    <row r="80" ht="13.2" spans="2:4">
      <c r="B80" s="44"/>
      <c r="C80" s="4"/>
      <c r="D80" s="19"/>
    </row>
    <row r="81" ht="13.2" spans="2:4">
      <c r="B81" s="44"/>
      <c r="C81" s="4"/>
      <c r="D81" s="19"/>
    </row>
    <row r="82" ht="13.2" spans="2:4">
      <c r="B82" s="44"/>
      <c r="C82" s="4"/>
      <c r="D82" s="19"/>
    </row>
    <row r="83" ht="13.2" spans="2:4">
      <c r="B83" s="44"/>
      <c r="C83" s="4"/>
      <c r="D83" s="19"/>
    </row>
    <row r="84" ht="13.2" spans="2:4">
      <c r="B84" s="44"/>
      <c r="C84" s="4"/>
      <c r="D84" s="19"/>
    </row>
    <row r="85" ht="13.2" spans="2:4">
      <c r="B85" s="44"/>
      <c r="C85" s="4"/>
      <c r="D85" s="19"/>
    </row>
    <row r="86" ht="13.2" spans="2:4">
      <c r="B86" s="44"/>
      <c r="C86" s="4"/>
      <c r="D86" s="19"/>
    </row>
    <row r="87" ht="13.2" spans="2:4">
      <c r="B87" s="44"/>
      <c r="C87" s="4"/>
      <c r="D87" s="19"/>
    </row>
    <row r="88" ht="13.2" spans="2:4">
      <c r="B88" s="44"/>
      <c r="C88" s="4"/>
      <c r="D88" s="19"/>
    </row>
    <row r="89" ht="13.2" spans="2:4">
      <c r="B89" s="44"/>
      <c r="C89" s="4"/>
      <c r="D89" s="19"/>
    </row>
    <row r="90" ht="13.2" spans="2:4">
      <c r="B90" s="44"/>
      <c r="C90" s="4"/>
      <c r="D90" s="19"/>
    </row>
    <row r="91" ht="13.2" spans="2:4">
      <c r="B91" s="44"/>
      <c r="C91" s="4"/>
      <c r="D91" s="19"/>
    </row>
    <row r="92" ht="13.2" spans="2:4">
      <c r="B92" s="44"/>
      <c r="C92" s="4"/>
      <c r="D92" s="19"/>
    </row>
    <row r="93" ht="13.2" spans="2:4">
      <c r="B93" s="44"/>
      <c r="C93" s="4"/>
      <c r="D93" s="19"/>
    </row>
    <row r="94" ht="13.2" spans="2:4">
      <c r="B94" s="44"/>
      <c r="C94" s="4"/>
      <c r="D94" s="19"/>
    </row>
    <row r="95" ht="13.2" spans="2:4">
      <c r="B95" s="44"/>
      <c r="C95" s="4"/>
      <c r="D95" s="19"/>
    </row>
    <row r="96" ht="13.2" spans="2:4">
      <c r="B96" s="44"/>
      <c r="C96" s="4"/>
      <c r="D96" s="19"/>
    </row>
    <row r="97" ht="13.2" spans="2:4">
      <c r="B97" s="44"/>
      <c r="C97" s="4"/>
      <c r="D97" s="19"/>
    </row>
    <row r="98" ht="13.2" spans="2:4">
      <c r="B98" s="44"/>
      <c r="C98" s="4"/>
      <c r="D98" s="19"/>
    </row>
    <row r="99" ht="13.2" spans="2:4">
      <c r="B99" s="44"/>
      <c r="C99" s="4"/>
      <c r="D99" s="19"/>
    </row>
    <row r="100" ht="13.2" spans="2:4">
      <c r="B100" s="44"/>
      <c r="C100" s="4"/>
      <c r="D100" s="19"/>
    </row>
    <row r="101" ht="13.2" spans="2:4">
      <c r="B101" s="44"/>
      <c r="C101" s="4"/>
      <c r="D101" s="19"/>
    </row>
    <row r="102" ht="13.2" spans="2:4">
      <c r="B102" s="44"/>
      <c r="C102" s="4"/>
      <c r="D102" s="19"/>
    </row>
    <row r="103" ht="13.2" spans="2:4">
      <c r="B103" s="44"/>
      <c r="C103" s="4"/>
      <c r="D103" s="19"/>
    </row>
    <row r="104" ht="13.2" spans="2:4">
      <c r="B104" s="44"/>
      <c r="C104" s="4"/>
      <c r="D104" s="19"/>
    </row>
    <row r="105" ht="13.2" spans="2:4">
      <c r="B105" s="44"/>
      <c r="C105" s="4"/>
      <c r="D105" s="19"/>
    </row>
    <row r="106" ht="13.2" spans="2:4">
      <c r="B106" s="44"/>
      <c r="C106" s="4"/>
      <c r="D106" s="19"/>
    </row>
    <row r="107" ht="13.2" spans="2:4">
      <c r="B107" s="44"/>
      <c r="C107" s="4"/>
      <c r="D107" s="19"/>
    </row>
    <row r="108" ht="13.2" spans="2:4">
      <c r="B108" s="44"/>
      <c r="C108" s="4"/>
      <c r="D108" s="19"/>
    </row>
    <row r="109" ht="13.2" spans="2:4">
      <c r="B109" s="44"/>
      <c r="C109" s="4"/>
      <c r="D109" s="19"/>
    </row>
    <row r="110" ht="13.2" spans="2:4">
      <c r="B110" s="44"/>
      <c r="C110" s="4"/>
      <c r="D110" s="19"/>
    </row>
    <row r="111" ht="13.2" spans="2:4">
      <c r="B111" s="44"/>
      <c r="C111" s="4"/>
      <c r="D111" s="19"/>
    </row>
    <row r="112" ht="13.2" spans="2:4">
      <c r="B112" s="44"/>
      <c r="C112" s="4"/>
      <c r="D112" s="19"/>
    </row>
    <row r="113" ht="13.2" spans="2:4">
      <c r="B113" s="44"/>
      <c r="C113" s="4"/>
      <c r="D113" s="19"/>
    </row>
    <row r="114" ht="13.2" spans="2:4">
      <c r="B114" s="44"/>
      <c r="C114" s="4"/>
      <c r="D114" s="19"/>
    </row>
    <row r="115" ht="13.2" spans="2:4">
      <c r="B115" s="44"/>
      <c r="C115" s="4"/>
      <c r="D115" s="19"/>
    </row>
    <row r="116" ht="13.2" spans="2:4">
      <c r="B116" s="44"/>
      <c r="C116" s="4"/>
      <c r="D116" s="19"/>
    </row>
    <row r="117" ht="13.2" spans="2:4">
      <c r="B117" s="44"/>
      <c r="C117" s="4"/>
      <c r="D117" s="19"/>
    </row>
    <row r="118" ht="13.2" spans="2:4">
      <c r="B118" s="44"/>
      <c r="C118" s="4"/>
      <c r="D118" s="19"/>
    </row>
    <row r="119" ht="13.2" spans="2:4">
      <c r="B119" s="44"/>
      <c r="C119" s="4"/>
      <c r="D119" s="19"/>
    </row>
    <row r="120" ht="13.2" spans="2:4">
      <c r="B120" s="44"/>
      <c r="C120" s="4"/>
      <c r="D120" s="19"/>
    </row>
    <row r="121" ht="13.2" spans="2:4">
      <c r="B121" s="44"/>
      <c r="C121" s="4"/>
      <c r="D121" s="19"/>
    </row>
    <row r="122" ht="13.2" spans="2:4">
      <c r="B122" s="44"/>
      <c r="C122" s="4"/>
      <c r="D122" s="19"/>
    </row>
    <row r="123" ht="13.2" spans="2:4">
      <c r="B123" s="44"/>
      <c r="C123" s="4"/>
      <c r="D123" s="19"/>
    </row>
    <row r="124" ht="13.2" spans="2:4">
      <c r="B124" s="44"/>
      <c r="C124" s="4"/>
      <c r="D124" s="19"/>
    </row>
    <row r="125" ht="13.2" spans="2:4">
      <c r="B125" s="44"/>
      <c r="C125" s="4"/>
      <c r="D125" s="19"/>
    </row>
    <row r="126" ht="13.2" spans="2:4">
      <c r="B126" s="44"/>
      <c r="C126" s="4"/>
      <c r="D126" s="19"/>
    </row>
    <row r="127" ht="13.2" spans="2:4">
      <c r="B127" s="44"/>
      <c r="C127" s="4"/>
      <c r="D127" s="19"/>
    </row>
    <row r="128" ht="13.2" spans="2:4">
      <c r="B128" s="44"/>
      <c r="C128" s="4"/>
      <c r="D128" s="19"/>
    </row>
    <row r="129" ht="13.2" spans="2:4">
      <c r="B129" s="44"/>
      <c r="C129" s="4"/>
      <c r="D129" s="19"/>
    </row>
    <row r="130" ht="13.2" spans="2:4">
      <c r="B130" s="44"/>
      <c r="C130" s="4"/>
      <c r="D130" s="19"/>
    </row>
    <row r="131" ht="13.2" spans="2:4">
      <c r="B131" s="44"/>
      <c r="C131" s="4"/>
      <c r="D131" s="19"/>
    </row>
    <row r="132" ht="13.2" spans="2:4">
      <c r="B132" s="44"/>
      <c r="C132" s="4"/>
      <c r="D132" s="19"/>
    </row>
    <row r="133" ht="13.2" spans="2:4">
      <c r="B133" s="44"/>
      <c r="C133" s="4"/>
      <c r="D133" s="19"/>
    </row>
    <row r="134" ht="13.2" spans="2:4">
      <c r="B134" s="44"/>
      <c r="C134" s="4"/>
      <c r="D134" s="19"/>
    </row>
    <row r="135" ht="13.2" spans="2:4">
      <c r="B135" s="44"/>
      <c r="C135" s="4"/>
      <c r="D135" s="19"/>
    </row>
    <row r="136" ht="13.2" spans="2:4">
      <c r="B136" s="44"/>
      <c r="C136" s="4"/>
      <c r="D136" s="19"/>
    </row>
    <row r="137" ht="13.2" spans="2:4">
      <c r="B137" s="44"/>
      <c r="C137" s="4"/>
      <c r="D137" s="19"/>
    </row>
    <row r="138" ht="13.2" spans="2:4">
      <c r="B138" s="44"/>
      <c r="C138" s="4"/>
      <c r="D138" s="19"/>
    </row>
    <row r="139" ht="13.2" spans="2:4">
      <c r="B139" s="44"/>
      <c r="C139" s="4"/>
      <c r="D139" s="19"/>
    </row>
    <row r="140" ht="13.2" spans="2:4">
      <c r="B140" s="44"/>
      <c r="C140" s="4"/>
      <c r="D140" s="19"/>
    </row>
    <row r="141" ht="13.2" spans="2:4">
      <c r="B141" s="44"/>
      <c r="C141" s="4"/>
      <c r="D141" s="19"/>
    </row>
    <row r="142" ht="13.2" spans="2:4">
      <c r="B142" s="44"/>
      <c r="C142" s="4"/>
      <c r="D142" s="19"/>
    </row>
    <row r="143" ht="13.2" spans="2:4">
      <c r="B143" s="44"/>
      <c r="C143" s="4"/>
      <c r="D143" s="19"/>
    </row>
    <row r="144" ht="13.2" spans="2:4">
      <c r="B144" s="44"/>
      <c r="C144" s="4"/>
      <c r="D144" s="19"/>
    </row>
    <row r="145" ht="13.2" spans="2:4">
      <c r="B145" s="44"/>
      <c r="C145" s="4"/>
      <c r="D145" s="19"/>
    </row>
    <row r="146" ht="13.2" spans="2:4">
      <c r="B146" s="44"/>
      <c r="C146" s="4"/>
      <c r="D146" s="19"/>
    </row>
    <row r="147" ht="13.2" spans="2:4">
      <c r="B147" s="44"/>
      <c r="C147" s="4"/>
      <c r="D147" s="19"/>
    </row>
    <row r="148" ht="13.2" spans="2:4">
      <c r="B148" s="44"/>
      <c r="C148" s="4"/>
      <c r="D148" s="19"/>
    </row>
    <row r="149" ht="13.2" spans="2:4">
      <c r="B149" s="44"/>
      <c r="C149" s="4"/>
      <c r="D149" s="19"/>
    </row>
    <row r="150" ht="13.2" spans="2:4">
      <c r="B150" s="44"/>
      <c r="C150" s="4"/>
      <c r="D150" s="19"/>
    </row>
    <row r="151" ht="13.2" spans="2:4">
      <c r="B151" s="44"/>
      <c r="C151" s="4"/>
      <c r="D151" s="19"/>
    </row>
    <row r="152" ht="13.2" spans="2:4">
      <c r="B152" s="44"/>
      <c r="C152" s="4"/>
      <c r="D152" s="19"/>
    </row>
    <row r="153" ht="13.2" spans="2:4">
      <c r="B153" s="44"/>
      <c r="C153" s="4"/>
      <c r="D153" s="19"/>
    </row>
    <row r="154" ht="13.2" spans="2:4">
      <c r="B154" s="44"/>
      <c r="C154" s="4"/>
      <c r="D154" s="19"/>
    </row>
    <row r="155" ht="13.2" spans="2:4">
      <c r="B155" s="44"/>
      <c r="C155" s="4"/>
      <c r="D155" s="19"/>
    </row>
    <row r="156" ht="13.2" spans="2:4">
      <c r="B156" s="44"/>
      <c r="C156" s="4"/>
      <c r="D156" s="19"/>
    </row>
    <row r="157" ht="13.2" spans="2:4">
      <c r="B157" s="44"/>
      <c r="C157" s="4"/>
      <c r="D157" s="19"/>
    </row>
    <row r="158" ht="13.2" spans="2:4">
      <c r="B158" s="44"/>
      <c r="C158" s="4"/>
      <c r="D158" s="19"/>
    </row>
    <row r="159" ht="13.2" spans="2:4">
      <c r="B159" s="44"/>
      <c r="C159" s="4"/>
      <c r="D159" s="19"/>
    </row>
    <row r="160" ht="13.2" spans="2:4">
      <c r="B160" s="44"/>
      <c r="C160" s="4"/>
      <c r="D160" s="19"/>
    </row>
    <row r="161" ht="13.2" spans="2:4">
      <c r="B161" s="44"/>
      <c r="C161" s="4"/>
      <c r="D161" s="19"/>
    </row>
    <row r="162" ht="13.2" spans="2:4">
      <c r="B162" s="44"/>
      <c r="C162" s="4"/>
      <c r="D162" s="19"/>
    </row>
    <row r="163" ht="13.2" spans="2:4">
      <c r="B163" s="44"/>
      <c r="C163" s="4"/>
      <c r="D163" s="19"/>
    </row>
    <row r="164" ht="13.2" spans="2:4">
      <c r="B164" s="44"/>
      <c r="C164" s="4"/>
      <c r="D164" s="19"/>
    </row>
    <row r="165" ht="13.2" spans="2:4">
      <c r="B165" s="44"/>
      <c r="C165" s="4"/>
      <c r="D165" s="19"/>
    </row>
    <row r="166" ht="13.2" spans="2:4">
      <c r="B166" s="44"/>
      <c r="C166" s="4"/>
      <c r="D166" s="19"/>
    </row>
    <row r="167" ht="13.2" spans="2:4">
      <c r="B167" s="44"/>
      <c r="C167" s="4"/>
      <c r="D167" s="19"/>
    </row>
    <row r="168" ht="13.2" spans="2:4">
      <c r="B168" s="44"/>
      <c r="C168" s="4"/>
      <c r="D168" s="19"/>
    </row>
    <row r="169" ht="13.2" spans="2:4">
      <c r="B169" s="44"/>
      <c r="C169" s="4"/>
      <c r="D169" s="19"/>
    </row>
    <row r="170" ht="13.2" spans="2:4">
      <c r="B170" s="44"/>
      <c r="C170" s="4"/>
      <c r="D170" s="19"/>
    </row>
    <row r="171" ht="13.2" spans="2:4">
      <c r="B171" s="44"/>
      <c r="C171" s="4"/>
      <c r="D171" s="19"/>
    </row>
    <row r="172" ht="13.2" spans="2:4">
      <c r="B172" s="44"/>
      <c r="C172" s="4"/>
      <c r="D172" s="19"/>
    </row>
    <row r="173" ht="13.2" spans="2:4">
      <c r="B173" s="44"/>
      <c r="C173" s="4"/>
      <c r="D173" s="19"/>
    </row>
    <row r="174" ht="13.2" spans="2:4">
      <c r="B174" s="44"/>
      <c r="C174" s="4"/>
      <c r="D174" s="19"/>
    </row>
    <row r="175" ht="13.2" spans="2:4">
      <c r="B175" s="44"/>
      <c r="C175" s="4"/>
      <c r="D175" s="19"/>
    </row>
    <row r="176" ht="13.2" spans="2:4">
      <c r="B176" s="44"/>
      <c r="C176" s="4"/>
      <c r="D176" s="19"/>
    </row>
    <row r="177" ht="13.2" spans="2:4">
      <c r="B177" s="44"/>
      <c r="C177" s="4"/>
      <c r="D177" s="19"/>
    </row>
    <row r="178" ht="13.2" spans="2:4">
      <c r="B178" s="44"/>
      <c r="C178" s="4"/>
      <c r="D178" s="19"/>
    </row>
    <row r="179" ht="13.2" spans="2:4">
      <c r="B179" s="44"/>
      <c r="C179" s="4"/>
      <c r="D179" s="19"/>
    </row>
    <row r="180" ht="13.2" spans="2:4">
      <c r="B180" s="44"/>
      <c r="C180" s="4"/>
      <c r="D180" s="19"/>
    </row>
    <row r="181" ht="13.2" spans="2:4">
      <c r="B181" s="44"/>
      <c r="C181" s="4"/>
      <c r="D181" s="19"/>
    </row>
    <row r="182" ht="13.2" spans="2:4">
      <c r="B182" s="44"/>
      <c r="C182" s="4"/>
      <c r="D182" s="19"/>
    </row>
    <row r="183" ht="13.2" spans="2:4">
      <c r="B183" s="44"/>
      <c r="C183" s="4"/>
      <c r="D183" s="19"/>
    </row>
    <row r="184" ht="13.2" spans="2:4">
      <c r="B184" s="44"/>
      <c r="C184" s="4"/>
      <c r="D184" s="19"/>
    </row>
    <row r="185" ht="13.2" spans="2:4">
      <c r="B185" s="44"/>
      <c r="C185" s="4"/>
      <c r="D185" s="19"/>
    </row>
    <row r="186" ht="13.2" spans="2:4">
      <c r="B186" s="44"/>
      <c r="C186" s="4"/>
      <c r="D186" s="19"/>
    </row>
    <row r="187" ht="13.2" spans="2:4">
      <c r="B187" s="44"/>
      <c r="C187" s="4"/>
      <c r="D187" s="19"/>
    </row>
    <row r="188" ht="13.2" spans="2:4">
      <c r="B188" s="44"/>
      <c r="C188" s="4"/>
      <c r="D188" s="19"/>
    </row>
    <row r="189" ht="13.2" spans="2:4">
      <c r="B189" s="44"/>
      <c r="C189" s="4"/>
      <c r="D189" s="19"/>
    </row>
    <row r="190" ht="13.2" spans="2:4">
      <c r="B190" s="44"/>
      <c r="C190" s="4"/>
      <c r="D190" s="19"/>
    </row>
    <row r="191" ht="13.2" spans="2:4">
      <c r="B191" s="44"/>
      <c r="C191" s="4"/>
      <c r="D191" s="19"/>
    </row>
    <row r="192" ht="13.2" spans="2:4">
      <c r="B192" s="44"/>
      <c r="C192" s="4"/>
      <c r="D192" s="19"/>
    </row>
    <row r="193" ht="13.2" spans="2:4">
      <c r="B193" s="44"/>
      <c r="C193" s="4"/>
      <c r="D193" s="19"/>
    </row>
    <row r="194" ht="13.2" spans="2:4">
      <c r="B194" s="44"/>
      <c r="C194" s="4"/>
      <c r="D194" s="19"/>
    </row>
    <row r="195" ht="13.2" spans="2:4">
      <c r="B195" s="44"/>
      <c r="C195" s="4"/>
      <c r="D195" s="19"/>
    </row>
    <row r="196" ht="13.2" spans="2:4">
      <c r="B196" s="44"/>
      <c r="C196" s="4"/>
      <c r="D196" s="19"/>
    </row>
    <row r="197" ht="13.2" spans="2:4">
      <c r="B197" s="44"/>
      <c r="C197" s="4"/>
      <c r="D197" s="19"/>
    </row>
    <row r="198" ht="13.2" spans="2:4">
      <c r="B198" s="44"/>
      <c r="C198" s="4"/>
      <c r="D198" s="19"/>
    </row>
    <row r="199" ht="13.2" spans="2:4">
      <c r="B199" s="44"/>
      <c r="C199" s="4"/>
      <c r="D199" s="19"/>
    </row>
    <row r="200" ht="13.2" spans="2:4">
      <c r="B200" s="44"/>
      <c r="C200" s="4"/>
      <c r="D200" s="19"/>
    </row>
    <row r="201" ht="13.2" spans="2:4">
      <c r="B201" s="44"/>
      <c r="C201" s="4"/>
      <c r="D201" s="19"/>
    </row>
    <row r="202" ht="13.2" spans="2:4">
      <c r="B202" s="44"/>
      <c r="C202" s="4"/>
      <c r="D202" s="19"/>
    </row>
    <row r="203" ht="13.2" spans="2:4">
      <c r="B203" s="44"/>
      <c r="C203" s="4"/>
      <c r="D203" s="19"/>
    </row>
    <row r="204" ht="13.2" spans="2:4">
      <c r="B204" s="44"/>
      <c r="C204" s="4"/>
      <c r="D204" s="19"/>
    </row>
    <row r="205" ht="13.2" spans="2:4">
      <c r="B205" s="44"/>
      <c r="C205" s="4"/>
      <c r="D205" s="19"/>
    </row>
    <row r="206" ht="13.2" spans="2:4">
      <c r="B206" s="44"/>
      <c r="C206" s="4"/>
      <c r="D206" s="19"/>
    </row>
    <row r="207" ht="13.2" spans="2:4">
      <c r="B207" s="44"/>
      <c r="C207" s="4"/>
      <c r="D207" s="19"/>
    </row>
    <row r="208" ht="13.2" spans="2:4">
      <c r="B208" s="44"/>
      <c r="C208" s="4"/>
      <c r="D208" s="19"/>
    </row>
    <row r="209" ht="13.2" spans="2:4">
      <c r="B209" s="44"/>
      <c r="C209" s="4"/>
      <c r="D209" s="19"/>
    </row>
    <row r="210" ht="13.2" spans="2:4">
      <c r="B210" s="44"/>
      <c r="C210" s="4"/>
      <c r="D210" s="19"/>
    </row>
    <row r="211" ht="13.2" spans="2:4">
      <c r="B211" s="44"/>
      <c r="C211" s="4"/>
      <c r="D211" s="19"/>
    </row>
    <row r="212" ht="13.2" spans="2:4">
      <c r="B212" s="44"/>
      <c r="C212" s="4"/>
      <c r="D212" s="19"/>
    </row>
    <row r="213" ht="13.2" spans="2:4">
      <c r="B213" s="44"/>
      <c r="C213" s="4"/>
      <c r="D213" s="19"/>
    </row>
    <row r="214" ht="13.2" spans="2:4">
      <c r="B214" s="44"/>
      <c r="C214" s="4"/>
      <c r="D214" s="19"/>
    </row>
    <row r="215" ht="13.2" spans="2:4">
      <c r="B215" s="44"/>
      <c r="C215" s="4"/>
      <c r="D215" s="19"/>
    </row>
    <row r="216" ht="13.2" spans="2:4">
      <c r="B216" s="44"/>
      <c r="C216" s="4"/>
      <c r="D216" s="19"/>
    </row>
    <row r="217" ht="13.2" spans="2:4">
      <c r="B217" s="44"/>
      <c r="C217" s="4"/>
      <c r="D217" s="19"/>
    </row>
    <row r="218" ht="13.2" spans="2:4">
      <c r="B218" s="44"/>
      <c r="C218" s="4"/>
      <c r="D218" s="19"/>
    </row>
    <row r="219" ht="13.2" spans="2:4">
      <c r="B219" s="44"/>
      <c r="C219" s="4"/>
      <c r="D219" s="19"/>
    </row>
    <row r="220" ht="13.2" spans="2:4">
      <c r="B220" s="44"/>
      <c r="C220" s="4"/>
      <c r="D220" s="19"/>
    </row>
    <row r="221" ht="13.2" spans="2:4">
      <c r="B221" s="44"/>
      <c r="C221" s="4"/>
      <c r="D221" s="19"/>
    </row>
    <row r="222" ht="13.2" spans="2:4">
      <c r="B222" s="44"/>
      <c r="C222" s="4"/>
      <c r="D222" s="19"/>
    </row>
    <row r="223" ht="13.2" spans="2:4">
      <c r="B223" s="44"/>
      <c r="C223" s="4"/>
      <c r="D223" s="19"/>
    </row>
    <row r="224" ht="13.2" spans="2:4">
      <c r="B224" s="44"/>
      <c r="C224" s="4"/>
      <c r="D224" s="19"/>
    </row>
    <row r="225" ht="13.2" spans="2:4">
      <c r="B225" s="44"/>
      <c r="C225" s="4"/>
      <c r="D225" s="19"/>
    </row>
    <row r="226" ht="13.2" spans="2:4">
      <c r="B226" s="44"/>
      <c r="C226" s="4"/>
      <c r="D226" s="19"/>
    </row>
    <row r="227" ht="13.2" spans="2:4">
      <c r="B227" s="44"/>
      <c r="C227" s="4"/>
      <c r="D227" s="19"/>
    </row>
    <row r="228" ht="13.2" spans="2:4">
      <c r="B228" s="44"/>
      <c r="C228" s="4"/>
      <c r="D228" s="19"/>
    </row>
    <row r="229" ht="13.2" spans="2:4">
      <c r="B229" s="44"/>
      <c r="C229" s="4"/>
      <c r="D229" s="19"/>
    </row>
    <row r="230" ht="13.2" spans="2:4">
      <c r="B230" s="44"/>
      <c r="C230" s="4"/>
      <c r="D230" s="19"/>
    </row>
    <row r="231" ht="13.2" spans="2:4">
      <c r="B231" s="44"/>
      <c r="C231" s="4"/>
      <c r="D231" s="19"/>
    </row>
    <row r="232" ht="13.2" spans="2:4">
      <c r="B232" s="44"/>
      <c r="C232" s="4"/>
      <c r="D232" s="19"/>
    </row>
    <row r="233" ht="13.2" spans="2:4">
      <c r="B233" s="44"/>
      <c r="C233" s="4"/>
      <c r="D233" s="19"/>
    </row>
    <row r="234" ht="13.2" spans="2:4">
      <c r="B234" s="44"/>
      <c r="C234" s="4"/>
      <c r="D234" s="19"/>
    </row>
    <row r="235" ht="13.2" spans="2:4">
      <c r="B235" s="44"/>
      <c r="C235" s="4"/>
      <c r="D235" s="19"/>
    </row>
    <row r="236" ht="13.2" spans="2:4">
      <c r="B236" s="44"/>
      <c r="C236" s="4"/>
      <c r="D236" s="19"/>
    </row>
    <row r="237" ht="13.2" spans="2:4">
      <c r="B237" s="44"/>
      <c r="C237" s="4"/>
      <c r="D237" s="19"/>
    </row>
    <row r="238" ht="13.2" spans="2:4">
      <c r="B238" s="44"/>
      <c r="C238" s="4"/>
      <c r="D238" s="19"/>
    </row>
    <row r="239" ht="13.2" spans="2:4">
      <c r="B239" s="44"/>
      <c r="C239" s="4"/>
      <c r="D239" s="19"/>
    </row>
    <row r="240" ht="13.2" spans="2:4">
      <c r="B240" s="44"/>
      <c r="C240" s="4"/>
      <c r="D240" s="19"/>
    </row>
    <row r="241" ht="13.2" spans="2:4">
      <c r="B241" s="44"/>
      <c r="C241" s="4"/>
      <c r="D241" s="19"/>
    </row>
    <row r="242" ht="13.2" spans="2:4">
      <c r="B242" s="44"/>
      <c r="C242" s="4"/>
      <c r="D242" s="19"/>
    </row>
    <row r="243" ht="13.2" spans="2:4">
      <c r="B243" s="44"/>
      <c r="C243" s="4"/>
      <c r="D243" s="19"/>
    </row>
    <row r="244" ht="13.2" spans="2:4">
      <c r="B244" s="44"/>
      <c r="C244" s="4"/>
      <c r="D244" s="19"/>
    </row>
    <row r="245" ht="13.2" spans="2:4">
      <c r="B245" s="44"/>
      <c r="C245" s="4"/>
      <c r="D245" s="19"/>
    </row>
    <row r="246" ht="13.2" spans="2:4">
      <c r="B246" s="44"/>
      <c r="C246" s="4"/>
      <c r="D246" s="19"/>
    </row>
    <row r="247" ht="13.2" spans="2:4">
      <c r="B247" s="44"/>
      <c r="C247" s="4"/>
      <c r="D247" s="19"/>
    </row>
    <row r="248" ht="13.2" spans="2:4">
      <c r="B248" s="44"/>
      <c r="C248" s="4"/>
      <c r="D248" s="19"/>
    </row>
    <row r="249" ht="13.2" spans="2:4">
      <c r="B249" s="44"/>
      <c r="C249" s="4"/>
      <c r="D249" s="19"/>
    </row>
    <row r="250" ht="13.2" spans="2:4">
      <c r="B250" s="44"/>
      <c r="C250" s="4"/>
      <c r="D250" s="19"/>
    </row>
    <row r="251" ht="13.2" spans="2:4">
      <c r="B251" s="44"/>
      <c r="C251" s="4"/>
      <c r="D251" s="19"/>
    </row>
    <row r="252" ht="13.2" spans="2:4">
      <c r="B252" s="44"/>
      <c r="C252" s="4"/>
      <c r="D252" s="19"/>
    </row>
    <row r="253" ht="13.2" spans="2:4">
      <c r="B253" s="44"/>
      <c r="C253" s="4"/>
      <c r="D253" s="19"/>
    </row>
    <row r="254" ht="13.2" spans="2:4">
      <c r="B254" s="44"/>
      <c r="C254" s="4"/>
      <c r="D254" s="19"/>
    </row>
    <row r="255" ht="13.2" spans="2:4">
      <c r="B255" s="44"/>
      <c r="C255" s="4"/>
      <c r="D255" s="19"/>
    </row>
    <row r="256" ht="13.2" spans="2:4">
      <c r="B256" s="44"/>
      <c r="C256" s="4"/>
      <c r="D256" s="19"/>
    </row>
    <row r="257" ht="13.2" spans="2:4">
      <c r="B257" s="44"/>
      <c r="C257" s="4"/>
      <c r="D257" s="19"/>
    </row>
    <row r="258" ht="13.2" spans="2:4">
      <c r="B258" s="44"/>
      <c r="C258" s="4"/>
      <c r="D258" s="19"/>
    </row>
    <row r="259" ht="13.2" spans="2:4">
      <c r="B259" s="44"/>
      <c r="C259" s="4"/>
      <c r="D259" s="19"/>
    </row>
    <row r="260" ht="13.2" spans="2:4">
      <c r="B260" s="44"/>
      <c r="C260" s="4"/>
      <c r="D260" s="19"/>
    </row>
    <row r="261" ht="13.2" spans="2:4">
      <c r="B261" s="44"/>
      <c r="C261" s="4"/>
      <c r="D261" s="19"/>
    </row>
    <row r="262" ht="13.2" spans="2:4">
      <c r="B262" s="44"/>
      <c r="C262" s="4"/>
      <c r="D262" s="19"/>
    </row>
    <row r="263" ht="13.2" spans="2:4">
      <c r="B263" s="44"/>
      <c r="C263" s="4"/>
      <c r="D263" s="19"/>
    </row>
    <row r="264" ht="13.2" spans="2:4">
      <c r="B264" s="44"/>
      <c r="C264" s="4"/>
      <c r="D264" s="19"/>
    </row>
    <row r="265" ht="13.2" spans="2:4">
      <c r="B265" s="44"/>
      <c r="C265" s="4"/>
      <c r="D265" s="19"/>
    </row>
    <row r="266" ht="13.2" spans="2:4">
      <c r="B266" s="44"/>
      <c r="C266" s="4"/>
      <c r="D266" s="19"/>
    </row>
    <row r="267" ht="13.2" spans="2:4">
      <c r="B267" s="44"/>
      <c r="C267" s="4"/>
      <c r="D267" s="19"/>
    </row>
    <row r="268" ht="13.2" spans="2:4">
      <c r="B268" s="44"/>
      <c r="C268" s="4"/>
      <c r="D268" s="19"/>
    </row>
    <row r="269" ht="13.2" spans="2:4">
      <c r="B269" s="44"/>
      <c r="C269" s="4"/>
      <c r="D269" s="19"/>
    </row>
    <row r="270" ht="13.2" spans="2:4">
      <c r="B270" s="44"/>
      <c r="C270" s="4"/>
      <c r="D270" s="19"/>
    </row>
    <row r="271" ht="13.2" spans="2:4">
      <c r="B271" s="44"/>
      <c r="C271" s="4"/>
      <c r="D271" s="19"/>
    </row>
    <row r="272" ht="13.2" spans="2:4">
      <c r="B272" s="44"/>
      <c r="C272" s="4"/>
      <c r="D272" s="19"/>
    </row>
    <row r="273" ht="13.2" spans="2:4">
      <c r="B273" s="44"/>
      <c r="C273" s="4"/>
      <c r="D273" s="19"/>
    </row>
    <row r="274" ht="13.2" spans="2:4">
      <c r="B274" s="44"/>
      <c r="C274" s="4"/>
      <c r="D274" s="19"/>
    </row>
    <row r="275" ht="13.2" spans="2:4">
      <c r="B275" s="44"/>
      <c r="C275" s="4"/>
      <c r="D275" s="19"/>
    </row>
    <row r="276" ht="13.2" spans="2:4">
      <c r="B276" s="44"/>
      <c r="C276" s="4"/>
      <c r="D276" s="19"/>
    </row>
    <row r="277" ht="13.2" spans="2:4">
      <c r="B277" s="44"/>
      <c r="C277" s="4"/>
      <c r="D277" s="19"/>
    </row>
    <row r="278" ht="13.2" spans="2:4">
      <c r="B278" s="44"/>
      <c r="C278" s="4"/>
      <c r="D278" s="19"/>
    </row>
    <row r="279" ht="13.2" spans="2:4">
      <c r="B279" s="44"/>
      <c r="C279" s="4"/>
      <c r="D279" s="19"/>
    </row>
    <row r="280" ht="13.2" spans="2:4">
      <c r="B280" s="44"/>
      <c r="C280" s="4"/>
      <c r="D280" s="19"/>
    </row>
    <row r="281" ht="13.2" spans="2:4">
      <c r="B281" s="44"/>
      <c r="C281" s="4"/>
      <c r="D281" s="19"/>
    </row>
    <row r="282" ht="13.2" spans="2:4">
      <c r="B282" s="44"/>
      <c r="C282" s="4"/>
      <c r="D282" s="19"/>
    </row>
    <row r="283" ht="13.2" spans="2:4">
      <c r="B283" s="44"/>
      <c r="C283" s="4"/>
      <c r="D283" s="19"/>
    </row>
    <row r="284" ht="13.2" spans="2:4">
      <c r="B284" s="44"/>
      <c r="C284" s="4"/>
      <c r="D284" s="19"/>
    </row>
    <row r="285" ht="13.2" spans="2:4">
      <c r="B285" s="44"/>
      <c r="C285" s="4"/>
      <c r="D285" s="19"/>
    </row>
    <row r="286" ht="13.2" spans="2:4">
      <c r="B286" s="44"/>
      <c r="C286" s="4"/>
      <c r="D286" s="19"/>
    </row>
    <row r="287" ht="13.2" spans="2:4">
      <c r="B287" s="44"/>
      <c r="C287" s="4"/>
      <c r="D287" s="19"/>
    </row>
    <row r="288" ht="13.2" spans="2:4">
      <c r="B288" s="44"/>
      <c r="C288" s="4"/>
      <c r="D288" s="19"/>
    </row>
    <row r="289" ht="13.2" spans="2:4">
      <c r="B289" s="44"/>
      <c r="C289" s="4"/>
      <c r="D289" s="19"/>
    </row>
    <row r="290" ht="13.2" spans="2:4">
      <c r="B290" s="44"/>
      <c r="C290" s="4"/>
      <c r="D290" s="19"/>
    </row>
    <row r="291" ht="13.2" spans="2:4">
      <c r="B291" s="44"/>
      <c r="C291" s="4"/>
      <c r="D291" s="19"/>
    </row>
    <row r="292" ht="13.2" spans="2:4">
      <c r="B292" s="44"/>
      <c r="C292" s="4"/>
      <c r="D292" s="19"/>
    </row>
    <row r="293" ht="13.2" spans="2:4">
      <c r="B293" s="44"/>
      <c r="C293" s="4"/>
      <c r="D293" s="19"/>
    </row>
    <row r="294" ht="13.2" spans="2:4">
      <c r="B294" s="44"/>
      <c r="C294" s="4"/>
      <c r="D294" s="19"/>
    </row>
    <row r="295" ht="13.2" spans="2:4">
      <c r="B295" s="44"/>
      <c r="C295" s="4"/>
      <c r="D295" s="19"/>
    </row>
    <row r="296" ht="13.2" spans="2:4">
      <c r="B296" s="44"/>
      <c r="C296" s="4"/>
      <c r="D296" s="19"/>
    </row>
    <row r="297" ht="13.2" spans="2:4">
      <c r="B297" s="44"/>
      <c r="C297" s="4"/>
      <c r="D297" s="19"/>
    </row>
    <row r="298" ht="13.2" spans="2:4">
      <c r="B298" s="44"/>
      <c r="C298" s="4"/>
      <c r="D298" s="19"/>
    </row>
    <row r="299" ht="13.2" spans="2:4">
      <c r="B299" s="44"/>
      <c r="C299" s="4"/>
      <c r="D299" s="19"/>
    </row>
    <row r="300" ht="13.2" spans="2:4">
      <c r="B300" s="44"/>
      <c r="C300" s="4"/>
      <c r="D300" s="19"/>
    </row>
    <row r="301" ht="13.2" spans="2:4">
      <c r="B301" s="44"/>
      <c r="C301" s="4"/>
      <c r="D301" s="19"/>
    </row>
    <row r="302" ht="13.2" spans="2:4">
      <c r="B302" s="44"/>
      <c r="C302" s="4"/>
      <c r="D302" s="19"/>
    </row>
    <row r="303" ht="13.2" spans="2:4">
      <c r="B303" s="44"/>
      <c r="C303" s="4"/>
      <c r="D303" s="19"/>
    </row>
    <row r="304" ht="13.2" spans="2:4">
      <c r="B304" s="44"/>
      <c r="C304" s="4"/>
      <c r="D304" s="19"/>
    </row>
    <row r="305" ht="13.2" spans="2:4">
      <c r="B305" s="44"/>
      <c r="C305" s="4"/>
      <c r="D305" s="19"/>
    </row>
    <row r="306" ht="13.2" spans="2:4">
      <c r="B306" s="44"/>
      <c r="C306" s="4"/>
      <c r="D306" s="19"/>
    </row>
    <row r="307" ht="13.2" spans="2:4">
      <c r="B307" s="44"/>
      <c r="C307" s="4"/>
      <c r="D307" s="19"/>
    </row>
    <row r="308" ht="13.2" spans="2:4">
      <c r="B308" s="44"/>
      <c r="C308" s="4"/>
      <c r="D308" s="19"/>
    </row>
    <row r="309" ht="13.2" spans="2:4">
      <c r="B309" s="44"/>
      <c r="C309" s="4"/>
      <c r="D309" s="19"/>
    </row>
    <row r="310" ht="13.2" spans="2:4">
      <c r="B310" s="44"/>
      <c r="C310" s="4"/>
      <c r="D310" s="19"/>
    </row>
    <row r="311" ht="13.2" spans="2:4">
      <c r="B311" s="44"/>
      <c r="C311" s="4"/>
      <c r="D311" s="19"/>
    </row>
    <row r="312" ht="13.2" spans="2:4">
      <c r="B312" s="44"/>
      <c r="C312" s="4"/>
      <c r="D312" s="19"/>
    </row>
    <row r="313" ht="13.2" spans="2:4">
      <c r="B313" s="44"/>
      <c r="C313" s="4"/>
      <c r="D313" s="19"/>
    </row>
    <row r="314" ht="13.2" spans="2:4">
      <c r="B314" s="44"/>
      <c r="C314" s="4"/>
      <c r="D314" s="19"/>
    </row>
    <row r="315" ht="13.2" spans="2:4">
      <c r="B315" s="44"/>
      <c r="C315" s="4"/>
      <c r="D315" s="19"/>
    </row>
    <row r="316" ht="13.2" spans="2:4">
      <c r="B316" s="44"/>
      <c r="C316" s="4"/>
      <c r="D316" s="19"/>
    </row>
    <row r="317" ht="13.2" spans="2:4">
      <c r="B317" s="44"/>
      <c r="C317" s="4"/>
      <c r="D317" s="19"/>
    </row>
    <row r="318" ht="13.2" spans="2:4">
      <c r="B318" s="44"/>
      <c r="C318" s="4"/>
      <c r="D318" s="19"/>
    </row>
    <row r="319" ht="13.2" spans="2:4">
      <c r="B319" s="44"/>
      <c r="C319" s="4"/>
      <c r="D319" s="19"/>
    </row>
    <row r="320" ht="13.2" spans="2:4">
      <c r="B320" s="44"/>
      <c r="C320" s="4"/>
      <c r="D320" s="19"/>
    </row>
    <row r="321" ht="13.2" spans="2:4">
      <c r="B321" s="44"/>
      <c r="C321" s="4"/>
      <c r="D321" s="19"/>
    </row>
    <row r="322" ht="13.2" spans="2:4">
      <c r="B322" s="44"/>
      <c r="C322" s="4"/>
      <c r="D322" s="19"/>
    </row>
    <row r="323" ht="13.2" spans="2:4">
      <c r="B323" s="44"/>
      <c r="C323" s="4"/>
      <c r="D323" s="19"/>
    </row>
    <row r="324" ht="13.2" spans="2:4">
      <c r="B324" s="44"/>
      <c r="C324" s="4"/>
      <c r="D324" s="19"/>
    </row>
    <row r="325" ht="13.2" spans="2:4">
      <c r="B325" s="44"/>
      <c r="C325" s="4"/>
      <c r="D325" s="19"/>
    </row>
    <row r="326" ht="13.2" spans="2:4">
      <c r="B326" s="44"/>
      <c r="C326" s="4"/>
      <c r="D326" s="19"/>
    </row>
    <row r="327" ht="13.2" spans="2:4">
      <c r="B327" s="44"/>
      <c r="C327" s="4"/>
      <c r="D327" s="19"/>
    </row>
    <row r="328" ht="13.2" spans="2:4">
      <c r="B328" s="44"/>
      <c r="C328" s="4"/>
      <c r="D328" s="19"/>
    </row>
    <row r="329" ht="13.2" spans="2:4">
      <c r="B329" s="44"/>
      <c r="C329" s="4"/>
      <c r="D329" s="19"/>
    </row>
    <row r="330" ht="13.2" spans="2:4">
      <c r="B330" s="44"/>
      <c r="C330" s="4"/>
      <c r="D330" s="19"/>
    </row>
    <row r="331" ht="13.2" spans="2:4">
      <c r="B331" s="44"/>
      <c r="C331" s="4"/>
      <c r="D331" s="19"/>
    </row>
    <row r="332" ht="13.2" spans="2:4">
      <c r="B332" s="44"/>
      <c r="C332" s="4"/>
      <c r="D332" s="19"/>
    </row>
    <row r="333" ht="13.2" spans="2:4">
      <c r="B333" s="44"/>
      <c r="C333" s="4"/>
      <c r="D333" s="19"/>
    </row>
    <row r="334" ht="13.2" spans="2:4">
      <c r="B334" s="44"/>
      <c r="C334" s="4"/>
      <c r="D334" s="19"/>
    </row>
    <row r="335" ht="13.2" spans="2:4">
      <c r="B335" s="44"/>
      <c r="C335" s="4"/>
      <c r="D335" s="19"/>
    </row>
    <row r="336" ht="13.2" spans="2:4">
      <c r="B336" s="44"/>
      <c r="C336" s="4"/>
      <c r="D336" s="19"/>
    </row>
    <row r="337" ht="13.2" spans="2:4">
      <c r="B337" s="44"/>
      <c r="C337" s="4"/>
      <c r="D337" s="19"/>
    </row>
    <row r="338" ht="13.2" spans="2:4">
      <c r="B338" s="44"/>
      <c r="C338" s="4"/>
      <c r="D338" s="19"/>
    </row>
    <row r="339" ht="13.2" spans="2:4">
      <c r="B339" s="44"/>
      <c r="C339" s="4"/>
      <c r="D339" s="19"/>
    </row>
    <row r="340" ht="13.2" spans="2:4">
      <c r="B340" s="44"/>
      <c r="C340" s="4"/>
      <c r="D340" s="19"/>
    </row>
    <row r="341" ht="13.2" spans="2:4">
      <c r="B341" s="44"/>
      <c r="C341" s="4"/>
      <c r="D341" s="19"/>
    </row>
    <row r="342" ht="13.2" spans="2:4">
      <c r="B342" s="44"/>
      <c r="C342" s="4"/>
      <c r="D342" s="19"/>
    </row>
    <row r="343" ht="13.2" spans="2:4">
      <c r="B343" s="44"/>
      <c r="C343" s="4"/>
      <c r="D343" s="19"/>
    </row>
    <row r="344" ht="13.2" spans="2:4">
      <c r="B344" s="44"/>
      <c r="C344" s="4"/>
      <c r="D344" s="19"/>
    </row>
    <row r="345" ht="13.2" spans="2:4">
      <c r="B345" s="44"/>
      <c r="C345" s="4"/>
      <c r="D345" s="19"/>
    </row>
    <row r="346" ht="13.2" spans="2:4">
      <c r="B346" s="44"/>
      <c r="C346" s="4"/>
      <c r="D346" s="19"/>
    </row>
    <row r="347" ht="13.2" spans="2:4">
      <c r="B347" s="44"/>
      <c r="C347" s="4"/>
      <c r="D347" s="19"/>
    </row>
    <row r="348" ht="13.2" spans="2:4">
      <c r="B348" s="44"/>
      <c r="C348" s="4"/>
      <c r="D348" s="19"/>
    </row>
    <row r="349" ht="13.2" spans="2:4">
      <c r="B349" s="44"/>
      <c r="C349" s="4"/>
      <c r="D349" s="19"/>
    </row>
    <row r="350" ht="13.2" spans="2:4">
      <c r="B350" s="44"/>
      <c r="C350" s="4"/>
      <c r="D350" s="19"/>
    </row>
    <row r="351" ht="13.2" spans="2:4">
      <c r="B351" s="44"/>
      <c r="C351" s="4"/>
      <c r="D351" s="19"/>
    </row>
    <row r="352" ht="13.2" spans="2:4">
      <c r="B352" s="44"/>
      <c r="C352" s="4"/>
      <c r="D352" s="19"/>
    </row>
    <row r="353" ht="13.2" spans="2:4">
      <c r="B353" s="44"/>
      <c r="C353" s="4"/>
      <c r="D353" s="19"/>
    </row>
    <row r="354" ht="13.2" spans="2:4">
      <c r="B354" s="44"/>
      <c r="C354" s="4"/>
      <c r="D354" s="19"/>
    </row>
    <row r="355" ht="13.2" spans="2:4">
      <c r="B355" s="44"/>
      <c r="C355" s="4"/>
      <c r="D355" s="19"/>
    </row>
    <row r="356" ht="13.2" spans="2:4">
      <c r="B356" s="44"/>
      <c r="C356" s="4"/>
      <c r="D356" s="19"/>
    </row>
    <row r="357" ht="13.2" spans="2:4">
      <c r="B357" s="44"/>
      <c r="C357" s="4"/>
      <c r="D357" s="19"/>
    </row>
    <row r="358" ht="13.2" spans="2:4">
      <c r="B358" s="44"/>
      <c r="C358" s="4"/>
      <c r="D358" s="19"/>
    </row>
    <row r="359" ht="13.2" spans="2:4">
      <c r="B359" s="44"/>
      <c r="C359" s="4"/>
      <c r="D359" s="19"/>
    </row>
    <row r="360" ht="13.2" spans="2:4">
      <c r="B360" s="44"/>
      <c r="C360" s="4"/>
      <c r="D360" s="19"/>
    </row>
    <row r="361" ht="13.2" spans="2:4">
      <c r="B361" s="44"/>
      <c r="C361" s="4"/>
      <c r="D361" s="19"/>
    </row>
    <row r="362" ht="13.2" spans="2:4">
      <c r="B362" s="44"/>
      <c r="C362" s="4"/>
      <c r="D362" s="19"/>
    </row>
    <row r="363" ht="13.2" spans="2:4">
      <c r="B363" s="44"/>
      <c r="C363" s="4"/>
      <c r="D363" s="19"/>
    </row>
    <row r="364" ht="13.2" spans="2:4">
      <c r="B364" s="44"/>
      <c r="C364" s="4"/>
      <c r="D364" s="19"/>
    </row>
    <row r="365" ht="13.2" spans="2:4">
      <c r="B365" s="44"/>
      <c r="C365" s="4"/>
      <c r="D365" s="19"/>
    </row>
    <row r="366" ht="13.2" spans="2:4">
      <c r="B366" s="44"/>
      <c r="C366" s="4"/>
      <c r="D366" s="19"/>
    </row>
    <row r="367" ht="13.2" spans="2:4">
      <c r="B367" s="44"/>
      <c r="C367" s="4"/>
      <c r="D367" s="19"/>
    </row>
    <row r="368" ht="13.2" spans="2:4">
      <c r="B368" s="44"/>
      <c r="C368" s="4"/>
      <c r="D368" s="19"/>
    </row>
    <row r="369" ht="13.2" spans="2:4">
      <c r="B369" s="44"/>
      <c r="C369" s="4"/>
      <c r="D369" s="19"/>
    </row>
    <row r="370" ht="13.2" spans="2:4">
      <c r="B370" s="44"/>
      <c r="C370" s="4"/>
      <c r="D370" s="19"/>
    </row>
    <row r="371" ht="13.2" spans="2:4">
      <c r="B371" s="44"/>
      <c r="C371" s="4"/>
      <c r="D371" s="19"/>
    </row>
    <row r="372" ht="13.2" spans="2:4">
      <c r="B372" s="44"/>
      <c r="C372" s="4"/>
      <c r="D372" s="19"/>
    </row>
    <row r="373" ht="13.2" spans="2:4">
      <c r="B373" s="44"/>
      <c r="C373" s="4"/>
      <c r="D373" s="19"/>
    </row>
    <row r="374" ht="13.2" spans="2:4">
      <c r="B374" s="44"/>
      <c r="C374" s="4"/>
      <c r="D374" s="19"/>
    </row>
    <row r="375" ht="13.2" spans="2:4">
      <c r="B375" s="44"/>
      <c r="C375" s="4"/>
      <c r="D375" s="19"/>
    </row>
    <row r="376" ht="13.2" spans="2:4">
      <c r="B376" s="44"/>
      <c r="C376" s="4"/>
      <c r="D376" s="19"/>
    </row>
    <row r="377" ht="13.2" spans="2:4">
      <c r="B377" s="44"/>
      <c r="C377" s="4"/>
      <c r="D377" s="19"/>
    </row>
    <row r="378" ht="13.2" spans="2:4">
      <c r="B378" s="44"/>
      <c r="C378" s="4"/>
      <c r="D378" s="19"/>
    </row>
    <row r="379" ht="13.2" spans="2:4">
      <c r="B379" s="44"/>
      <c r="C379" s="4"/>
      <c r="D379" s="19"/>
    </row>
    <row r="380" ht="13.2" spans="2:4">
      <c r="B380" s="44"/>
      <c r="C380" s="4"/>
      <c r="D380" s="19"/>
    </row>
    <row r="381" ht="13.2" spans="2:4">
      <c r="B381" s="44"/>
      <c r="C381" s="4"/>
      <c r="D381" s="19"/>
    </row>
    <row r="382" ht="13.2" spans="2:4">
      <c r="B382" s="44"/>
      <c r="C382" s="4"/>
      <c r="D382" s="19"/>
    </row>
    <row r="383" ht="13.2" spans="2:4">
      <c r="B383" s="44"/>
      <c r="C383" s="4"/>
      <c r="D383" s="19"/>
    </row>
    <row r="384" ht="13.2" spans="2:4">
      <c r="B384" s="44"/>
      <c r="C384" s="4"/>
      <c r="D384" s="19"/>
    </row>
    <row r="385" ht="13.2" spans="2:4">
      <c r="B385" s="44"/>
      <c r="C385" s="4"/>
      <c r="D385" s="19"/>
    </row>
    <row r="386" ht="13.2" spans="2:4">
      <c r="B386" s="44"/>
      <c r="C386" s="4"/>
      <c r="D386" s="19"/>
    </row>
    <row r="387" ht="13.2" spans="2:4">
      <c r="B387" s="44"/>
      <c r="C387" s="4"/>
      <c r="D387" s="19"/>
    </row>
    <row r="388" ht="13.2" spans="2:4">
      <c r="B388" s="44"/>
      <c r="C388" s="4"/>
      <c r="D388" s="19"/>
    </row>
    <row r="389" ht="13.2" spans="2:4">
      <c r="B389" s="44"/>
      <c r="C389" s="4"/>
      <c r="D389" s="19"/>
    </row>
    <row r="390" ht="13.2" spans="2:4">
      <c r="B390" s="44"/>
      <c r="C390" s="4"/>
      <c r="D390" s="19"/>
    </row>
    <row r="391" ht="13.2" spans="2:4">
      <c r="B391" s="44"/>
      <c r="C391" s="4"/>
      <c r="D391" s="19"/>
    </row>
    <row r="392" ht="13.2" spans="2:4">
      <c r="B392" s="44"/>
      <c r="C392" s="4"/>
      <c r="D392" s="19"/>
    </row>
    <row r="393" ht="13.2" spans="2:4">
      <c r="B393" s="44"/>
      <c r="C393" s="4"/>
      <c r="D393" s="19"/>
    </row>
    <row r="394" ht="13.2" spans="2:4">
      <c r="B394" s="44"/>
      <c r="C394" s="4"/>
      <c r="D394" s="19"/>
    </row>
    <row r="395" ht="13.2" spans="2:4">
      <c r="B395" s="44"/>
      <c r="C395" s="4"/>
      <c r="D395" s="19"/>
    </row>
    <row r="396" ht="13.2" spans="2:4">
      <c r="B396" s="44"/>
      <c r="C396" s="4"/>
      <c r="D396" s="19"/>
    </row>
    <row r="397" ht="13.2" spans="2:4">
      <c r="B397" s="44"/>
      <c r="C397" s="4"/>
      <c r="D397" s="19"/>
    </row>
    <row r="398" ht="13.2" spans="2:4">
      <c r="B398" s="44"/>
      <c r="C398" s="4"/>
      <c r="D398" s="19"/>
    </row>
    <row r="399" ht="13.2" spans="2:4">
      <c r="B399" s="44"/>
      <c r="C399" s="4"/>
      <c r="D399" s="19"/>
    </row>
    <row r="400" ht="13.2" spans="2:4">
      <c r="B400" s="44"/>
      <c r="C400" s="4"/>
      <c r="D400" s="19"/>
    </row>
    <row r="401" ht="13.2" spans="2:4">
      <c r="B401" s="44"/>
      <c r="C401" s="4"/>
      <c r="D401" s="19"/>
    </row>
    <row r="402" ht="13.2" spans="2:4">
      <c r="B402" s="44"/>
      <c r="C402" s="4"/>
      <c r="D402" s="19"/>
    </row>
    <row r="403" ht="13.2" spans="2:4">
      <c r="B403" s="44"/>
      <c r="C403" s="4"/>
      <c r="D403" s="19"/>
    </row>
    <row r="404" ht="13.2" spans="2:4">
      <c r="B404" s="44"/>
      <c r="C404" s="4"/>
      <c r="D404" s="19"/>
    </row>
    <row r="405" ht="13.2" spans="2:4">
      <c r="B405" s="44"/>
      <c r="C405" s="4"/>
      <c r="D405" s="19"/>
    </row>
    <row r="406" ht="13.2" spans="2:4">
      <c r="B406" s="44"/>
      <c r="C406" s="4"/>
      <c r="D406" s="19"/>
    </row>
    <row r="407" ht="13.2" spans="2:4">
      <c r="B407" s="44"/>
      <c r="C407" s="4"/>
      <c r="D407" s="19"/>
    </row>
    <row r="408" ht="13.2" spans="2:4">
      <c r="B408" s="44"/>
      <c r="C408" s="4"/>
      <c r="D408" s="19"/>
    </row>
    <row r="409" ht="13.2" spans="2:4">
      <c r="B409" s="44"/>
      <c r="C409" s="4"/>
      <c r="D409" s="19"/>
    </row>
    <row r="410" ht="13.2" spans="2:4">
      <c r="B410" s="44"/>
      <c r="C410" s="4"/>
      <c r="D410" s="19"/>
    </row>
    <row r="411" ht="13.2" spans="2:4">
      <c r="B411" s="44"/>
      <c r="C411" s="4"/>
      <c r="D411" s="19"/>
    </row>
    <row r="412" ht="13.2" spans="2:4">
      <c r="B412" s="44"/>
      <c r="C412" s="4"/>
      <c r="D412" s="19"/>
    </row>
    <row r="413" ht="13.2" spans="2:4">
      <c r="B413" s="44"/>
      <c r="C413" s="4"/>
      <c r="D413" s="19"/>
    </row>
    <row r="414" ht="13.2" spans="2:4">
      <c r="B414" s="44"/>
      <c r="C414" s="4"/>
      <c r="D414" s="19"/>
    </row>
    <row r="415" ht="13.2" spans="2:4">
      <c r="B415" s="44"/>
      <c r="C415" s="4"/>
      <c r="D415" s="19"/>
    </row>
    <row r="416" ht="13.2" spans="2:4">
      <c r="B416" s="44"/>
      <c r="C416" s="4"/>
      <c r="D416" s="19"/>
    </row>
    <row r="417" ht="13.2" spans="2:4">
      <c r="B417" s="44"/>
      <c r="C417" s="4"/>
      <c r="D417" s="19"/>
    </row>
    <row r="418" ht="13.2" spans="2:4">
      <c r="B418" s="44"/>
      <c r="C418" s="4"/>
      <c r="D418" s="19"/>
    </row>
    <row r="419" ht="13.2" spans="2:4">
      <c r="B419" s="44"/>
      <c r="C419" s="4"/>
      <c r="D419" s="19"/>
    </row>
    <row r="420" ht="13.2" spans="2:4">
      <c r="B420" s="44"/>
      <c r="C420" s="4"/>
      <c r="D420" s="19"/>
    </row>
    <row r="421" ht="13.2" spans="2:4">
      <c r="B421" s="44"/>
      <c r="C421" s="4"/>
      <c r="D421" s="19"/>
    </row>
    <row r="422" ht="13.2" spans="2:4">
      <c r="B422" s="44"/>
      <c r="C422" s="4"/>
      <c r="D422" s="19"/>
    </row>
    <row r="423" ht="13.2" spans="2:4">
      <c r="B423" s="44"/>
      <c r="C423" s="4"/>
      <c r="D423" s="19"/>
    </row>
    <row r="424" ht="13.2" spans="2:4">
      <c r="B424" s="44"/>
      <c r="C424" s="4"/>
      <c r="D424" s="19"/>
    </row>
    <row r="425" ht="13.2" spans="2:4">
      <c r="B425" s="44"/>
      <c r="C425" s="4"/>
      <c r="D425" s="19"/>
    </row>
    <row r="426" ht="13.2" spans="2:4">
      <c r="B426" s="44"/>
      <c r="C426" s="4"/>
      <c r="D426" s="19"/>
    </row>
    <row r="427" ht="13.2" spans="2:4">
      <c r="B427" s="44"/>
      <c r="C427" s="4"/>
      <c r="D427" s="19"/>
    </row>
    <row r="428" ht="13.2" spans="2:4">
      <c r="B428" s="44"/>
      <c r="C428" s="4"/>
      <c r="D428" s="19"/>
    </row>
    <row r="429" ht="13.2" spans="2:4">
      <c r="B429" s="44"/>
      <c r="C429" s="4"/>
      <c r="D429" s="19"/>
    </row>
    <row r="430" ht="13.2" spans="2:4">
      <c r="B430" s="44"/>
      <c r="C430" s="4"/>
      <c r="D430" s="19"/>
    </row>
    <row r="431" ht="13.2" spans="2:4">
      <c r="B431" s="44"/>
      <c r="C431" s="4"/>
      <c r="D431" s="19"/>
    </row>
    <row r="432" ht="13.2" spans="2:4">
      <c r="B432" s="44"/>
      <c r="C432" s="4"/>
      <c r="D432" s="19"/>
    </row>
    <row r="433" ht="13.2" spans="2:4">
      <c r="B433" s="44"/>
      <c r="C433" s="4"/>
      <c r="D433" s="19"/>
    </row>
    <row r="434" ht="13.2" spans="2:4">
      <c r="B434" s="44"/>
      <c r="C434" s="4"/>
      <c r="D434" s="19"/>
    </row>
    <row r="435" ht="13.2" spans="2:4">
      <c r="B435" s="44"/>
      <c r="C435" s="4"/>
      <c r="D435" s="19"/>
    </row>
    <row r="436" ht="13.2" spans="2:4">
      <c r="B436" s="44"/>
      <c r="C436" s="4"/>
      <c r="D436" s="19"/>
    </row>
    <row r="437" ht="13.2" spans="2:4">
      <c r="B437" s="44"/>
      <c r="C437" s="4"/>
      <c r="D437" s="19"/>
    </row>
    <row r="438" ht="13.2" spans="2:4">
      <c r="B438" s="44"/>
      <c r="C438" s="4"/>
      <c r="D438" s="19"/>
    </row>
    <row r="439" ht="13.2" spans="2:4">
      <c r="B439" s="44"/>
      <c r="C439" s="4"/>
      <c r="D439" s="19"/>
    </row>
    <row r="440" ht="13.2" spans="2:4">
      <c r="B440" s="44"/>
      <c r="C440" s="4"/>
      <c r="D440" s="19"/>
    </row>
    <row r="441" ht="13.2" spans="2:4">
      <c r="B441" s="44"/>
      <c r="C441" s="4"/>
      <c r="D441" s="19"/>
    </row>
    <row r="442" ht="13.2" spans="2:4">
      <c r="B442" s="44"/>
      <c r="C442" s="4"/>
      <c r="D442" s="19"/>
    </row>
    <row r="443" ht="13.2" spans="2:4">
      <c r="B443" s="44"/>
      <c r="C443" s="4"/>
      <c r="D443" s="19"/>
    </row>
    <row r="444" ht="13.2" spans="2:4">
      <c r="B444" s="44"/>
      <c r="C444" s="4"/>
      <c r="D444" s="19"/>
    </row>
    <row r="445" ht="13.2" spans="2:4">
      <c r="B445" s="44"/>
      <c r="C445" s="4"/>
      <c r="D445" s="19"/>
    </row>
    <row r="446" ht="13.2" spans="2:4">
      <c r="B446" s="44"/>
      <c r="C446" s="4"/>
      <c r="D446" s="19"/>
    </row>
    <row r="447" ht="13.2" spans="2:4">
      <c r="B447" s="44"/>
      <c r="C447" s="4"/>
      <c r="D447" s="19"/>
    </row>
    <row r="448" ht="13.2" spans="2:4">
      <c r="B448" s="44"/>
      <c r="C448" s="4"/>
      <c r="D448" s="19"/>
    </row>
    <row r="449" ht="13.2" spans="2:4">
      <c r="B449" s="44"/>
      <c r="C449" s="4"/>
      <c r="D449" s="19"/>
    </row>
    <row r="450" ht="13.2" spans="2:4">
      <c r="B450" s="44"/>
      <c r="C450" s="4"/>
      <c r="D450" s="19"/>
    </row>
    <row r="451" ht="13.2" spans="2:4">
      <c r="B451" s="44"/>
      <c r="C451" s="4"/>
      <c r="D451" s="19"/>
    </row>
    <row r="452" ht="13.2" spans="2:4">
      <c r="B452" s="44"/>
      <c r="C452" s="4"/>
      <c r="D452" s="19"/>
    </row>
    <row r="453" ht="13.2" spans="2:4">
      <c r="B453" s="44"/>
      <c r="C453" s="4"/>
      <c r="D453" s="19"/>
    </row>
    <row r="454" ht="13.2" spans="2:4">
      <c r="B454" s="44"/>
      <c r="C454" s="4"/>
      <c r="D454" s="19"/>
    </row>
    <row r="455" ht="13.2" spans="2:4">
      <c r="B455" s="44"/>
      <c r="C455" s="4"/>
      <c r="D455" s="19"/>
    </row>
    <row r="456" ht="13.2" spans="2:4">
      <c r="B456" s="44"/>
      <c r="C456" s="4"/>
      <c r="D456" s="19"/>
    </row>
    <row r="457" ht="13.2" spans="2:4">
      <c r="B457" s="44"/>
      <c r="C457" s="4"/>
      <c r="D457" s="19"/>
    </row>
    <row r="458" ht="13.2" spans="2:4">
      <c r="B458" s="44"/>
      <c r="C458" s="4"/>
      <c r="D458" s="19"/>
    </row>
    <row r="459" ht="13.2" spans="2:4">
      <c r="B459" s="44"/>
      <c r="C459" s="4"/>
      <c r="D459" s="19"/>
    </row>
    <row r="460" ht="13.2" spans="2:4">
      <c r="B460" s="44"/>
      <c r="C460" s="4"/>
      <c r="D460" s="19"/>
    </row>
    <row r="461" ht="13.2" spans="2:4">
      <c r="B461" s="44"/>
      <c r="C461" s="4"/>
      <c r="D461" s="19"/>
    </row>
    <row r="462" ht="13.2" spans="2:4">
      <c r="B462" s="44"/>
      <c r="C462" s="4"/>
      <c r="D462" s="19"/>
    </row>
    <row r="463" ht="13.2" spans="2:4">
      <c r="B463" s="44"/>
      <c r="C463" s="4"/>
      <c r="D463" s="19"/>
    </row>
    <row r="464" ht="13.2" spans="2:4">
      <c r="B464" s="44"/>
      <c r="C464" s="4"/>
      <c r="D464" s="19"/>
    </row>
    <row r="465" ht="13.2" spans="2:4">
      <c r="B465" s="44"/>
      <c r="C465" s="4"/>
      <c r="D465" s="19"/>
    </row>
    <row r="466" ht="13.2" spans="2:4">
      <c r="B466" s="44"/>
      <c r="C466" s="4"/>
      <c r="D466" s="19"/>
    </row>
    <row r="467" ht="13.2" spans="2:4">
      <c r="B467" s="44"/>
      <c r="C467" s="4"/>
      <c r="D467" s="19"/>
    </row>
    <row r="468" ht="13.2" spans="2:4">
      <c r="B468" s="44"/>
      <c r="C468" s="4"/>
      <c r="D468" s="19"/>
    </row>
    <row r="469" ht="13.2" spans="2:4">
      <c r="B469" s="44"/>
      <c r="C469" s="4"/>
      <c r="D469" s="19"/>
    </row>
    <row r="470" ht="13.2" spans="2:4">
      <c r="B470" s="44"/>
      <c r="C470" s="4"/>
      <c r="D470" s="19"/>
    </row>
    <row r="471" ht="13.2" spans="2:4">
      <c r="B471" s="44"/>
      <c r="C471" s="4"/>
      <c r="D471" s="19"/>
    </row>
    <row r="472" ht="13.2" spans="2:4">
      <c r="B472" s="44"/>
      <c r="C472" s="4"/>
      <c r="D472" s="19"/>
    </row>
    <row r="473" ht="13.2" spans="2:4">
      <c r="B473" s="44"/>
      <c r="C473" s="4"/>
      <c r="D473" s="19"/>
    </row>
    <row r="474" ht="13.2" spans="2:4">
      <c r="B474" s="44"/>
      <c r="C474" s="4"/>
      <c r="D474" s="19"/>
    </row>
    <row r="475" ht="13.2" spans="2:4">
      <c r="B475" s="44"/>
      <c r="C475" s="4"/>
      <c r="D475" s="19"/>
    </row>
    <row r="476" ht="13.2" spans="2:4">
      <c r="B476" s="44"/>
      <c r="C476" s="4"/>
      <c r="D476" s="19"/>
    </row>
    <row r="477" ht="13.2" spans="2:4">
      <c r="B477" s="44"/>
      <c r="C477" s="4"/>
      <c r="D477" s="19"/>
    </row>
    <row r="478" ht="13.2" spans="2:4">
      <c r="B478" s="44"/>
      <c r="C478" s="4"/>
      <c r="D478" s="19"/>
    </row>
    <row r="479" ht="13.2" spans="2:4">
      <c r="B479" s="44"/>
      <c r="C479" s="4"/>
      <c r="D479" s="19"/>
    </row>
    <row r="480" ht="13.2" spans="2:4">
      <c r="B480" s="44"/>
      <c r="C480" s="4"/>
      <c r="D480" s="19"/>
    </row>
    <row r="481" ht="13.2" spans="2:4">
      <c r="B481" s="44"/>
      <c r="C481" s="4"/>
      <c r="D481" s="19"/>
    </row>
    <row r="482" ht="13.2" spans="2:4">
      <c r="B482" s="44"/>
      <c r="C482" s="4"/>
      <c r="D482" s="19"/>
    </row>
    <row r="483" ht="13.2" spans="2:4">
      <c r="B483" s="44"/>
      <c r="C483" s="4"/>
      <c r="D483" s="19"/>
    </row>
    <row r="484" ht="13.2" spans="2:4">
      <c r="B484" s="44"/>
      <c r="C484" s="4"/>
      <c r="D484" s="19"/>
    </row>
    <row r="485" ht="13.2" spans="2:4">
      <c r="B485" s="44"/>
      <c r="C485" s="4"/>
      <c r="D485" s="19"/>
    </row>
    <row r="486" ht="13.2" spans="2:4">
      <c r="B486" s="44"/>
      <c r="C486" s="4"/>
      <c r="D486" s="19"/>
    </row>
    <row r="487" ht="13.2" spans="2:4">
      <c r="B487" s="44"/>
      <c r="C487" s="4"/>
      <c r="D487" s="19"/>
    </row>
    <row r="488" ht="13.2" spans="2:4">
      <c r="B488" s="44"/>
      <c r="C488" s="4"/>
      <c r="D488" s="19"/>
    </row>
    <row r="489" ht="13.2" spans="2:4">
      <c r="B489" s="44"/>
      <c r="C489" s="4"/>
      <c r="D489" s="19"/>
    </row>
    <row r="490" ht="13.2" spans="2:4">
      <c r="B490" s="44"/>
      <c r="C490" s="4"/>
      <c r="D490" s="19"/>
    </row>
    <row r="491" ht="13.2" spans="2:4">
      <c r="B491" s="44"/>
      <c r="C491" s="4"/>
      <c r="D491" s="19"/>
    </row>
    <row r="492" ht="13.2" spans="2:4">
      <c r="B492" s="44"/>
      <c r="C492" s="4"/>
      <c r="D492" s="19"/>
    </row>
    <row r="493" ht="13.2" spans="2:4">
      <c r="B493" s="44"/>
      <c r="C493" s="4"/>
      <c r="D493" s="19"/>
    </row>
    <row r="494" ht="13.2" spans="2:4">
      <c r="B494" s="44"/>
      <c r="C494" s="4"/>
      <c r="D494" s="19"/>
    </row>
    <row r="495" ht="13.2" spans="2:4">
      <c r="B495" s="44"/>
      <c r="C495" s="4"/>
      <c r="D495" s="19"/>
    </row>
    <row r="496" ht="13.2" spans="2:4">
      <c r="B496" s="44"/>
      <c r="C496" s="4"/>
      <c r="D496" s="19"/>
    </row>
    <row r="497" ht="13.2" spans="2:4">
      <c r="B497" s="44"/>
      <c r="C497" s="4"/>
      <c r="D497" s="19"/>
    </row>
    <row r="498" ht="13.2" spans="2:4">
      <c r="B498" s="44"/>
      <c r="C498" s="4"/>
      <c r="D498" s="19"/>
    </row>
    <row r="499" ht="13.2" spans="2:4">
      <c r="B499" s="44"/>
      <c r="C499" s="4"/>
      <c r="D499" s="19"/>
    </row>
    <row r="500" ht="13.2" spans="2:4">
      <c r="B500" s="44"/>
      <c r="C500" s="4"/>
      <c r="D500" s="19"/>
    </row>
    <row r="501" ht="13.2" spans="2:4">
      <c r="B501" s="44"/>
      <c r="C501" s="4"/>
      <c r="D501" s="19"/>
    </row>
    <row r="502" ht="13.2" spans="2:4">
      <c r="B502" s="44"/>
      <c r="C502" s="4"/>
      <c r="D502" s="19"/>
    </row>
    <row r="503" ht="13.2" spans="2:4">
      <c r="B503" s="44"/>
      <c r="C503" s="4"/>
      <c r="D503" s="19"/>
    </row>
    <row r="504" ht="13.2" spans="2:4">
      <c r="B504" s="44"/>
      <c r="C504" s="4"/>
      <c r="D504" s="19"/>
    </row>
    <row r="505" ht="13.2" spans="2:4">
      <c r="B505" s="44"/>
      <c r="C505" s="4"/>
      <c r="D505" s="19"/>
    </row>
    <row r="506" ht="13.2" spans="2:4">
      <c r="B506" s="44"/>
      <c r="C506" s="4"/>
      <c r="D506" s="19"/>
    </row>
    <row r="507" ht="13.2" spans="2:4">
      <c r="B507" s="44"/>
      <c r="C507" s="4"/>
      <c r="D507" s="19"/>
    </row>
    <row r="508" ht="13.2" spans="2:4">
      <c r="B508" s="44"/>
      <c r="C508" s="4"/>
      <c r="D508" s="19"/>
    </row>
    <row r="509" ht="13.2" spans="2:4">
      <c r="B509" s="44"/>
      <c r="C509" s="4"/>
      <c r="D509" s="19"/>
    </row>
    <row r="510" ht="13.2" spans="2:4">
      <c r="B510" s="44"/>
      <c r="C510" s="4"/>
      <c r="D510" s="19"/>
    </row>
    <row r="511" ht="13.2" spans="2:4">
      <c r="B511" s="44"/>
      <c r="C511" s="4"/>
      <c r="D511" s="19"/>
    </row>
    <row r="512" ht="13.2" spans="2:4">
      <c r="B512" s="44"/>
      <c r="C512" s="4"/>
      <c r="D512" s="19"/>
    </row>
    <row r="513" ht="13.2" spans="2:4">
      <c r="B513" s="44"/>
      <c r="C513" s="4"/>
      <c r="D513" s="19"/>
    </row>
    <row r="514" ht="13.2" spans="2:4">
      <c r="B514" s="44"/>
      <c r="C514" s="4"/>
      <c r="D514" s="19"/>
    </row>
    <row r="515" ht="13.2" spans="2:4">
      <c r="B515" s="44"/>
      <c r="C515" s="4"/>
      <c r="D515" s="19"/>
    </row>
    <row r="516" ht="13.2" spans="2:4">
      <c r="B516" s="44"/>
      <c r="C516" s="4"/>
      <c r="D516" s="19"/>
    </row>
    <row r="517" ht="13.2" spans="2:4">
      <c r="B517" s="44"/>
      <c r="C517" s="4"/>
      <c r="D517" s="19"/>
    </row>
    <row r="518" ht="13.2" spans="2:4">
      <c r="B518" s="44"/>
      <c r="C518" s="4"/>
      <c r="D518" s="19"/>
    </row>
    <row r="519" ht="13.2" spans="2:4">
      <c r="B519" s="44"/>
      <c r="C519" s="4"/>
      <c r="D519" s="19"/>
    </row>
    <row r="520" ht="13.2" spans="2:4">
      <c r="B520" s="44"/>
      <c r="C520" s="4"/>
      <c r="D520" s="19"/>
    </row>
    <row r="521" ht="13.2" spans="2:4">
      <c r="B521" s="44"/>
      <c r="C521" s="4"/>
      <c r="D521" s="19"/>
    </row>
    <row r="522" ht="13.2" spans="2:4">
      <c r="B522" s="44"/>
      <c r="C522" s="4"/>
      <c r="D522" s="19"/>
    </row>
    <row r="523" ht="13.2" spans="2:4">
      <c r="B523" s="44"/>
      <c r="C523" s="4"/>
      <c r="D523" s="19"/>
    </row>
    <row r="524" ht="13.2" spans="2:4">
      <c r="B524" s="44"/>
      <c r="C524" s="4"/>
      <c r="D524" s="19"/>
    </row>
    <row r="525" ht="13.2" spans="2:4">
      <c r="B525" s="44"/>
      <c r="C525" s="4"/>
      <c r="D525" s="19"/>
    </row>
    <row r="526" ht="13.2" spans="2:4">
      <c r="B526" s="44"/>
      <c r="C526" s="4"/>
      <c r="D526" s="19"/>
    </row>
    <row r="527" ht="13.2" spans="2:4">
      <c r="B527" s="44"/>
      <c r="C527" s="4"/>
      <c r="D527" s="19"/>
    </row>
    <row r="528" ht="13.2" spans="2:4">
      <c r="B528" s="44"/>
      <c r="C528" s="4"/>
      <c r="D528" s="19"/>
    </row>
    <row r="529" ht="13.2" spans="2:4">
      <c r="B529" s="44"/>
      <c r="C529" s="4"/>
      <c r="D529" s="19"/>
    </row>
    <row r="530" ht="13.2" spans="2:4">
      <c r="B530" s="44"/>
      <c r="C530" s="4"/>
      <c r="D530" s="19"/>
    </row>
    <row r="531" ht="13.2" spans="2:4">
      <c r="B531" s="44"/>
      <c r="C531" s="4"/>
      <c r="D531" s="19"/>
    </row>
    <row r="532" ht="13.2" spans="2:4">
      <c r="B532" s="44"/>
      <c r="C532" s="4"/>
      <c r="D532" s="19"/>
    </row>
    <row r="533" ht="13.2" spans="2:4">
      <c r="B533" s="44"/>
      <c r="C533" s="4"/>
      <c r="D533" s="19"/>
    </row>
    <row r="534" ht="13.2" spans="2:4">
      <c r="B534" s="44"/>
      <c r="C534" s="4"/>
      <c r="D534" s="19"/>
    </row>
    <row r="535" ht="13.2" spans="2:4">
      <c r="B535" s="44"/>
      <c r="C535" s="4"/>
      <c r="D535" s="19"/>
    </row>
    <row r="536" ht="13.2" spans="2:4">
      <c r="B536" s="44"/>
      <c r="C536" s="4"/>
      <c r="D536" s="19"/>
    </row>
    <row r="537" ht="13.2" spans="2:4">
      <c r="B537" s="44"/>
      <c r="C537" s="4"/>
      <c r="D537" s="19"/>
    </row>
    <row r="538" ht="13.2" spans="2:4">
      <c r="B538" s="44"/>
      <c r="C538" s="4"/>
      <c r="D538" s="19"/>
    </row>
    <row r="539" ht="13.2" spans="2:4">
      <c r="B539" s="44"/>
      <c r="C539" s="4"/>
      <c r="D539" s="19"/>
    </row>
    <row r="540" ht="13.2" spans="2:4">
      <c r="B540" s="44"/>
      <c r="C540" s="4"/>
      <c r="D540" s="19"/>
    </row>
    <row r="541" ht="13.2" spans="2:4">
      <c r="B541" s="44"/>
      <c r="C541" s="4"/>
      <c r="D541" s="19"/>
    </row>
    <row r="542" ht="13.2" spans="2:4">
      <c r="B542" s="44"/>
      <c r="C542" s="4"/>
      <c r="D542" s="19"/>
    </row>
    <row r="543" ht="13.2" spans="2:4">
      <c r="B543" s="44"/>
      <c r="C543" s="4"/>
      <c r="D543" s="19"/>
    </row>
    <row r="544" ht="13.2" spans="2:4">
      <c r="B544" s="44"/>
      <c r="C544" s="4"/>
      <c r="D544" s="19"/>
    </row>
    <row r="545" ht="13.2" spans="2:4">
      <c r="B545" s="44"/>
      <c r="C545" s="4"/>
      <c r="D545" s="19"/>
    </row>
    <row r="546" ht="13.2" spans="2:4">
      <c r="B546" s="44"/>
      <c r="C546" s="4"/>
      <c r="D546" s="19"/>
    </row>
    <row r="547" ht="13.2" spans="2:4">
      <c r="B547" s="44"/>
      <c r="C547" s="4"/>
      <c r="D547" s="19"/>
    </row>
    <row r="548" ht="13.2" spans="2:4">
      <c r="B548" s="44"/>
      <c r="C548" s="4"/>
      <c r="D548" s="19"/>
    </row>
    <row r="549" ht="13.2" spans="2:4">
      <c r="B549" s="44"/>
      <c r="C549" s="4"/>
      <c r="D549" s="19"/>
    </row>
    <row r="550" ht="13.2" spans="2:4">
      <c r="B550" s="44"/>
      <c r="C550" s="4"/>
      <c r="D550" s="19"/>
    </row>
    <row r="551" ht="13.2" spans="2:4">
      <c r="B551" s="44"/>
      <c r="C551" s="4"/>
      <c r="D551" s="19"/>
    </row>
    <row r="552" ht="13.2" spans="2:4">
      <c r="B552" s="44"/>
      <c r="C552" s="4"/>
      <c r="D552" s="19"/>
    </row>
    <row r="553" ht="13.2" spans="2:4">
      <c r="B553" s="44"/>
      <c r="C553" s="4"/>
      <c r="D553" s="19"/>
    </row>
    <row r="554" ht="13.2" spans="2:4">
      <c r="B554" s="44"/>
      <c r="C554" s="4"/>
      <c r="D554" s="19"/>
    </row>
    <row r="555" ht="13.2" spans="2:4">
      <c r="B555" s="44"/>
      <c r="C555" s="4"/>
      <c r="D555" s="19"/>
    </row>
    <row r="556" ht="13.2" spans="2:4">
      <c r="B556" s="44"/>
      <c r="C556" s="4"/>
      <c r="D556" s="19"/>
    </row>
    <row r="557" ht="13.2" spans="2:4">
      <c r="B557" s="44"/>
      <c r="C557" s="4"/>
      <c r="D557" s="19"/>
    </row>
    <row r="558" ht="13.2" spans="2:4">
      <c r="B558" s="44"/>
      <c r="C558" s="4"/>
      <c r="D558" s="19"/>
    </row>
    <row r="559" ht="13.2" spans="2:4">
      <c r="B559" s="44"/>
      <c r="C559" s="4"/>
      <c r="D559" s="19"/>
    </row>
    <row r="560" ht="13.2" spans="2:4">
      <c r="B560" s="44"/>
      <c r="C560" s="4"/>
      <c r="D560" s="19"/>
    </row>
    <row r="561" ht="13.2" spans="2:4">
      <c r="B561" s="44"/>
      <c r="C561" s="4"/>
      <c r="D561" s="19"/>
    </row>
    <row r="562" ht="13.2" spans="2:4">
      <c r="B562" s="44"/>
      <c r="C562" s="4"/>
      <c r="D562" s="19"/>
    </row>
    <row r="563" ht="13.2" spans="2:4">
      <c r="B563" s="44"/>
      <c r="C563" s="4"/>
      <c r="D563" s="19"/>
    </row>
    <row r="564" ht="13.2" spans="2:4">
      <c r="B564" s="44"/>
      <c r="C564" s="4"/>
      <c r="D564" s="19"/>
    </row>
    <row r="565" ht="13.2" spans="2:4">
      <c r="B565" s="44"/>
      <c r="C565" s="4"/>
      <c r="D565" s="19"/>
    </row>
    <row r="566" ht="13.2" spans="2:4">
      <c r="B566" s="44"/>
      <c r="C566" s="4"/>
      <c r="D566" s="19"/>
    </row>
    <row r="567" ht="13.2" spans="2:4">
      <c r="B567" s="44"/>
      <c r="C567" s="4"/>
      <c r="D567" s="19"/>
    </row>
    <row r="568" ht="13.2" spans="2:4">
      <c r="B568" s="44"/>
      <c r="C568" s="4"/>
      <c r="D568" s="19"/>
    </row>
    <row r="569" ht="13.2" spans="2:4">
      <c r="B569" s="44"/>
      <c r="C569" s="4"/>
      <c r="D569" s="19"/>
    </row>
    <row r="570" ht="13.2" spans="2:4">
      <c r="B570" s="44"/>
      <c r="C570" s="4"/>
      <c r="D570" s="19"/>
    </row>
    <row r="571" ht="13.2" spans="2:4">
      <c r="B571" s="44"/>
      <c r="C571" s="4"/>
      <c r="D571" s="19"/>
    </row>
    <row r="572" ht="13.2" spans="2:4">
      <c r="B572" s="44"/>
      <c r="C572" s="4"/>
      <c r="D572" s="19"/>
    </row>
    <row r="573" ht="13.2" spans="2:4">
      <c r="B573" s="44"/>
      <c r="C573" s="4"/>
      <c r="D573" s="19"/>
    </row>
    <row r="574" ht="13.2" spans="2:4">
      <c r="B574" s="44"/>
      <c r="C574" s="4"/>
      <c r="D574" s="19"/>
    </row>
    <row r="575" ht="13.2" spans="2:4">
      <c r="B575" s="44"/>
      <c r="C575" s="4"/>
      <c r="D575" s="19"/>
    </row>
    <row r="576" ht="13.2" spans="2:4">
      <c r="B576" s="44"/>
      <c r="C576" s="4"/>
      <c r="D576" s="19"/>
    </row>
    <row r="577" ht="13.2" spans="2:4">
      <c r="B577" s="44"/>
      <c r="C577" s="4"/>
      <c r="D577" s="19"/>
    </row>
    <row r="578" ht="13.2" spans="2:4">
      <c r="B578" s="44"/>
      <c r="C578" s="4"/>
      <c r="D578" s="19"/>
    </row>
    <row r="579" ht="13.2" spans="2:4">
      <c r="B579" s="44"/>
      <c r="C579" s="4"/>
      <c r="D579" s="19"/>
    </row>
    <row r="580" ht="13.2" spans="2:4">
      <c r="B580" s="44"/>
      <c r="C580" s="4"/>
      <c r="D580" s="19"/>
    </row>
    <row r="581" ht="13.2" spans="2:4">
      <c r="B581" s="44"/>
      <c r="C581" s="4"/>
      <c r="D581" s="19"/>
    </row>
    <row r="582" ht="13.2" spans="2:4">
      <c r="B582" s="44"/>
      <c r="C582" s="4"/>
      <c r="D582" s="19"/>
    </row>
    <row r="583" ht="13.2" spans="2:4">
      <c r="B583" s="44"/>
      <c r="C583" s="4"/>
      <c r="D583" s="19"/>
    </row>
    <row r="584" ht="13.2" spans="2:4">
      <c r="B584" s="44"/>
      <c r="C584" s="4"/>
      <c r="D584" s="19"/>
    </row>
    <row r="585" ht="13.2" spans="2:4">
      <c r="B585" s="44"/>
      <c r="C585" s="4"/>
      <c r="D585" s="19"/>
    </row>
    <row r="586" ht="13.2" spans="2:4">
      <c r="B586" s="44"/>
      <c r="C586" s="4"/>
      <c r="D586" s="19"/>
    </row>
    <row r="587" ht="13.2" spans="2:4">
      <c r="B587" s="44"/>
      <c r="C587" s="4"/>
      <c r="D587" s="19"/>
    </row>
    <row r="588" ht="13.2" spans="2:4">
      <c r="B588" s="44"/>
      <c r="C588" s="4"/>
      <c r="D588" s="19"/>
    </row>
    <row r="589" ht="13.2" spans="2:4">
      <c r="B589" s="44"/>
      <c r="C589" s="4"/>
      <c r="D589" s="19"/>
    </row>
    <row r="590" ht="13.2" spans="2:4">
      <c r="B590" s="44"/>
      <c r="C590" s="4"/>
      <c r="D590" s="19"/>
    </row>
    <row r="591" ht="13.2" spans="2:4">
      <c r="B591" s="44"/>
      <c r="C591" s="4"/>
      <c r="D591" s="19"/>
    </row>
    <row r="592" ht="13.2" spans="2:4">
      <c r="B592" s="44"/>
      <c r="C592" s="4"/>
      <c r="D592" s="19"/>
    </row>
    <row r="593" ht="13.2" spans="2:4">
      <c r="B593" s="44"/>
      <c r="C593" s="4"/>
      <c r="D593" s="19"/>
    </row>
    <row r="594" ht="13.2" spans="2:4">
      <c r="B594" s="44"/>
      <c r="C594" s="4"/>
      <c r="D594" s="19"/>
    </row>
    <row r="595" ht="13.2" spans="2:4">
      <c r="B595" s="44"/>
      <c r="C595" s="4"/>
      <c r="D595" s="19"/>
    </row>
    <row r="596" ht="13.2" spans="2:4">
      <c r="B596" s="44"/>
      <c r="C596" s="4"/>
      <c r="D596" s="19"/>
    </row>
    <row r="597" ht="13.2" spans="2:4">
      <c r="B597" s="44"/>
      <c r="C597" s="4"/>
      <c r="D597" s="19"/>
    </row>
    <row r="598" ht="13.2" spans="2:4">
      <c r="B598" s="44"/>
      <c r="C598" s="4"/>
      <c r="D598" s="19"/>
    </row>
    <row r="599" ht="13.2" spans="2:4">
      <c r="B599" s="44"/>
      <c r="C599" s="4"/>
      <c r="D599" s="19"/>
    </row>
    <row r="600" ht="13.2" spans="2:4">
      <c r="B600" s="44"/>
      <c r="C600" s="4"/>
      <c r="D600" s="19"/>
    </row>
    <row r="601" ht="13.2" spans="2:4">
      <c r="B601" s="44"/>
      <c r="C601" s="4"/>
      <c r="D601" s="19"/>
    </row>
    <row r="602" ht="13.2" spans="2:4">
      <c r="B602" s="44"/>
      <c r="C602" s="4"/>
      <c r="D602" s="19"/>
    </row>
    <row r="603" ht="13.2" spans="2:4">
      <c r="B603" s="44"/>
      <c r="C603" s="4"/>
      <c r="D603" s="19"/>
    </row>
    <row r="604" ht="13.2" spans="2:4">
      <c r="B604" s="44"/>
      <c r="C604" s="4"/>
      <c r="D604" s="19"/>
    </row>
    <row r="605" ht="13.2" spans="2:4">
      <c r="B605" s="44"/>
      <c r="C605" s="4"/>
      <c r="D605" s="19"/>
    </row>
    <row r="606" ht="13.2" spans="2:4">
      <c r="B606" s="44"/>
      <c r="C606" s="4"/>
      <c r="D606" s="19"/>
    </row>
    <row r="607" ht="13.2" spans="2:4">
      <c r="B607" s="44"/>
      <c r="C607" s="4"/>
      <c r="D607" s="19"/>
    </row>
    <row r="608" ht="13.2" spans="2:4">
      <c r="B608" s="44"/>
      <c r="C608" s="4"/>
      <c r="D608" s="19"/>
    </row>
    <row r="609" ht="13.2" spans="2:4">
      <c r="B609" s="44"/>
      <c r="C609" s="4"/>
      <c r="D609" s="19"/>
    </row>
    <row r="610" ht="13.2" spans="2:4">
      <c r="B610" s="44"/>
      <c r="C610" s="4"/>
      <c r="D610" s="19"/>
    </row>
    <row r="611" ht="13.2" spans="2:4">
      <c r="B611" s="44"/>
      <c r="C611" s="4"/>
      <c r="D611" s="19"/>
    </row>
    <row r="612" ht="13.2" spans="2:4">
      <c r="B612" s="44"/>
      <c r="C612" s="4"/>
      <c r="D612" s="19"/>
    </row>
    <row r="613" ht="13.2" spans="2:4">
      <c r="B613" s="44"/>
      <c r="C613" s="4"/>
      <c r="D613" s="19"/>
    </row>
    <row r="614" ht="13.2" spans="2:4">
      <c r="B614" s="44"/>
      <c r="C614" s="4"/>
      <c r="D614" s="19"/>
    </row>
    <row r="615" ht="13.2" spans="2:4">
      <c r="B615" s="44"/>
      <c r="C615" s="4"/>
      <c r="D615" s="19"/>
    </row>
    <row r="616" ht="13.2" spans="2:4">
      <c r="B616" s="44"/>
      <c r="C616" s="4"/>
      <c r="D616" s="19"/>
    </row>
    <row r="617" ht="13.2" spans="2:4">
      <c r="B617" s="44"/>
      <c r="C617" s="4"/>
      <c r="D617" s="19"/>
    </row>
    <row r="618" ht="13.2" spans="2:4">
      <c r="B618" s="44"/>
      <c r="C618" s="4"/>
      <c r="D618" s="19"/>
    </row>
    <row r="619" ht="13.2" spans="2:4">
      <c r="B619" s="44"/>
      <c r="C619" s="4"/>
      <c r="D619" s="19"/>
    </row>
    <row r="620" ht="13.2" spans="2:4">
      <c r="B620" s="44"/>
      <c r="C620" s="4"/>
      <c r="D620" s="19"/>
    </row>
    <row r="621" ht="13.2" spans="2:4">
      <c r="B621" s="44"/>
      <c r="C621" s="4"/>
      <c r="D621" s="19"/>
    </row>
    <row r="622" ht="13.2" spans="2:4">
      <c r="B622" s="44"/>
      <c r="C622" s="4"/>
      <c r="D622" s="19"/>
    </row>
    <row r="623" ht="13.2" spans="2:4">
      <c r="B623" s="44"/>
      <c r="C623" s="4"/>
      <c r="D623" s="19"/>
    </row>
    <row r="624" ht="13.2" spans="2:4">
      <c r="B624" s="44"/>
      <c r="C624" s="4"/>
      <c r="D624" s="19"/>
    </row>
    <row r="625" ht="13.2" spans="2:4">
      <c r="B625" s="44"/>
      <c r="C625" s="4"/>
      <c r="D625" s="19"/>
    </row>
    <row r="626" ht="13.2" spans="2:4">
      <c r="B626" s="44"/>
      <c r="C626" s="4"/>
      <c r="D626" s="19"/>
    </row>
    <row r="627" ht="13.2" spans="2:4">
      <c r="B627" s="44"/>
      <c r="C627" s="4"/>
      <c r="D627" s="19"/>
    </row>
    <row r="628" ht="13.2" spans="2:4">
      <c r="B628" s="44"/>
      <c r="C628" s="4"/>
      <c r="D628" s="19"/>
    </row>
    <row r="629" ht="13.2" spans="2:4">
      <c r="B629" s="44"/>
      <c r="C629" s="4"/>
      <c r="D629" s="19"/>
    </row>
    <row r="630" ht="13.2" spans="2:4">
      <c r="B630" s="44"/>
      <c r="C630" s="4"/>
      <c r="D630" s="19"/>
    </row>
    <row r="631" ht="13.2" spans="2:4">
      <c r="B631" s="44"/>
      <c r="C631" s="4"/>
      <c r="D631" s="19"/>
    </row>
    <row r="632" ht="13.2" spans="2:4">
      <c r="B632" s="44"/>
      <c r="C632" s="4"/>
      <c r="D632" s="19"/>
    </row>
    <row r="633" ht="13.2" spans="2:4">
      <c r="B633" s="44"/>
      <c r="C633" s="4"/>
      <c r="D633" s="19"/>
    </row>
    <row r="634" ht="13.2" spans="2:4">
      <c r="B634" s="44"/>
      <c r="C634" s="4"/>
      <c r="D634" s="19"/>
    </row>
    <row r="635" ht="13.2" spans="2:4">
      <c r="B635" s="44"/>
      <c r="C635" s="4"/>
      <c r="D635" s="19"/>
    </row>
    <row r="636" ht="13.2" spans="2:4">
      <c r="B636" s="44"/>
      <c r="C636" s="4"/>
      <c r="D636" s="19"/>
    </row>
    <row r="637" ht="13.2" spans="2:4">
      <c r="B637" s="44"/>
      <c r="C637" s="4"/>
      <c r="D637" s="19"/>
    </row>
    <row r="638" ht="13.2" spans="2:4">
      <c r="B638" s="44"/>
      <c r="C638" s="4"/>
      <c r="D638" s="19"/>
    </row>
    <row r="639" ht="13.2" spans="2:4">
      <c r="B639" s="44"/>
      <c r="C639" s="4"/>
      <c r="D639" s="19"/>
    </row>
    <row r="640" ht="13.2" spans="2:4">
      <c r="B640" s="44"/>
      <c r="C640" s="4"/>
      <c r="D640" s="19"/>
    </row>
    <row r="641" ht="13.2" spans="2:4">
      <c r="B641" s="44"/>
      <c r="C641" s="4"/>
      <c r="D641" s="19"/>
    </row>
    <row r="642" ht="13.2" spans="2:4">
      <c r="B642" s="44"/>
      <c r="C642" s="4"/>
      <c r="D642" s="19"/>
    </row>
    <row r="643" ht="13.2" spans="2:4">
      <c r="B643" s="44"/>
      <c r="C643" s="4"/>
      <c r="D643" s="19"/>
    </row>
    <row r="644" ht="13.2" spans="2:4">
      <c r="B644" s="44"/>
      <c r="C644" s="4"/>
      <c r="D644" s="19"/>
    </row>
    <row r="645" ht="13.2" spans="2:4">
      <c r="B645" s="44"/>
      <c r="C645" s="4"/>
      <c r="D645" s="19"/>
    </row>
    <row r="646" ht="13.2" spans="2:4">
      <c r="B646" s="44"/>
      <c r="C646" s="4"/>
      <c r="D646" s="19"/>
    </row>
    <row r="647" ht="13.2" spans="2:4">
      <c r="B647" s="44"/>
      <c r="C647" s="4"/>
      <c r="D647" s="19"/>
    </row>
    <row r="648" ht="13.2" spans="2:4">
      <c r="B648" s="44"/>
      <c r="C648" s="4"/>
      <c r="D648" s="19"/>
    </row>
    <row r="649" ht="13.2" spans="2:4">
      <c r="B649" s="44"/>
      <c r="C649" s="4"/>
      <c r="D649" s="19"/>
    </row>
    <row r="650" ht="13.2" spans="2:4">
      <c r="B650" s="44"/>
      <c r="C650" s="4"/>
      <c r="D650" s="19"/>
    </row>
    <row r="651" ht="13.2" spans="2:4">
      <c r="B651" s="44"/>
      <c r="C651" s="4"/>
      <c r="D651" s="19"/>
    </row>
    <row r="652" ht="13.2" spans="2:4">
      <c r="B652" s="44"/>
      <c r="C652" s="4"/>
      <c r="D652" s="19"/>
    </row>
    <row r="653" ht="13.2" spans="2:4">
      <c r="B653" s="44"/>
      <c r="C653" s="4"/>
      <c r="D653" s="19"/>
    </row>
    <row r="654" ht="13.2" spans="2:4">
      <c r="B654" s="44"/>
      <c r="C654" s="4"/>
      <c r="D654" s="19"/>
    </row>
    <row r="655" ht="13.2" spans="2:4">
      <c r="B655" s="44"/>
      <c r="C655" s="4"/>
      <c r="D655" s="19"/>
    </row>
    <row r="656" ht="13.2" spans="2:4">
      <c r="B656" s="44"/>
      <c r="C656" s="4"/>
      <c r="D656" s="19"/>
    </row>
    <row r="657" ht="13.2" spans="2:4">
      <c r="B657" s="44"/>
      <c r="C657" s="4"/>
      <c r="D657" s="19"/>
    </row>
    <row r="658" ht="13.2" spans="2:4">
      <c r="B658" s="44"/>
      <c r="C658" s="4"/>
      <c r="D658" s="19"/>
    </row>
    <row r="659" ht="13.2" spans="2:4">
      <c r="B659" s="44"/>
      <c r="C659" s="4"/>
      <c r="D659" s="19"/>
    </row>
    <row r="660" ht="13.2" spans="2:4">
      <c r="B660" s="44"/>
      <c r="C660" s="4"/>
      <c r="D660" s="19"/>
    </row>
    <row r="661" ht="13.2" spans="2:4">
      <c r="B661" s="44"/>
      <c r="C661" s="4"/>
      <c r="D661" s="19"/>
    </row>
    <row r="662" ht="13.2" spans="2:4">
      <c r="B662" s="44"/>
      <c r="C662" s="4"/>
      <c r="D662" s="19"/>
    </row>
    <row r="663" ht="13.2" spans="2:4">
      <c r="B663" s="44"/>
      <c r="C663" s="4"/>
      <c r="D663" s="19"/>
    </row>
    <row r="664" ht="13.2" spans="2:4">
      <c r="B664" s="44"/>
      <c r="C664" s="4"/>
      <c r="D664" s="19"/>
    </row>
    <row r="665" ht="13.2" spans="2:4">
      <c r="B665" s="44"/>
      <c r="C665" s="4"/>
      <c r="D665" s="19"/>
    </row>
    <row r="666" ht="13.2" spans="2:4">
      <c r="B666" s="44"/>
      <c r="C666" s="4"/>
      <c r="D666" s="19"/>
    </row>
    <row r="667" ht="13.2" spans="2:4">
      <c r="B667" s="44"/>
      <c r="C667" s="4"/>
      <c r="D667" s="19"/>
    </row>
    <row r="668" ht="13.2" spans="2:4">
      <c r="B668" s="44"/>
      <c r="C668" s="4"/>
      <c r="D668" s="19"/>
    </row>
    <row r="669" ht="13.2" spans="2:4">
      <c r="B669" s="44"/>
      <c r="C669" s="4"/>
      <c r="D669" s="19"/>
    </row>
    <row r="670" ht="13.2" spans="2:4">
      <c r="B670" s="44"/>
      <c r="C670" s="4"/>
      <c r="D670" s="19"/>
    </row>
    <row r="671" ht="13.2" spans="2:4">
      <c r="B671" s="44"/>
      <c r="C671" s="4"/>
      <c r="D671" s="19"/>
    </row>
    <row r="672" ht="13.2" spans="2:4">
      <c r="B672" s="44"/>
      <c r="C672" s="4"/>
      <c r="D672" s="19"/>
    </row>
    <row r="673" ht="13.2" spans="2:4">
      <c r="B673" s="44"/>
      <c r="C673" s="4"/>
      <c r="D673" s="19"/>
    </row>
    <row r="674" ht="13.2" spans="2:4">
      <c r="B674" s="44"/>
      <c r="C674" s="4"/>
      <c r="D674" s="19"/>
    </row>
    <row r="675" ht="13.2" spans="2:4">
      <c r="B675" s="44"/>
      <c r="C675" s="4"/>
      <c r="D675" s="19"/>
    </row>
    <row r="676" ht="13.2" spans="2:4">
      <c r="B676" s="44"/>
      <c r="C676" s="4"/>
      <c r="D676" s="19"/>
    </row>
    <row r="677" ht="13.2" spans="2:4">
      <c r="B677" s="44"/>
      <c r="C677" s="4"/>
      <c r="D677" s="19"/>
    </row>
    <row r="678" ht="13.2" spans="2:4">
      <c r="B678" s="44"/>
      <c r="C678" s="4"/>
      <c r="D678" s="19"/>
    </row>
    <row r="679" ht="13.2" spans="2:4">
      <c r="B679" s="44"/>
      <c r="C679" s="4"/>
      <c r="D679" s="19"/>
    </row>
    <row r="680" ht="13.2" spans="2:4">
      <c r="B680" s="44"/>
      <c r="C680" s="4"/>
      <c r="D680" s="19"/>
    </row>
    <row r="681" ht="13.2" spans="2:4">
      <c r="B681" s="44"/>
      <c r="C681" s="4"/>
      <c r="D681" s="19"/>
    </row>
    <row r="682" ht="13.2" spans="2:4">
      <c r="B682" s="44"/>
      <c r="C682" s="4"/>
      <c r="D682" s="19"/>
    </row>
    <row r="683" ht="13.2" spans="2:4">
      <c r="B683" s="44"/>
      <c r="C683" s="4"/>
      <c r="D683" s="19"/>
    </row>
    <row r="684" ht="13.2" spans="2:4">
      <c r="B684" s="44"/>
      <c r="C684" s="4"/>
      <c r="D684" s="19"/>
    </row>
    <row r="685" ht="13.2" spans="2:4">
      <c r="B685" s="44"/>
      <c r="C685" s="4"/>
      <c r="D685" s="19"/>
    </row>
    <row r="686" ht="13.2" spans="2:4">
      <c r="B686" s="44"/>
      <c r="C686" s="4"/>
      <c r="D686" s="19"/>
    </row>
    <row r="687" ht="13.2" spans="2:4">
      <c r="B687" s="44"/>
      <c r="C687" s="4"/>
      <c r="D687" s="19"/>
    </row>
    <row r="688" ht="13.2" spans="2:4">
      <c r="B688" s="44"/>
      <c r="C688" s="4"/>
      <c r="D688" s="19"/>
    </row>
    <row r="689" ht="13.2" spans="2:4">
      <c r="B689" s="44"/>
      <c r="C689" s="4"/>
      <c r="D689" s="19"/>
    </row>
    <row r="690" ht="13.2" spans="2:4">
      <c r="B690" s="44"/>
      <c r="C690" s="4"/>
      <c r="D690" s="19"/>
    </row>
    <row r="691" ht="13.2" spans="2:4">
      <c r="B691" s="44"/>
      <c r="C691" s="4"/>
      <c r="D691" s="19"/>
    </row>
    <row r="692" ht="13.2" spans="2:4">
      <c r="B692" s="44"/>
      <c r="C692" s="4"/>
      <c r="D692" s="19"/>
    </row>
    <row r="693" ht="13.2" spans="2:4">
      <c r="B693" s="44"/>
      <c r="C693" s="4"/>
      <c r="D693" s="19"/>
    </row>
    <row r="694" ht="13.2" spans="2:4">
      <c r="B694" s="44"/>
      <c r="C694" s="4"/>
      <c r="D694" s="19"/>
    </row>
    <row r="695" ht="13.2" spans="2:4">
      <c r="B695" s="44"/>
      <c r="C695" s="4"/>
      <c r="D695" s="19"/>
    </row>
    <row r="696" ht="13.2" spans="2:4">
      <c r="B696" s="44"/>
      <c r="C696" s="4"/>
      <c r="D696" s="19"/>
    </row>
    <row r="697" ht="13.2" spans="2:4">
      <c r="B697" s="44"/>
      <c r="C697" s="4"/>
      <c r="D697" s="19"/>
    </row>
    <row r="698" ht="13.2" spans="2:4">
      <c r="B698" s="44"/>
      <c r="C698" s="4"/>
      <c r="D698" s="19"/>
    </row>
    <row r="699" ht="13.2" spans="2:4">
      <c r="B699" s="44"/>
      <c r="C699" s="4"/>
      <c r="D699" s="19"/>
    </row>
    <row r="700" ht="13.2" spans="2:4">
      <c r="B700" s="44"/>
      <c r="C700" s="4"/>
      <c r="D700" s="19"/>
    </row>
    <row r="701" ht="13.2" spans="2:4">
      <c r="B701" s="44"/>
      <c r="C701" s="4"/>
      <c r="D701" s="19"/>
    </row>
    <row r="702" ht="13.2" spans="2:4">
      <c r="B702" s="44"/>
      <c r="C702" s="4"/>
      <c r="D702" s="19"/>
    </row>
    <row r="703" ht="13.2" spans="2:4">
      <c r="B703" s="44"/>
      <c r="C703" s="4"/>
      <c r="D703" s="19"/>
    </row>
    <row r="704" ht="13.2" spans="2:4">
      <c r="B704" s="44"/>
      <c r="C704" s="4"/>
      <c r="D704" s="19"/>
    </row>
    <row r="705" ht="13.2" spans="2:4">
      <c r="B705" s="44"/>
      <c r="C705" s="4"/>
      <c r="D705" s="19"/>
    </row>
    <row r="706" ht="13.2" spans="2:4">
      <c r="B706" s="44"/>
      <c r="C706" s="4"/>
      <c r="D706" s="19"/>
    </row>
    <row r="707" ht="13.2" spans="2:4">
      <c r="B707" s="44"/>
      <c r="C707" s="4"/>
      <c r="D707" s="19"/>
    </row>
    <row r="708" ht="13.2" spans="2:4">
      <c r="B708" s="44"/>
      <c r="C708" s="4"/>
      <c r="D708" s="19"/>
    </row>
    <row r="709" ht="13.2" spans="2:4">
      <c r="B709" s="44"/>
      <c r="C709" s="4"/>
      <c r="D709" s="19"/>
    </row>
    <row r="710" ht="13.2" spans="2:4">
      <c r="B710" s="44"/>
      <c r="C710" s="4"/>
      <c r="D710" s="19"/>
    </row>
    <row r="711" ht="13.2" spans="2:4">
      <c r="B711" s="44"/>
      <c r="C711" s="4"/>
      <c r="D711" s="19"/>
    </row>
    <row r="712" ht="13.2" spans="2:4">
      <c r="B712" s="44"/>
      <c r="C712" s="4"/>
      <c r="D712" s="19"/>
    </row>
    <row r="713" ht="13.2" spans="2:4">
      <c r="B713" s="44"/>
      <c r="C713" s="4"/>
      <c r="D713" s="19"/>
    </row>
    <row r="714" ht="13.2" spans="2:4">
      <c r="B714" s="44"/>
      <c r="C714" s="4"/>
      <c r="D714" s="19"/>
    </row>
    <row r="715" ht="13.2" spans="2:4">
      <c r="B715" s="44"/>
      <c r="C715" s="4"/>
      <c r="D715" s="19"/>
    </row>
    <row r="716" ht="13.2" spans="2:4">
      <c r="B716" s="44"/>
      <c r="C716" s="4"/>
      <c r="D716" s="19"/>
    </row>
    <row r="717" ht="13.2" spans="2:4">
      <c r="B717" s="44"/>
      <c r="C717" s="4"/>
      <c r="D717" s="19"/>
    </row>
    <row r="718" ht="13.2" spans="2:4">
      <c r="B718" s="44"/>
      <c r="C718" s="4"/>
      <c r="D718" s="19"/>
    </row>
    <row r="719" ht="13.2" spans="2:4">
      <c r="B719" s="44"/>
      <c r="C719" s="4"/>
      <c r="D719" s="19"/>
    </row>
    <row r="720" ht="13.2" spans="2:4">
      <c r="B720" s="44"/>
      <c r="C720" s="4"/>
      <c r="D720" s="19"/>
    </row>
    <row r="721" ht="13.2" spans="2:4">
      <c r="B721" s="44"/>
      <c r="C721" s="4"/>
      <c r="D721" s="19"/>
    </row>
    <row r="722" ht="13.2" spans="2:4">
      <c r="B722" s="44"/>
      <c r="C722" s="4"/>
      <c r="D722" s="19"/>
    </row>
    <row r="723" ht="13.2" spans="2:4">
      <c r="B723" s="44"/>
      <c r="C723" s="4"/>
      <c r="D723" s="19"/>
    </row>
    <row r="724" ht="13.2" spans="2:4">
      <c r="B724" s="44"/>
      <c r="C724" s="4"/>
      <c r="D724" s="19"/>
    </row>
    <row r="725" ht="13.2" spans="2:4">
      <c r="B725" s="44"/>
      <c r="C725" s="4"/>
      <c r="D725" s="19"/>
    </row>
    <row r="726" ht="13.2" spans="2:4">
      <c r="B726" s="44"/>
      <c r="C726" s="4"/>
      <c r="D726" s="19"/>
    </row>
    <row r="727" ht="13.2" spans="2:4">
      <c r="B727" s="44"/>
      <c r="C727" s="4"/>
      <c r="D727" s="19"/>
    </row>
    <row r="728" ht="13.2" spans="2:4">
      <c r="B728" s="44"/>
      <c r="C728" s="4"/>
      <c r="D728" s="19"/>
    </row>
    <row r="729" ht="13.2" spans="2:4">
      <c r="B729" s="44"/>
      <c r="C729" s="4"/>
      <c r="D729" s="19"/>
    </row>
    <row r="730" ht="13.2" spans="2:4">
      <c r="B730" s="44"/>
      <c r="C730" s="4"/>
      <c r="D730" s="19"/>
    </row>
    <row r="731" ht="13.2" spans="2:4">
      <c r="B731" s="44"/>
      <c r="C731" s="4"/>
      <c r="D731" s="19"/>
    </row>
    <row r="732" ht="13.2" spans="2:4">
      <c r="B732" s="44"/>
      <c r="C732" s="4"/>
      <c r="D732" s="19"/>
    </row>
    <row r="733" ht="13.2" spans="2:4">
      <c r="B733" s="44"/>
      <c r="C733" s="4"/>
      <c r="D733" s="19"/>
    </row>
    <row r="734" ht="13.2" spans="2:4">
      <c r="B734" s="44"/>
      <c r="C734" s="4"/>
      <c r="D734" s="19"/>
    </row>
    <row r="735" ht="13.2" spans="2:4">
      <c r="B735" s="44"/>
      <c r="C735" s="4"/>
      <c r="D735" s="19"/>
    </row>
    <row r="736" ht="13.2" spans="2:4">
      <c r="B736" s="44"/>
      <c r="C736" s="4"/>
      <c r="D736" s="19"/>
    </row>
    <row r="737" ht="13.2" spans="2:4">
      <c r="B737" s="44"/>
      <c r="C737" s="4"/>
      <c r="D737" s="19"/>
    </row>
    <row r="738" ht="13.2" spans="2:4">
      <c r="B738" s="44"/>
      <c r="C738" s="4"/>
      <c r="D738" s="19"/>
    </row>
    <row r="739" ht="13.2" spans="2:4">
      <c r="B739" s="44"/>
      <c r="C739" s="4"/>
      <c r="D739" s="19"/>
    </row>
    <row r="740" ht="13.2" spans="2:4">
      <c r="B740" s="44"/>
      <c r="C740" s="4"/>
      <c r="D740" s="19"/>
    </row>
    <row r="741" ht="13.2" spans="2:4">
      <c r="B741" s="44"/>
      <c r="C741" s="4"/>
      <c r="D741" s="19"/>
    </row>
    <row r="742" ht="13.2" spans="2:4">
      <c r="B742" s="44"/>
      <c r="C742" s="4"/>
      <c r="D742" s="19"/>
    </row>
    <row r="743" ht="13.2" spans="2:4">
      <c r="B743" s="44"/>
      <c r="C743" s="4"/>
      <c r="D743" s="19"/>
    </row>
    <row r="744" ht="13.2" spans="2:4">
      <c r="B744" s="44"/>
      <c r="C744" s="4"/>
      <c r="D744" s="19"/>
    </row>
    <row r="745" ht="13.2" spans="2:4">
      <c r="B745" s="44"/>
      <c r="C745" s="4"/>
      <c r="D745" s="19"/>
    </row>
    <row r="746" ht="13.2" spans="2:4">
      <c r="B746" s="44"/>
      <c r="C746" s="4"/>
      <c r="D746" s="19"/>
    </row>
    <row r="747" ht="13.2" spans="2:4">
      <c r="B747" s="44"/>
      <c r="C747" s="4"/>
      <c r="D747" s="19"/>
    </row>
    <row r="748" ht="13.2" spans="2:4">
      <c r="B748" s="44"/>
      <c r="C748" s="4"/>
      <c r="D748" s="19"/>
    </row>
    <row r="749" ht="13.2" spans="2:4">
      <c r="B749" s="44"/>
      <c r="C749" s="4"/>
      <c r="D749" s="19"/>
    </row>
    <row r="750" ht="13.2" spans="2:4">
      <c r="B750" s="44"/>
      <c r="C750" s="4"/>
      <c r="D750" s="19"/>
    </row>
    <row r="751" ht="13.2" spans="2:4">
      <c r="B751" s="44"/>
      <c r="C751" s="4"/>
      <c r="D751" s="19"/>
    </row>
    <row r="752" ht="13.2" spans="2:4">
      <c r="B752" s="44"/>
      <c r="C752" s="4"/>
      <c r="D752" s="19"/>
    </row>
    <row r="753" ht="13.2" spans="2:4">
      <c r="B753" s="44"/>
      <c r="C753" s="4"/>
      <c r="D753" s="19"/>
    </row>
    <row r="754" ht="13.2" spans="2:4">
      <c r="B754" s="44"/>
      <c r="C754" s="4"/>
      <c r="D754" s="19"/>
    </row>
    <row r="755" ht="13.2" spans="2:4">
      <c r="B755" s="44"/>
      <c r="C755" s="4"/>
      <c r="D755" s="19"/>
    </row>
    <row r="756" ht="13.2" spans="2:4">
      <c r="B756" s="44"/>
      <c r="C756" s="4"/>
      <c r="D756" s="19"/>
    </row>
    <row r="757" ht="13.2" spans="2:4">
      <c r="B757" s="44"/>
      <c r="C757" s="4"/>
      <c r="D757" s="19"/>
    </row>
    <row r="758" ht="13.2" spans="2:4">
      <c r="B758" s="44"/>
      <c r="C758" s="4"/>
      <c r="D758" s="19"/>
    </row>
    <row r="759" ht="13.2" spans="2:4">
      <c r="B759" s="44"/>
      <c r="C759" s="4"/>
      <c r="D759" s="19"/>
    </row>
    <row r="760" ht="13.2" spans="2:4">
      <c r="B760" s="44"/>
      <c r="C760" s="4"/>
      <c r="D760" s="19"/>
    </row>
    <row r="761" ht="13.2" spans="2:4">
      <c r="B761" s="44"/>
      <c r="C761" s="4"/>
      <c r="D761" s="19"/>
    </row>
    <row r="762" ht="13.2" spans="2:4">
      <c r="B762" s="44"/>
      <c r="C762" s="4"/>
      <c r="D762" s="19"/>
    </row>
    <row r="763" ht="13.2" spans="2:4">
      <c r="B763" s="44"/>
      <c r="C763" s="4"/>
      <c r="D763" s="19"/>
    </row>
    <row r="764" ht="13.2" spans="2:4">
      <c r="B764" s="44"/>
      <c r="C764" s="4"/>
      <c r="D764" s="19"/>
    </row>
    <row r="765" ht="13.2" spans="2:4">
      <c r="B765" s="44"/>
      <c r="C765" s="4"/>
      <c r="D765" s="19"/>
    </row>
    <row r="766" ht="13.2" spans="2:4">
      <c r="B766" s="44"/>
      <c r="C766" s="4"/>
      <c r="D766" s="19"/>
    </row>
    <row r="767" ht="13.2" spans="2:4">
      <c r="B767" s="44"/>
      <c r="C767" s="4"/>
      <c r="D767" s="19"/>
    </row>
    <row r="768" ht="13.2" spans="2:4">
      <c r="B768" s="44"/>
      <c r="C768" s="4"/>
      <c r="D768" s="19"/>
    </row>
    <row r="769" ht="13.2" spans="2:4">
      <c r="B769" s="44"/>
      <c r="C769" s="4"/>
      <c r="D769" s="19"/>
    </row>
    <row r="770" ht="13.2" spans="2:4">
      <c r="B770" s="44"/>
      <c r="C770" s="4"/>
      <c r="D770" s="19"/>
    </row>
    <row r="771" ht="13.2" spans="2:4">
      <c r="B771" s="44"/>
      <c r="C771" s="4"/>
      <c r="D771" s="19"/>
    </row>
    <row r="772" ht="13.2" spans="2:4">
      <c r="B772" s="44"/>
      <c r="C772" s="4"/>
      <c r="D772" s="19"/>
    </row>
    <row r="773" ht="13.2" spans="2:4">
      <c r="B773" s="44"/>
      <c r="C773" s="4"/>
      <c r="D773" s="19"/>
    </row>
    <row r="774" ht="13.2" spans="2:4">
      <c r="B774" s="44"/>
      <c r="C774" s="4"/>
      <c r="D774" s="19"/>
    </row>
    <row r="775" ht="13.2" spans="2:4">
      <c r="B775" s="44"/>
      <c r="C775" s="4"/>
      <c r="D775" s="19"/>
    </row>
    <row r="776" ht="13.2" spans="2:4">
      <c r="B776" s="44"/>
      <c r="C776" s="4"/>
      <c r="D776" s="19"/>
    </row>
    <row r="777" ht="13.2" spans="2:4">
      <c r="B777" s="44"/>
      <c r="C777" s="4"/>
      <c r="D777" s="19"/>
    </row>
    <row r="778" ht="13.2" spans="2:4">
      <c r="B778" s="44"/>
      <c r="C778" s="4"/>
      <c r="D778" s="19"/>
    </row>
    <row r="779" ht="13.2" spans="2:4">
      <c r="B779" s="44"/>
      <c r="C779" s="4"/>
      <c r="D779" s="19"/>
    </row>
    <row r="780" ht="13.2" spans="2:4">
      <c r="B780" s="44"/>
      <c r="C780" s="4"/>
      <c r="D780" s="19"/>
    </row>
    <row r="781" ht="13.2" spans="2:4">
      <c r="B781" s="44"/>
      <c r="C781" s="4"/>
      <c r="D781" s="19"/>
    </row>
    <row r="782" ht="13.2" spans="2:4">
      <c r="B782" s="44"/>
      <c r="C782" s="4"/>
      <c r="D782" s="19"/>
    </row>
    <row r="783" ht="13.2" spans="2:4">
      <c r="B783" s="44"/>
      <c r="C783" s="4"/>
      <c r="D783" s="19"/>
    </row>
    <row r="784" ht="13.2" spans="2:4">
      <c r="B784" s="44"/>
      <c r="C784" s="4"/>
      <c r="D784" s="19"/>
    </row>
    <row r="785" ht="13.2" spans="2:4">
      <c r="B785" s="44"/>
      <c r="C785" s="4"/>
      <c r="D785" s="19"/>
    </row>
    <row r="786" ht="13.2" spans="2:4">
      <c r="B786" s="44"/>
      <c r="C786" s="4"/>
      <c r="D786" s="19"/>
    </row>
    <row r="787" ht="13.2" spans="2:4">
      <c r="B787" s="44"/>
      <c r="C787" s="4"/>
      <c r="D787" s="19"/>
    </row>
    <row r="788" ht="13.2" spans="2:4">
      <c r="B788" s="44"/>
      <c r="C788" s="4"/>
      <c r="D788" s="19"/>
    </row>
    <row r="789" ht="13.2" spans="2:4">
      <c r="B789" s="44"/>
      <c r="C789" s="4"/>
      <c r="D789" s="19"/>
    </row>
    <row r="790" ht="13.2" spans="2:4">
      <c r="B790" s="44"/>
      <c r="C790" s="4"/>
      <c r="D790" s="19"/>
    </row>
    <row r="791" ht="13.2" spans="2:4">
      <c r="B791" s="44"/>
      <c r="C791" s="4"/>
      <c r="D791" s="19"/>
    </row>
    <row r="792" ht="13.2" spans="2:4">
      <c r="B792" s="44"/>
      <c r="C792" s="4"/>
      <c r="D792" s="19"/>
    </row>
    <row r="793" ht="13.2" spans="2:4">
      <c r="B793" s="44"/>
      <c r="C793" s="4"/>
      <c r="D793" s="19"/>
    </row>
    <row r="794" ht="13.2" spans="2:4">
      <c r="B794" s="44"/>
      <c r="C794" s="4"/>
      <c r="D794" s="19"/>
    </row>
    <row r="795" ht="13.2" spans="2:4">
      <c r="B795" s="44"/>
      <c r="C795" s="4"/>
      <c r="D795" s="19"/>
    </row>
    <row r="796" ht="13.2" spans="2:4">
      <c r="B796" s="44"/>
      <c r="C796" s="4"/>
      <c r="D796" s="19"/>
    </row>
    <row r="797" ht="13.2" spans="2:4">
      <c r="B797" s="44"/>
      <c r="C797" s="4"/>
      <c r="D797" s="19"/>
    </row>
    <row r="798" ht="13.2" spans="2:4">
      <c r="B798" s="44"/>
      <c r="C798" s="4"/>
      <c r="D798" s="19"/>
    </row>
    <row r="799" ht="13.2" spans="2:4">
      <c r="B799" s="44"/>
      <c r="C799" s="4"/>
      <c r="D799" s="19"/>
    </row>
    <row r="800" ht="13.2" spans="2:4">
      <c r="B800" s="44"/>
      <c r="C800" s="4"/>
      <c r="D800" s="19"/>
    </row>
    <row r="801" ht="13.2" spans="2:4">
      <c r="B801" s="44"/>
      <c r="C801" s="4"/>
      <c r="D801" s="19"/>
    </row>
    <row r="802" ht="13.2" spans="2:4">
      <c r="B802" s="44"/>
      <c r="C802" s="4"/>
      <c r="D802" s="19"/>
    </row>
    <row r="803" ht="13.2" spans="2:4">
      <c r="B803" s="44"/>
      <c r="C803" s="4"/>
      <c r="D803" s="19"/>
    </row>
    <row r="804" ht="13.2" spans="2:4">
      <c r="B804" s="44"/>
      <c r="C804" s="4"/>
      <c r="D804" s="19"/>
    </row>
    <row r="805" ht="13.2" spans="2:4">
      <c r="B805" s="44"/>
      <c r="C805" s="4"/>
      <c r="D805" s="19"/>
    </row>
    <row r="806" ht="13.2" spans="2:4">
      <c r="B806" s="44"/>
      <c r="C806" s="4"/>
      <c r="D806" s="19"/>
    </row>
    <row r="807" ht="13.2" spans="2:4">
      <c r="B807" s="44"/>
      <c r="C807" s="4"/>
      <c r="D807" s="19"/>
    </row>
    <row r="808" ht="13.2" spans="2:4">
      <c r="B808" s="44"/>
      <c r="C808" s="4"/>
      <c r="D808" s="19"/>
    </row>
    <row r="809" ht="13.2" spans="2:4">
      <c r="B809" s="44"/>
      <c r="C809" s="4"/>
      <c r="D809" s="19"/>
    </row>
    <row r="810" ht="13.2" spans="2:4">
      <c r="B810" s="44"/>
      <c r="C810" s="4"/>
      <c r="D810" s="19"/>
    </row>
    <row r="811" ht="13.2" spans="2:4">
      <c r="B811" s="44"/>
      <c r="C811" s="4"/>
      <c r="D811" s="19"/>
    </row>
    <row r="812" ht="13.2" spans="2:4">
      <c r="B812" s="44"/>
      <c r="C812" s="4"/>
      <c r="D812" s="19"/>
    </row>
    <row r="813" ht="13.2" spans="2:4">
      <c r="B813" s="44"/>
      <c r="C813" s="4"/>
      <c r="D813" s="19"/>
    </row>
    <row r="814" ht="13.2" spans="2:4">
      <c r="B814" s="44"/>
      <c r="C814" s="4"/>
      <c r="D814" s="19"/>
    </row>
    <row r="815" ht="13.2" spans="2:4">
      <c r="B815" s="44"/>
      <c r="C815" s="4"/>
      <c r="D815" s="19"/>
    </row>
    <row r="816" ht="13.2" spans="2:4">
      <c r="B816" s="44"/>
      <c r="C816" s="4"/>
      <c r="D816" s="19"/>
    </row>
    <row r="817" ht="13.2" spans="2:4">
      <c r="B817" s="44"/>
      <c r="C817" s="4"/>
      <c r="D817" s="19"/>
    </row>
    <row r="818" ht="13.2" spans="2:4">
      <c r="B818" s="44"/>
      <c r="C818" s="4"/>
      <c r="D818" s="19"/>
    </row>
    <row r="819" ht="13.2" spans="2:4">
      <c r="B819" s="44"/>
      <c r="C819" s="4"/>
      <c r="D819" s="19"/>
    </row>
    <row r="820" ht="13.2" spans="2:4">
      <c r="B820" s="44"/>
      <c r="C820" s="4"/>
      <c r="D820" s="19"/>
    </row>
    <row r="821" ht="13.2" spans="2:4">
      <c r="B821" s="44"/>
      <c r="C821" s="4"/>
      <c r="D821" s="19"/>
    </row>
    <row r="822" ht="13.2" spans="2:4">
      <c r="B822" s="44"/>
      <c r="C822" s="4"/>
      <c r="D822" s="19"/>
    </row>
    <row r="823" ht="13.2" spans="2:4">
      <c r="B823" s="44"/>
      <c r="C823" s="4"/>
      <c r="D823" s="19"/>
    </row>
    <row r="824" ht="13.2" spans="2:4">
      <c r="B824" s="44"/>
      <c r="C824" s="4"/>
      <c r="D824" s="19"/>
    </row>
    <row r="825" ht="13.2" spans="2:4">
      <c r="B825" s="44"/>
      <c r="C825" s="4"/>
      <c r="D825" s="19"/>
    </row>
    <row r="826" ht="13.2" spans="2:4">
      <c r="B826" s="44"/>
      <c r="C826" s="4"/>
      <c r="D826" s="19"/>
    </row>
    <row r="827" ht="13.2" spans="2:4">
      <c r="B827" s="44"/>
      <c r="C827" s="4"/>
      <c r="D827" s="19"/>
    </row>
    <row r="828" ht="13.2" spans="2:4">
      <c r="B828" s="44"/>
      <c r="C828" s="4"/>
      <c r="D828" s="19"/>
    </row>
    <row r="829" ht="13.2" spans="2:4">
      <c r="B829" s="44"/>
      <c r="C829" s="4"/>
      <c r="D829" s="19"/>
    </row>
    <row r="830" ht="13.2" spans="2:4">
      <c r="B830" s="44"/>
      <c r="C830" s="4"/>
      <c r="D830" s="19"/>
    </row>
    <row r="831" ht="13.2" spans="2:4">
      <c r="B831" s="44"/>
      <c r="C831" s="4"/>
      <c r="D831" s="19"/>
    </row>
    <row r="832" ht="13.2" spans="2:4">
      <c r="B832" s="44"/>
      <c r="C832" s="4"/>
      <c r="D832" s="19"/>
    </row>
    <row r="833" ht="13.2" spans="2:4">
      <c r="B833" s="44"/>
      <c r="C833" s="4"/>
      <c r="D833" s="19"/>
    </row>
    <row r="834" ht="13.2" spans="2:4">
      <c r="B834" s="44"/>
      <c r="C834" s="4"/>
      <c r="D834" s="19"/>
    </row>
    <row r="835" ht="13.2" spans="2:4">
      <c r="B835" s="44"/>
      <c r="C835" s="4"/>
      <c r="D835" s="19"/>
    </row>
    <row r="836" ht="13.2" spans="2:4">
      <c r="B836" s="44"/>
      <c r="C836" s="4"/>
      <c r="D836" s="19"/>
    </row>
    <row r="837" ht="13.2" spans="2:4">
      <c r="B837" s="44"/>
      <c r="C837" s="4"/>
      <c r="D837" s="19"/>
    </row>
    <row r="838" ht="13.2" spans="2:4">
      <c r="B838" s="44"/>
      <c r="C838" s="4"/>
      <c r="D838" s="19"/>
    </row>
    <row r="839" ht="13.2" spans="2:4">
      <c r="B839" s="44"/>
      <c r="C839" s="4"/>
      <c r="D839" s="19"/>
    </row>
    <row r="840" ht="13.2" spans="2:4">
      <c r="B840" s="44"/>
      <c r="C840" s="4"/>
      <c r="D840" s="19"/>
    </row>
    <row r="841" ht="13.2" spans="2:4">
      <c r="B841" s="44"/>
      <c r="C841" s="4"/>
      <c r="D841" s="19"/>
    </row>
    <row r="842" ht="13.2" spans="2:4">
      <c r="B842" s="44"/>
      <c r="C842" s="4"/>
      <c r="D842" s="19"/>
    </row>
    <row r="843" ht="13.2" spans="2:4">
      <c r="B843" s="44"/>
      <c r="C843" s="4"/>
      <c r="D843" s="19"/>
    </row>
    <row r="844" ht="13.2" spans="2:4">
      <c r="B844" s="44"/>
      <c r="C844" s="4"/>
      <c r="D844" s="19"/>
    </row>
    <row r="845" ht="13.2" spans="2:4">
      <c r="B845" s="44"/>
      <c r="C845" s="4"/>
      <c r="D845" s="19"/>
    </row>
    <row r="846" ht="13.2" spans="2:4">
      <c r="B846" s="44"/>
      <c r="C846" s="4"/>
      <c r="D846" s="19"/>
    </row>
    <row r="847" ht="13.2" spans="2:4">
      <c r="B847" s="44"/>
      <c r="C847" s="4"/>
      <c r="D847" s="19"/>
    </row>
    <row r="848" ht="13.2" spans="2:4">
      <c r="B848" s="44"/>
      <c r="C848" s="4"/>
      <c r="D848" s="19"/>
    </row>
    <row r="849" ht="13.2" spans="2:4">
      <c r="B849" s="44"/>
      <c r="C849" s="4"/>
      <c r="D849" s="19"/>
    </row>
    <row r="850" ht="13.2" spans="2:4">
      <c r="B850" s="44"/>
      <c r="C850" s="4"/>
      <c r="D850" s="19"/>
    </row>
    <row r="851" ht="13.2" spans="2:4">
      <c r="B851" s="44"/>
      <c r="C851" s="4"/>
      <c r="D851" s="19"/>
    </row>
    <row r="852" ht="13.2" spans="2:4">
      <c r="B852" s="44"/>
      <c r="C852" s="4"/>
      <c r="D852" s="19"/>
    </row>
    <row r="853" ht="13.2" spans="2:4">
      <c r="B853" s="44"/>
      <c r="C853" s="4"/>
      <c r="D853" s="19"/>
    </row>
    <row r="854" ht="13.2" spans="2:4">
      <c r="B854" s="44"/>
      <c r="C854" s="4"/>
      <c r="D854" s="19"/>
    </row>
    <row r="855" ht="13.2" spans="2:4">
      <c r="B855" s="44"/>
      <c r="C855" s="4"/>
      <c r="D855" s="19"/>
    </row>
    <row r="856" ht="13.2" spans="2:4">
      <c r="B856" s="44"/>
      <c r="C856" s="4"/>
      <c r="D856" s="19"/>
    </row>
    <row r="857" ht="13.2" spans="2:4">
      <c r="B857" s="44"/>
      <c r="C857" s="4"/>
      <c r="D857" s="19"/>
    </row>
    <row r="858" ht="13.2" spans="2:4">
      <c r="B858" s="44"/>
      <c r="C858" s="4"/>
      <c r="D858" s="19"/>
    </row>
    <row r="859" ht="13.2" spans="2:4">
      <c r="B859" s="44"/>
      <c r="C859" s="4"/>
      <c r="D859" s="19"/>
    </row>
    <row r="860" ht="13.2" spans="2:4">
      <c r="B860" s="44"/>
      <c r="C860" s="4"/>
      <c r="D860" s="19"/>
    </row>
    <row r="861" ht="13.2" spans="2:4">
      <c r="B861" s="44"/>
      <c r="C861" s="4"/>
      <c r="D861" s="19"/>
    </row>
    <row r="862" ht="13.2" spans="2:4">
      <c r="B862" s="44"/>
      <c r="C862" s="4"/>
      <c r="D862" s="19"/>
    </row>
    <row r="863" ht="13.2" spans="2:4">
      <c r="B863" s="44"/>
      <c r="C863" s="4"/>
      <c r="D863" s="19"/>
    </row>
    <row r="864" ht="13.2" spans="2:4">
      <c r="B864" s="44"/>
      <c r="C864" s="4"/>
      <c r="D864" s="19"/>
    </row>
    <row r="865" ht="13.2" spans="2:4">
      <c r="B865" s="44"/>
      <c r="C865" s="4"/>
      <c r="D865" s="19"/>
    </row>
    <row r="866" ht="13.2" spans="2:4">
      <c r="B866" s="44"/>
      <c r="C866" s="4"/>
      <c r="D866" s="19"/>
    </row>
    <row r="867" ht="13.2" spans="2:4">
      <c r="B867" s="44"/>
      <c r="C867" s="4"/>
      <c r="D867" s="19"/>
    </row>
    <row r="868" ht="13.2" spans="2:4">
      <c r="B868" s="44"/>
      <c r="C868" s="4"/>
      <c r="D868" s="19"/>
    </row>
    <row r="869" ht="13.2" spans="2:4">
      <c r="B869" s="44"/>
      <c r="C869" s="4"/>
      <c r="D869" s="19"/>
    </row>
    <row r="870" ht="13.2" spans="2:4">
      <c r="B870" s="44"/>
      <c r="C870" s="4"/>
      <c r="D870" s="19"/>
    </row>
    <row r="871" ht="13.2" spans="2:4">
      <c r="B871" s="44"/>
      <c r="C871" s="4"/>
      <c r="D871" s="19"/>
    </row>
    <row r="872" ht="13.2" spans="2:4">
      <c r="B872" s="44"/>
      <c r="C872" s="4"/>
      <c r="D872" s="19"/>
    </row>
    <row r="873" ht="13.2" spans="2:4">
      <c r="B873" s="44"/>
      <c r="C873" s="4"/>
      <c r="D873" s="19"/>
    </row>
    <row r="874" ht="13.2" spans="2:4">
      <c r="B874" s="44"/>
      <c r="C874" s="4"/>
      <c r="D874" s="19"/>
    </row>
    <row r="875" ht="13.2" spans="2:4">
      <c r="B875" s="44"/>
      <c r="C875" s="4"/>
      <c r="D875" s="19"/>
    </row>
    <row r="876" ht="13.2" spans="2:4">
      <c r="B876" s="44"/>
      <c r="C876" s="4"/>
      <c r="D876" s="19"/>
    </row>
    <row r="877" ht="13.2" spans="2:4">
      <c r="B877" s="44"/>
      <c r="C877" s="4"/>
      <c r="D877" s="19"/>
    </row>
    <row r="878" ht="13.2" spans="2:4">
      <c r="B878" s="44"/>
      <c r="C878" s="4"/>
      <c r="D878" s="19"/>
    </row>
    <row r="879" ht="13.2" spans="2:4">
      <c r="B879" s="44"/>
      <c r="C879" s="4"/>
      <c r="D879" s="19"/>
    </row>
    <row r="880" ht="13.2" spans="2:4">
      <c r="B880" s="44"/>
      <c r="C880" s="4"/>
      <c r="D880" s="19"/>
    </row>
    <row r="881" ht="13.2" spans="2:4">
      <c r="B881" s="44"/>
      <c r="C881" s="4"/>
      <c r="D881" s="19"/>
    </row>
    <row r="882" ht="13.2" spans="2:4">
      <c r="B882" s="44"/>
      <c r="C882" s="4"/>
      <c r="D882" s="19"/>
    </row>
    <row r="883" ht="13.2" spans="2:4">
      <c r="B883" s="44"/>
      <c r="C883" s="4"/>
      <c r="D883" s="19"/>
    </row>
    <row r="884" ht="13.2" spans="2:4">
      <c r="B884" s="44"/>
      <c r="C884" s="4"/>
      <c r="D884" s="19"/>
    </row>
    <row r="885" ht="13.2" spans="2:4">
      <c r="B885" s="44"/>
      <c r="C885" s="4"/>
      <c r="D885" s="19"/>
    </row>
    <row r="886" ht="13.2" spans="2:4">
      <c r="B886" s="44"/>
      <c r="C886" s="4"/>
      <c r="D886" s="19"/>
    </row>
    <row r="887" ht="13.2" spans="2:4">
      <c r="B887" s="44"/>
      <c r="C887" s="4"/>
      <c r="D887" s="19"/>
    </row>
    <row r="888" ht="13.2" spans="2:4">
      <c r="B888" s="44"/>
      <c r="C888" s="4"/>
      <c r="D888" s="19"/>
    </row>
    <row r="889" ht="13.2" spans="2:4">
      <c r="B889" s="44"/>
      <c r="C889" s="4"/>
      <c r="D889" s="19"/>
    </row>
    <row r="890" ht="13.2" spans="2:4">
      <c r="B890" s="44"/>
      <c r="C890" s="4"/>
      <c r="D890" s="19"/>
    </row>
    <row r="891" ht="13.2" spans="2:4">
      <c r="B891" s="44"/>
      <c r="C891" s="4"/>
      <c r="D891" s="19"/>
    </row>
    <row r="892" ht="13.2" spans="2:4">
      <c r="B892" s="44"/>
      <c r="C892" s="4"/>
      <c r="D892" s="19"/>
    </row>
    <row r="893" ht="13.2" spans="2:4">
      <c r="B893" s="44"/>
      <c r="C893" s="4"/>
      <c r="D893" s="19"/>
    </row>
    <row r="894" ht="13.2" spans="2:4">
      <c r="B894" s="44"/>
      <c r="C894" s="4"/>
      <c r="D894" s="19"/>
    </row>
    <row r="895" ht="13.2" spans="2:4">
      <c r="B895" s="44"/>
      <c r="C895" s="4"/>
      <c r="D895" s="19"/>
    </row>
    <row r="896" ht="13.2" spans="2:4">
      <c r="B896" s="44"/>
      <c r="C896" s="4"/>
      <c r="D896" s="19"/>
    </row>
    <row r="897" ht="13.2" spans="2:4">
      <c r="B897" s="44"/>
      <c r="C897" s="4"/>
      <c r="D897" s="19"/>
    </row>
    <row r="898" ht="13.2" spans="2:4">
      <c r="B898" s="44"/>
      <c r="C898" s="4"/>
      <c r="D898" s="19"/>
    </row>
    <row r="899" ht="13.2" spans="2:4">
      <c r="B899" s="44"/>
      <c r="C899" s="4"/>
      <c r="D899" s="19"/>
    </row>
    <row r="900" ht="13.2" spans="2:4">
      <c r="B900" s="44"/>
      <c r="C900" s="4"/>
      <c r="D900" s="19"/>
    </row>
    <row r="901" ht="13.2" spans="2:4">
      <c r="B901" s="44"/>
      <c r="C901" s="4"/>
      <c r="D901" s="19"/>
    </row>
    <row r="902" ht="13.2" spans="2:4">
      <c r="B902" s="44"/>
      <c r="C902" s="4"/>
      <c r="D902" s="19"/>
    </row>
    <row r="903" ht="13.2" spans="2:4">
      <c r="B903" s="44"/>
      <c r="C903" s="4"/>
      <c r="D903" s="19"/>
    </row>
    <row r="904" ht="13.2" spans="2:4">
      <c r="B904" s="44"/>
      <c r="C904" s="4"/>
      <c r="D904" s="19"/>
    </row>
    <row r="905" ht="13.2" spans="2:4">
      <c r="B905" s="44"/>
      <c r="C905" s="4"/>
      <c r="D905" s="19"/>
    </row>
    <row r="906" ht="13.2" spans="2:4">
      <c r="B906" s="44"/>
      <c r="C906" s="4"/>
      <c r="D906" s="19"/>
    </row>
    <row r="907" ht="13.2" spans="2:4">
      <c r="B907" s="44"/>
      <c r="C907" s="4"/>
      <c r="D907" s="19"/>
    </row>
    <row r="908" ht="13.2" spans="2:4">
      <c r="B908" s="44"/>
      <c r="C908" s="4"/>
      <c r="D908" s="19"/>
    </row>
    <row r="909" ht="13.2" spans="2:4">
      <c r="B909" s="44"/>
      <c r="C909" s="4"/>
      <c r="D909" s="19"/>
    </row>
    <row r="910" ht="13.2" spans="2:4">
      <c r="B910" s="44"/>
      <c r="C910" s="4"/>
      <c r="D910" s="19"/>
    </row>
    <row r="911" ht="13.2" spans="2:4">
      <c r="B911" s="44"/>
      <c r="C911" s="4"/>
      <c r="D911" s="19"/>
    </row>
    <row r="912" ht="13.2" spans="2:4">
      <c r="B912" s="44"/>
      <c r="C912" s="4"/>
      <c r="D912" s="19"/>
    </row>
    <row r="913" ht="13.2" spans="2:4">
      <c r="B913" s="44"/>
      <c r="C913" s="4"/>
      <c r="D913" s="19"/>
    </row>
    <row r="914" ht="13.2" spans="2:4">
      <c r="B914" s="44"/>
      <c r="C914" s="4"/>
      <c r="D914" s="19"/>
    </row>
    <row r="915" ht="13.2" spans="2:4">
      <c r="B915" s="44"/>
      <c r="C915" s="4"/>
      <c r="D915" s="19"/>
    </row>
    <row r="916" ht="13.2" spans="2:4">
      <c r="B916" s="44"/>
      <c r="C916" s="4"/>
      <c r="D916" s="19"/>
    </row>
    <row r="917" ht="13.2" spans="2:4">
      <c r="B917" s="44"/>
      <c r="C917" s="4"/>
      <c r="D917" s="19"/>
    </row>
    <row r="918" ht="13.2" spans="2:4">
      <c r="B918" s="44"/>
      <c r="C918" s="4"/>
      <c r="D918" s="19"/>
    </row>
    <row r="919" ht="13.2" spans="2:4">
      <c r="B919" s="44"/>
      <c r="C919" s="4"/>
      <c r="D919" s="19"/>
    </row>
    <row r="920" ht="13.2" spans="2:4">
      <c r="B920" s="44"/>
      <c r="C920" s="4"/>
      <c r="D920" s="19"/>
    </row>
    <row r="921" ht="13.2" spans="2:4">
      <c r="B921" s="44"/>
      <c r="C921" s="4"/>
      <c r="D921" s="19"/>
    </row>
    <row r="922" ht="13.2" spans="2:4">
      <c r="B922" s="44"/>
      <c r="C922" s="4"/>
      <c r="D922" s="19"/>
    </row>
    <row r="923" ht="13.2" spans="2:4">
      <c r="B923" s="44"/>
      <c r="C923" s="4"/>
      <c r="D923" s="19"/>
    </row>
    <row r="924" ht="13.2" spans="2:4">
      <c r="B924" s="44"/>
      <c r="C924" s="4"/>
      <c r="D924" s="19"/>
    </row>
    <row r="925" ht="13.2" spans="2:4">
      <c r="B925" s="44"/>
      <c r="C925" s="4"/>
      <c r="D925" s="19"/>
    </row>
    <row r="926" ht="13.2" spans="2:4">
      <c r="B926" s="44"/>
      <c r="C926" s="4"/>
      <c r="D926" s="19"/>
    </row>
    <row r="927" ht="13.2" spans="2:4">
      <c r="B927" s="44"/>
      <c r="C927" s="4"/>
      <c r="D927" s="19"/>
    </row>
    <row r="928" ht="13.2" spans="2:4">
      <c r="B928" s="44"/>
      <c r="C928" s="4"/>
      <c r="D928" s="19"/>
    </row>
    <row r="929" ht="13.2" spans="2:4">
      <c r="B929" s="44"/>
      <c r="C929" s="4"/>
      <c r="D929" s="19"/>
    </row>
    <row r="930" ht="13.2" spans="2:4">
      <c r="B930" s="44"/>
      <c r="C930" s="4"/>
      <c r="D930" s="19"/>
    </row>
    <row r="931" ht="13.2" spans="2:4">
      <c r="B931" s="44"/>
      <c r="C931" s="4"/>
      <c r="D931" s="19"/>
    </row>
    <row r="932" ht="13.2" spans="2:4">
      <c r="B932" s="44"/>
      <c r="C932" s="4"/>
      <c r="D932" s="19"/>
    </row>
    <row r="933" ht="13.2" spans="2:4">
      <c r="B933" s="44"/>
      <c r="C933" s="4"/>
      <c r="D933" s="19"/>
    </row>
    <row r="934" ht="13.2" spans="2:4">
      <c r="B934" s="44"/>
      <c r="C934" s="4"/>
      <c r="D934" s="19"/>
    </row>
    <row r="935" ht="13.2" spans="2:4">
      <c r="B935" s="44"/>
      <c r="C935" s="4"/>
      <c r="D935" s="19"/>
    </row>
    <row r="936" ht="13.2" spans="2:4">
      <c r="B936" s="44"/>
      <c r="C936" s="4"/>
      <c r="D936" s="19"/>
    </row>
    <row r="937" ht="13.2" spans="2:4">
      <c r="B937" s="44"/>
      <c r="C937" s="4"/>
      <c r="D937" s="19"/>
    </row>
    <row r="938" ht="13.2" spans="2:4">
      <c r="B938" s="44"/>
      <c r="C938" s="4"/>
      <c r="D938" s="19"/>
    </row>
    <row r="939" ht="13.2" spans="2:4">
      <c r="B939" s="44"/>
      <c r="C939" s="4"/>
      <c r="D939" s="19"/>
    </row>
    <row r="940" ht="13.2" spans="2:4">
      <c r="B940" s="44"/>
      <c r="C940" s="4"/>
      <c r="D940" s="19"/>
    </row>
    <row r="941" ht="13.2" spans="2:4">
      <c r="B941" s="44"/>
      <c r="C941" s="4"/>
      <c r="D941" s="19"/>
    </row>
    <row r="942" ht="13.2" spans="2:4">
      <c r="B942" s="44"/>
      <c r="C942" s="4"/>
      <c r="D942" s="19"/>
    </row>
    <row r="943" ht="13.2" spans="2:4">
      <c r="B943" s="44"/>
      <c r="C943" s="4"/>
      <c r="D943" s="19"/>
    </row>
    <row r="944" ht="13.2" spans="2:4">
      <c r="B944" s="44"/>
      <c r="C944" s="4"/>
      <c r="D944" s="19"/>
    </row>
    <row r="945" ht="13.2" spans="2:4">
      <c r="B945" s="44"/>
      <c r="C945" s="4"/>
      <c r="D945" s="19"/>
    </row>
    <row r="946" ht="13.2" spans="2:4">
      <c r="B946" s="44"/>
      <c r="C946" s="4"/>
      <c r="D946" s="19"/>
    </row>
    <row r="947" ht="13.2" spans="2:4">
      <c r="B947" s="44"/>
      <c r="C947" s="4"/>
      <c r="D947" s="19"/>
    </row>
    <row r="948" ht="13.2" spans="2:4">
      <c r="B948" s="44"/>
      <c r="C948" s="4"/>
      <c r="D948" s="19"/>
    </row>
    <row r="949" ht="13.2" spans="2:4">
      <c r="B949" s="44"/>
      <c r="C949" s="4"/>
      <c r="D949" s="19"/>
    </row>
    <row r="950" ht="13.2" spans="2:4">
      <c r="B950" s="44"/>
      <c r="C950" s="4"/>
      <c r="D950" s="19"/>
    </row>
    <row r="951" ht="13.2" spans="2:4">
      <c r="B951" s="44"/>
      <c r="C951" s="4"/>
      <c r="D951" s="19"/>
    </row>
    <row r="952" ht="13.2" spans="2:4">
      <c r="B952" s="44"/>
      <c r="C952" s="4"/>
      <c r="D952" s="19"/>
    </row>
    <row r="953" ht="13.2" spans="2:4">
      <c r="B953" s="44"/>
      <c r="C953" s="4"/>
      <c r="D953" s="19"/>
    </row>
    <row r="954" ht="13.2" spans="2:4">
      <c r="B954" s="44"/>
      <c r="C954" s="4"/>
      <c r="D954" s="19"/>
    </row>
    <row r="955" ht="13.2" spans="2:4">
      <c r="B955" s="44"/>
      <c r="C955" s="4"/>
      <c r="D955" s="19"/>
    </row>
    <row r="956" ht="13.2" spans="2:4">
      <c r="B956" s="44"/>
      <c r="C956" s="4"/>
      <c r="D956" s="19"/>
    </row>
    <row r="957" ht="13.2" spans="2:4">
      <c r="B957" s="44"/>
      <c r="C957" s="4"/>
      <c r="D957" s="19"/>
    </row>
    <row r="958" ht="13.2" spans="2:4">
      <c r="B958" s="44"/>
      <c r="C958" s="4"/>
      <c r="D958" s="19"/>
    </row>
    <row r="959" ht="13.2" spans="2:4">
      <c r="B959" s="44"/>
      <c r="C959" s="4"/>
      <c r="D959" s="19"/>
    </row>
    <row r="960" ht="13.2" spans="2:4">
      <c r="B960" s="44"/>
      <c r="C960" s="4"/>
      <c r="D960" s="19"/>
    </row>
    <row r="961" ht="13.2" spans="2:4">
      <c r="B961" s="44"/>
      <c r="C961" s="4"/>
      <c r="D961" s="19"/>
    </row>
    <row r="962" ht="13.2" spans="2:4">
      <c r="B962" s="44"/>
      <c r="C962" s="4"/>
      <c r="D962" s="19"/>
    </row>
    <row r="963" ht="13.2" spans="2:4">
      <c r="B963" s="44"/>
      <c r="C963" s="4"/>
      <c r="D963" s="19"/>
    </row>
    <row r="964" ht="13.2" spans="2:4">
      <c r="B964" s="44"/>
      <c r="C964" s="4"/>
      <c r="D964" s="19"/>
    </row>
    <row r="965" ht="13.2" spans="2:4">
      <c r="B965" s="44"/>
      <c r="C965" s="4"/>
      <c r="D965" s="19"/>
    </row>
    <row r="966" ht="13.2" spans="2:4">
      <c r="B966" s="44"/>
      <c r="C966" s="4"/>
      <c r="D966" s="19"/>
    </row>
    <row r="967" ht="13.2" spans="2:4">
      <c r="B967" s="44"/>
      <c r="C967" s="4"/>
      <c r="D967" s="19"/>
    </row>
    <row r="968" ht="13.2" spans="2:4">
      <c r="B968" s="44"/>
      <c r="C968" s="4"/>
      <c r="D968" s="19"/>
    </row>
    <row r="969" ht="13.2" spans="2:4">
      <c r="B969" s="44"/>
      <c r="C969" s="4"/>
      <c r="D969" s="19"/>
    </row>
    <row r="970" ht="13.2" spans="2:4">
      <c r="B970" s="44"/>
      <c r="C970" s="4"/>
      <c r="D970" s="19"/>
    </row>
    <row r="971" ht="13.2" spans="2:4">
      <c r="B971" s="44"/>
      <c r="C971" s="4"/>
      <c r="D971" s="19"/>
    </row>
    <row r="972" ht="13.2" spans="2:4">
      <c r="B972" s="44"/>
      <c r="C972" s="4"/>
      <c r="D972" s="19"/>
    </row>
    <row r="973" ht="13.2" spans="2:4">
      <c r="B973" s="44"/>
      <c r="C973" s="4"/>
      <c r="D973" s="19"/>
    </row>
    <row r="974" ht="13.2" spans="2:4">
      <c r="B974" s="44"/>
      <c r="C974" s="4"/>
      <c r="D974" s="19"/>
    </row>
    <row r="975" ht="13.2" spans="2:4">
      <c r="B975" s="44"/>
      <c r="C975" s="4"/>
      <c r="D975" s="19"/>
    </row>
    <row r="976" ht="13.2" spans="2:4">
      <c r="B976" s="44"/>
      <c r="C976" s="4"/>
      <c r="D976" s="19"/>
    </row>
    <row r="977" ht="13.2" spans="2:4">
      <c r="B977" s="44"/>
      <c r="C977" s="4"/>
      <c r="D977" s="19"/>
    </row>
    <row r="978" ht="13.2" spans="2:4">
      <c r="B978" s="44"/>
      <c r="C978" s="4"/>
      <c r="D978" s="19"/>
    </row>
    <row r="979" ht="13.2" spans="2:4">
      <c r="B979" s="44"/>
      <c r="C979" s="4"/>
      <c r="D979" s="19"/>
    </row>
    <row r="980" ht="13.2" spans="2:4">
      <c r="B980" s="44"/>
      <c r="C980" s="4"/>
      <c r="D980" s="19"/>
    </row>
    <row r="981" ht="13.2" spans="2:4">
      <c r="B981" s="44"/>
      <c r="C981" s="4"/>
      <c r="D981" s="19"/>
    </row>
    <row r="982" ht="13.2" spans="2:4">
      <c r="B982" s="44"/>
      <c r="C982" s="4"/>
      <c r="D982" s="19"/>
    </row>
    <row r="983" ht="13.2" spans="2:4">
      <c r="B983" s="44"/>
      <c r="C983" s="4"/>
      <c r="D983" s="19"/>
    </row>
    <row r="984" ht="13.2" spans="2:4">
      <c r="B984" s="44"/>
      <c r="C984" s="4"/>
      <c r="D984" s="19"/>
    </row>
    <row r="985" ht="13.2" spans="2:4">
      <c r="B985" s="44"/>
      <c r="C985" s="4"/>
      <c r="D985" s="19"/>
    </row>
    <row r="986" ht="13.2" spans="2:4">
      <c r="B986" s="44"/>
      <c r="C986" s="4"/>
      <c r="D986" s="19"/>
    </row>
    <row r="987" ht="13.2" spans="2:4">
      <c r="B987" s="44"/>
      <c r="C987" s="4"/>
      <c r="D987" s="19"/>
    </row>
    <row r="988" ht="13.2" spans="2:4">
      <c r="B988" s="44"/>
      <c r="C988" s="4"/>
      <c r="D988" s="19"/>
    </row>
    <row r="989" ht="13.2" spans="2:4">
      <c r="B989" s="44"/>
      <c r="C989" s="4"/>
      <c r="D989" s="19"/>
    </row>
    <row r="990" ht="13.2" spans="2:4">
      <c r="B990" s="44"/>
      <c r="C990" s="4"/>
      <c r="D990" s="19"/>
    </row>
    <row r="991" ht="13.2" spans="2:4">
      <c r="B991" s="44"/>
      <c r="C991" s="4"/>
      <c r="D991" s="19"/>
    </row>
    <row r="992" ht="13.2" spans="2:4">
      <c r="B992" s="44"/>
      <c r="C992" s="4"/>
      <c r="D992" s="19"/>
    </row>
    <row r="993" ht="13.2" spans="2:4">
      <c r="B993" s="44"/>
      <c r="C993" s="4"/>
      <c r="D993" s="19"/>
    </row>
    <row r="994" ht="13.2" spans="2:4">
      <c r="B994" s="44"/>
      <c r="C994" s="4"/>
      <c r="D994" s="19"/>
    </row>
    <row r="995" ht="13.2" spans="2:4">
      <c r="B995" s="44"/>
      <c r="C995" s="4"/>
      <c r="D995" s="19"/>
    </row>
    <row r="996" ht="13.2" spans="2:4">
      <c r="B996" s="44"/>
      <c r="C996" s="4"/>
      <c r="D996" s="19"/>
    </row>
    <row r="997" ht="13.2" spans="2:4">
      <c r="B997" s="44"/>
      <c r="C997" s="4"/>
      <c r="D997" s="19"/>
    </row>
    <row r="998" ht="13.2" spans="2:4">
      <c r="B998" s="44"/>
      <c r="C998" s="4"/>
      <c r="D998" s="19"/>
    </row>
    <row r="999" ht="13.2" spans="2:4">
      <c r="B999" s="44"/>
      <c r="C999" s="4"/>
      <c r="D999" s="19"/>
    </row>
    <row r="1000" ht="13.2" spans="2:4">
      <c r="B1000" s="44"/>
      <c r="C1000" s="4"/>
      <c r="D1000" s="19"/>
    </row>
    <row r="1001" ht="13.2" spans="2:4">
      <c r="B1001" s="44"/>
      <c r="C1001" s="4"/>
      <c r="D1001" s="19"/>
    </row>
  </sheetData>
  <mergeCells count="7">
    <mergeCell ref="D1:H1"/>
    <mergeCell ref="A2:A3"/>
    <mergeCell ref="A4:A5"/>
    <mergeCell ref="B2:B3"/>
    <mergeCell ref="B4:B5"/>
    <mergeCell ref="C2:C3"/>
    <mergeCell ref="C4:C5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999"/>
  <sheetViews>
    <sheetView workbookViewId="0">
      <selection activeCell="A1" sqref="A1"/>
    </sheetView>
  </sheetViews>
  <sheetFormatPr defaultColWidth="14.4259259259259" defaultRowHeight="15.75" customHeight="1"/>
  <cols>
    <col min="1" max="1" width="4.28703703703704" customWidth="1"/>
    <col min="2" max="2" width="36.287037037037" customWidth="1"/>
    <col min="3" max="3" width="8.13888888888889" customWidth="1"/>
    <col min="4" max="10" width="7.28703703703704" customWidth="1"/>
    <col min="11" max="11" width="18.5740740740741" customWidth="1"/>
  </cols>
  <sheetData>
    <row r="1" ht="13.2" spans="1:11">
      <c r="A1" s="7" t="s">
        <v>0</v>
      </c>
      <c r="B1" s="8" t="s">
        <v>1</v>
      </c>
      <c r="C1" s="9" t="s">
        <v>2</v>
      </c>
      <c r="D1" s="10" t="s">
        <v>3</v>
      </c>
      <c r="E1" s="11"/>
      <c r="F1" s="11"/>
      <c r="G1" s="11"/>
      <c r="H1" s="11"/>
      <c r="I1" s="11"/>
      <c r="J1" s="20"/>
      <c r="K1" s="12" t="s">
        <v>4</v>
      </c>
    </row>
    <row r="2" ht="13.2" spans="1:11">
      <c r="A2" s="12">
        <v>35</v>
      </c>
      <c r="B2" s="13" t="str">
        <f>HYPERLINK("https://zxi.mytechroad.com/blog/algorithms/binary-search/leetcode-35-search-insert-position/","Search Insert Position")</f>
        <v>Search Insert Position</v>
      </c>
      <c r="C2" s="9" t="s">
        <v>10</v>
      </c>
      <c r="D2" s="15" t="str">
        <f>HYPERLINK("https://zxi.mytechroad.com/blog/algorithms/binary-search/leetcode-34-find-first-and-last-position-of-element-in-sorted-array/","34")</f>
        <v>34</v>
      </c>
      <c r="E2" s="28" t="str">
        <f>HYPERLINK("https://zxi.mytechroad.com/blog/algorithms/array/leetcode-704-binary-search/","704")</f>
        <v>704</v>
      </c>
      <c r="F2" s="15" t="str">
        <f>HYPERLINK("https://zxi.mytechroad.com/blog/hashtable/leetcode-981-time-based-key-value-store/","981")</f>
        <v>981</v>
      </c>
      <c r="G2" s="7"/>
      <c r="H2" s="7"/>
      <c r="I2" s="7"/>
      <c r="J2" s="17"/>
      <c r="K2" s="12" t="s">
        <v>53</v>
      </c>
    </row>
    <row r="3" ht="13.2" spans="1:11">
      <c r="A3" s="12">
        <v>33</v>
      </c>
      <c r="B3" s="13" t="str">
        <f>HYPERLINK("https://leetcode.com/problems/search-in-rotated-sorted-array","Search in Rotated Sorted Array")</f>
        <v>Search in Rotated Sorted Array</v>
      </c>
      <c r="C3" s="9" t="s">
        <v>5</v>
      </c>
      <c r="D3" s="27" t="str">
        <f>HYPERLINK("https://leetcode.com/problems/search-in-rotated-sorted-array-ii/","81")</f>
        <v>81</v>
      </c>
      <c r="E3" s="15" t="str">
        <f>HYPERLINK("https://zxi.mytechroad.com/blog/leetcode/leetcode-153-find-minimum-in-rotated-sorted-array/","153")</f>
        <v>153</v>
      </c>
      <c r="F3" s="15" t="str">
        <f>HYPERLINK("https://zxi.mytechroad.com/blog/divide-and-conquer/leetcode-154-find-minimum-in-rotated-sorted-array-ii/","154")</f>
        <v>154</v>
      </c>
      <c r="G3" s="27" t="str">
        <f>HYPERLINK("https://zxi.mytechroad.com/blog/algorithms/binary-search/%e8%8a%b1%e8%8a%b1%e9%85%b1-leetcode-162-find-peak-element/","162")</f>
        <v>162</v>
      </c>
      <c r="H3" s="32" t="str">
        <f>HYPERLINK("https://zxi.mytechroad.com/blog/algorithms/binary-search/leetcode-852-peak-index-in-a-mountain-array/","852")</f>
        <v>852</v>
      </c>
      <c r="I3" s="7"/>
      <c r="J3" s="17"/>
      <c r="K3" s="12" t="s">
        <v>54</v>
      </c>
    </row>
    <row r="4" ht="13.2" spans="1:11">
      <c r="A4" s="12">
        <v>69</v>
      </c>
      <c r="B4" s="13" t="str">
        <f>HYPERLINK("https://zxi.mytechroad.com/blog/math/leetcode-69-sqrtx/","Sqrt(x)")</f>
        <v>Sqrt(x)</v>
      </c>
      <c r="C4" s="9" t="s">
        <v>5</v>
      </c>
      <c r="D4" s="16"/>
      <c r="E4" s="7"/>
      <c r="F4" s="7"/>
      <c r="G4" s="17"/>
      <c r="H4" s="7"/>
      <c r="I4" s="7"/>
      <c r="J4" s="7"/>
      <c r="K4" s="12" t="s">
        <v>53</v>
      </c>
    </row>
    <row r="5" ht="13.2" spans="1:11">
      <c r="A5" s="12">
        <v>74</v>
      </c>
      <c r="B5" s="13" t="str">
        <f>HYPERLINK("https://zxi.mytechroad.com/blog/algorithms/binary-search/leetcode-74-search-a-2d-matrix/","Search a 2D Matrix")</f>
        <v>Search a 2D Matrix</v>
      </c>
      <c r="C5" s="9" t="s">
        <v>5</v>
      </c>
      <c r="D5" s="16"/>
      <c r="E5" s="7"/>
      <c r="F5" s="17"/>
      <c r="G5" s="7"/>
      <c r="H5" s="7"/>
      <c r="I5" s="7"/>
      <c r="J5" s="7"/>
      <c r="K5" s="8" t="s">
        <v>55</v>
      </c>
    </row>
    <row r="6" ht="13.2" spans="1:11">
      <c r="A6" s="12">
        <v>875</v>
      </c>
      <c r="B6" s="13" t="str">
        <f>HYPERLINK("https://zxi.mytechroad.com/blog/algorithms/binary-search/leetcode-875-koko-eating-bananas/","Koko Eating Bananas")</f>
        <v>Koko Eating Bananas</v>
      </c>
      <c r="C6" s="9" t="s">
        <v>5</v>
      </c>
      <c r="D6" s="15" t="str">
        <f>HYPERLINK("https://zxi.mytechroad.com/blog/algorithms/binary-search/leetcode-1011-capacity-to-ship-packages-within-d-days/","1011")</f>
        <v>1011</v>
      </c>
      <c r="E6"/>
      <c r="F6" s="7"/>
      <c r="G6" s="7"/>
      <c r="H6" s="7"/>
      <c r="I6" s="7"/>
      <c r="J6" s="7"/>
      <c r="K6" s="12" t="s">
        <v>56</v>
      </c>
    </row>
    <row r="7" ht="13.2" spans="1:11">
      <c r="A7" s="12">
        <v>4</v>
      </c>
      <c r="B7" s="13" t="str">
        <f>HYPERLINK("https://zxi.mytechroad.com/blog/algorithms/binary-search/leetcode-4-median-of-two-sorted-arrays/","Median of Two Sorted Arrays")</f>
        <v>Median of Two Sorted Arrays</v>
      </c>
      <c r="C7" s="9" t="s">
        <v>14</v>
      </c>
      <c r="D7" s="16"/>
      <c r="E7" s="7"/>
      <c r="F7" s="7"/>
      <c r="G7" s="7"/>
      <c r="H7" s="7"/>
      <c r="I7" s="7"/>
      <c r="J7" s="7"/>
      <c r="K7" s="17"/>
    </row>
    <row r="8" ht="13.2" spans="1:11">
      <c r="A8" s="12">
        <v>378</v>
      </c>
      <c r="B8" s="13" t="str">
        <f>HYPERLINK("https://zxi.mytechroad.com/blog/algorithms/binary-search/leetcode-378-kth-smallest-element-in-a-sorted-matrix/","Kth Smallest Element in a Sorted Matrix")</f>
        <v>Kth Smallest Element in a Sorted Matrix</v>
      </c>
      <c r="C8" s="9" t="s">
        <v>14</v>
      </c>
      <c r="D8" s="14" t="str">
        <f>HYPERLINK("https://zxi.mytechroad.com/blog/algorithms/binary-search/leetcode-668-kth-smallest-number-in-multiplication-table/","668")</f>
        <v>668</v>
      </c>
      <c r="E8" s="7"/>
      <c r="F8" s="7"/>
      <c r="G8" s="7"/>
      <c r="H8" s="7"/>
      <c r="I8" s="7"/>
      <c r="J8" s="7"/>
      <c r="K8" s="12" t="s">
        <v>57</v>
      </c>
    </row>
    <row r="9" ht="13.2" spans="1:11">
      <c r="A9" s="12">
        <v>719</v>
      </c>
      <c r="B9" s="13" t="str">
        <f>HYPERLINK("https://zxi.mytechroad.com/blog/divide-and-conquer/leetcode-719-find-k-th-smallest-pair-distance/","Find K-th Smallest Pair Distance")</f>
        <v>Find K-th Smallest Pair Distance</v>
      </c>
      <c r="C9" s="9" t="s">
        <v>14</v>
      </c>
      <c r="D9" s="33" t="str">
        <f>HYPERLINK("https://zxi.mytechroad.com/blog/two-pointers/leetcode-786-k-th-smallest-prime-fraction/","786")</f>
        <v>786</v>
      </c>
      <c r="E9" s="7"/>
      <c r="F9" s="7"/>
      <c r="G9" s="17"/>
      <c r="H9" s="17"/>
      <c r="I9" s="7"/>
      <c r="J9" s="7"/>
      <c r="K9" s="12" t="s">
        <v>58</v>
      </c>
    </row>
    <row r="10" ht="13.2" spans="2:10">
      <c r="B10" s="3"/>
      <c r="C10" s="4"/>
      <c r="D10" s="18"/>
      <c r="E10" s="2"/>
      <c r="F10" s="2"/>
      <c r="G10" s="2"/>
      <c r="H10" s="2"/>
      <c r="I10" s="2"/>
      <c r="J10" s="2"/>
    </row>
    <row r="11" ht="13.2" spans="2:10">
      <c r="B11" s="3"/>
      <c r="C11" s="4"/>
      <c r="D11" s="18"/>
      <c r="E11" s="2"/>
      <c r="F11" s="2"/>
      <c r="G11" s="2"/>
      <c r="H11" s="2"/>
      <c r="I11" s="2"/>
      <c r="J11" s="2"/>
    </row>
    <row r="12" ht="13.2" spans="2:10">
      <c r="B12" s="3"/>
      <c r="C12" s="4"/>
      <c r="D12" s="18"/>
      <c r="E12" s="2"/>
      <c r="F12" s="2"/>
      <c r="G12" s="2"/>
      <c r="H12" s="2"/>
      <c r="I12" s="2"/>
      <c r="J12" s="2"/>
    </row>
    <row r="13" ht="13.2" spans="3:4">
      <c r="C13" s="4"/>
      <c r="D13" s="19"/>
    </row>
    <row r="14" ht="13.2" spans="3:4">
      <c r="C14" s="4"/>
      <c r="D14" s="19"/>
    </row>
    <row r="15" ht="13.2" spans="3:4">
      <c r="C15" s="4"/>
      <c r="D15" s="19"/>
    </row>
    <row r="16" ht="13.2" spans="3:4">
      <c r="C16" s="4"/>
      <c r="D16" s="19"/>
    </row>
    <row r="17" ht="13.2" spans="3:4">
      <c r="C17" s="4"/>
      <c r="D17" s="19"/>
    </row>
    <row r="18" ht="13.2" spans="3:4">
      <c r="C18" s="4"/>
      <c r="D18" s="19"/>
    </row>
    <row r="19" ht="13.2" spans="3:4">
      <c r="C19" s="4"/>
      <c r="D19" s="19"/>
    </row>
    <row r="20" ht="13.2" spans="3:4">
      <c r="C20" s="4"/>
      <c r="D20" s="19"/>
    </row>
    <row r="21" ht="13.2" spans="3:4">
      <c r="C21" s="4"/>
      <c r="D21" s="19"/>
    </row>
    <row r="22" ht="13.2" spans="3:4">
      <c r="C22" s="4"/>
      <c r="D22" s="19"/>
    </row>
    <row r="23" ht="13.2" spans="3:4">
      <c r="C23" s="4"/>
      <c r="D23" s="19"/>
    </row>
    <row r="24" ht="13.2" spans="3:4">
      <c r="C24" s="4"/>
      <c r="D24" s="19"/>
    </row>
    <row r="25" ht="13.2" spans="3:4">
      <c r="C25" s="4"/>
      <c r="D25" s="19"/>
    </row>
    <row r="26" ht="13.2" spans="3:4">
      <c r="C26" s="4"/>
      <c r="D26" s="19"/>
    </row>
    <row r="27" ht="13.2" spans="3:4">
      <c r="C27" s="4"/>
      <c r="D27" s="19"/>
    </row>
    <row r="28" ht="13.2" spans="3:4">
      <c r="C28" s="4"/>
      <c r="D28" s="19"/>
    </row>
    <row r="29" ht="13.2" spans="3:4">
      <c r="C29" s="4"/>
      <c r="D29" s="19"/>
    </row>
    <row r="30" ht="13.2" spans="3:4">
      <c r="C30" s="4"/>
      <c r="D30" s="19"/>
    </row>
    <row r="31" ht="13.2" spans="3:4">
      <c r="C31" s="4"/>
      <c r="D31" s="19"/>
    </row>
    <row r="32" ht="13.2" spans="3:4">
      <c r="C32" s="4"/>
      <c r="D32" s="19"/>
    </row>
    <row r="33" ht="13.2" spans="3:4">
      <c r="C33" s="4"/>
      <c r="D33" s="19"/>
    </row>
    <row r="34" ht="13.2" spans="3:4">
      <c r="C34" s="4"/>
      <c r="D34" s="19"/>
    </row>
    <row r="35" ht="13.2" spans="3:4">
      <c r="C35" s="4"/>
      <c r="D35" s="19"/>
    </row>
    <row r="36" ht="13.2" spans="3:4">
      <c r="C36" s="4"/>
      <c r="D36" s="19"/>
    </row>
    <row r="37" ht="13.2" spans="3:4">
      <c r="C37" s="4"/>
      <c r="D37" s="19"/>
    </row>
    <row r="38" ht="13.2" spans="3:4">
      <c r="C38" s="4"/>
      <c r="D38" s="19"/>
    </row>
    <row r="39" ht="13.2" spans="3:4">
      <c r="C39" s="4"/>
      <c r="D39" s="19"/>
    </row>
    <row r="40" ht="13.2" spans="3:4">
      <c r="C40" s="4"/>
      <c r="D40" s="19"/>
    </row>
    <row r="41" ht="13.2" spans="3:4">
      <c r="C41" s="4"/>
      <c r="D41" s="19"/>
    </row>
    <row r="42" ht="13.2" spans="3:4">
      <c r="C42" s="4"/>
      <c r="D42" s="19"/>
    </row>
    <row r="43" ht="13.2" spans="3:4">
      <c r="C43" s="4"/>
      <c r="D43" s="19"/>
    </row>
    <row r="44" ht="13.2" spans="3:4">
      <c r="C44" s="4"/>
      <c r="D44" s="19"/>
    </row>
    <row r="45" ht="13.2" spans="3:4">
      <c r="C45" s="4"/>
      <c r="D45" s="19"/>
    </row>
    <row r="46" ht="13.2" spans="3:4">
      <c r="C46" s="4"/>
      <c r="D46" s="19"/>
    </row>
    <row r="47" ht="13.2" spans="3:4">
      <c r="C47" s="4"/>
      <c r="D47" s="19"/>
    </row>
    <row r="48" ht="13.2" spans="3:4">
      <c r="C48" s="4"/>
      <c r="D48" s="19"/>
    </row>
    <row r="49" ht="13.2" spans="3:4">
      <c r="C49" s="4"/>
      <c r="D49" s="19"/>
    </row>
    <row r="50" ht="13.2" spans="3:4">
      <c r="C50" s="4"/>
      <c r="D50" s="19"/>
    </row>
    <row r="51" ht="13.2" spans="3:4">
      <c r="C51" s="4"/>
      <c r="D51" s="19"/>
    </row>
    <row r="52" ht="13.2" spans="3:4">
      <c r="C52" s="4"/>
      <c r="D52" s="19"/>
    </row>
    <row r="53" ht="13.2" spans="3:4">
      <c r="C53" s="4"/>
      <c r="D53" s="19"/>
    </row>
    <row r="54" ht="13.2" spans="3:4">
      <c r="C54" s="4"/>
      <c r="D54" s="19"/>
    </row>
    <row r="55" ht="13.2" spans="3:4">
      <c r="C55" s="4"/>
      <c r="D55" s="19"/>
    </row>
    <row r="56" ht="13.2" spans="3:4">
      <c r="C56" s="4"/>
      <c r="D56" s="19"/>
    </row>
    <row r="57" ht="13.2" spans="3:4">
      <c r="C57" s="4"/>
      <c r="D57" s="19"/>
    </row>
    <row r="58" ht="13.2" spans="3:4">
      <c r="C58" s="4"/>
      <c r="D58" s="19"/>
    </row>
    <row r="59" ht="13.2" spans="3:4">
      <c r="C59" s="4"/>
      <c r="D59" s="19"/>
    </row>
    <row r="60" ht="13.2" spans="3:4">
      <c r="C60" s="4"/>
      <c r="D60" s="19"/>
    </row>
    <row r="61" ht="13.2" spans="3:4">
      <c r="C61" s="4"/>
      <c r="D61" s="19"/>
    </row>
    <row r="62" ht="13.2" spans="3:4">
      <c r="C62" s="4"/>
      <c r="D62" s="19"/>
    </row>
    <row r="63" ht="13.2" spans="3:4">
      <c r="C63" s="4"/>
      <c r="D63" s="19"/>
    </row>
    <row r="64" ht="13.2" spans="3:4">
      <c r="C64" s="4"/>
      <c r="D64" s="19"/>
    </row>
    <row r="65" ht="13.2" spans="3:4">
      <c r="C65" s="4"/>
      <c r="D65" s="19"/>
    </row>
    <row r="66" ht="13.2" spans="3:4">
      <c r="C66" s="4"/>
      <c r="D66" s="19"/>
    </row>
    <row r="67" ht="13.2" spans="3:4">
      <c r="C67" s="4"/>
      <c r="D67" s="19"/>
    </row>
    <row r="68" ht="13.2" spans="3:4">
      <c r="C68" s="4"/>
      <c r="D68" s="19"/>
    </row>
    <row r="69" ht="13.2" spans="3:4">
      <c r="C69" s="4"/>
      <c r="D69" s="19"/>
    </row>
    <row r="70" ht="13.2" spans="3:4">
      <c r="C70" s="4"/>
      <c r="D70" s="19"/>
    </row>
    <row r="71" ht="13.2" spans="3:4">
      <c r="C71" s="4"/>
      <c r="D71" s="19"/>
    </row>
    <row r="72" ht="13.2" spans="3:4">
      <c r="C72" s="4"/>
      <c r="D72" s="19"/>
    </row>
    <row r="73" ht="13.2" spans="3:4">
      <c r="C73" s="4"/>
      <c r="D73" s="19"/>
    </row>
    <row r="74" ht="13.2" spans="3:4">
      <c r="C74" s="4"/>
      <c r="D74" s="19"/>
    </row>
    <row r="75" ht="13.2" spans="3:4">
      <c r="C75" s="4"/>
      <c r="D75" s="19"/>
    </row>
    <row r="76" ht="13.2" spans="3:4">
      <c r="C76" s="4"/>
      <c r="D76" s="19"/>
    </row>
    <row r="77" ht="13.2" spans="3:4">
      <c r="C77" s="4"/>
      <c r="D77" s="19"/>
    </row>
    <row r="78" ht="13.2" spans="3:4">
      <c r="C78" s="4"/>
      <c r="D78" s="19"/>
    </row>
    <row r="79" ht="13.2" spans="3:4">
      <c r="C79" s="4"/>
      <c r="D79" s="19"/>
    </row>
    <row r="80" ht="13.2" spans="3:4">
      <c r="C80" s="4"/>
      <c r="D80" s="19"/>
    </row>
    <row r="81" ht="13.2" spans="3:4">
      <c r="C81" s="4"/>
      <c r="D81" s="19"/>
    </row>
    <row r="82" ht="13.2" spans="3:4">
      <c r="C82" s="4"/>
      <c r="D82" s="19"/>
    </row>
    <row r="83" ht="13.2" spans="3:4">
      <c r="C83" s="4"/>
      <c r="D83" s="19"/>
    </row>
    <row r="84" ht="13.2" spans="3:4">
      <c r="C84" s="4"/>
      <c r="D84" s="19"/>
    </row>
    <row r="85" ht="13.2" spans="3:4">
      <c r="C85" s="4"/>
      <c r="D85" s="19"/>
    </row>
    <row r="86" ht="13.2" spans="3:4">
      <c r="C86" s="4"/>
      <c r="D86" s="19"/>
    </row>
    <row r="87" ht="13.2" spans="3:4">
      <c r="C87" s="4"/>
      <c r="D87" s="19"/>
    </row>
    <row r="88" ht="13.2" spans="3:4">
      <c r="C88" s="4"/>
      <c r="D88" s="19"/>
    </row>
    <row r="89" ht="13.2" spans="3:4">
      <c r="C89" s="4"/>
      <c r="D89" s="19"/>
    </row>
    <row r="90" ht="13.2" spans="3:4">
      <c r="C90" s="4"/>
      <c r="D90" s="19"/>
    </row>
    <row r="91" ht="13.2" spans="3:4">
      <c r="C91" s="4"/>
      <c r="D91" s="19"/>
    </row>
    <row r="92" ht="13.2" spans="3:4">
      <c r="C92" s="4"/>
      <c r="D92" s="19"/>
    </row>
    <row r="93" ht="13.2" spans="3:4">
      <c r="C93" s="4"/>
      <c r="D93" s="19"/>
    </row>
    <row r="94" ht="13.2" spans="3:4">
      <c r="C94" s="4"/>
      <c r="D94" s="19"/>
    </row>
    <row r="95" ht="13.2" spans="3:4">
      <c r="C95" s="4"/>
      <c r="D95" s="19"/>
    </row>
    <row r="96" ht="13.2" spans="3:4">
      <c r="C96" s="4"/>
      <c r="D96" s="19"/>
    </row>
    <row r="97" ht="13.2" spans="3:4">
      <c r="C97" s="4"/>
      <c r="D97" s="19"/>
    </row>
    <row r="98" ht="13.2" spans="3:4">
      <c r="C98" s="4"/>
      <c r="D98" s="19"/>
    </row>
    <row r="99" ht="13.2" spans="3:4">
      <c r="C99" s="4"/>
      <c r="D99" s="19"/>
    </row>
    <row r="100" ht="13.2" spans="3:4">
      <c r="C100" s="4"/>
      <c r="D100" s="19"/>
    </row>
    <row r="101" ht="13.2" spans="3:4">
      <c r="C101" s="4"/>
      <c r="D101" s="19"/>
    </row>
    <row r="102" ht="13.2" spans="3:4">
      <c r="C102" s="4"/>
      <c r="D102" s="19"/>
    </row>
    <row r="103" ht="13.2" spans="3:4">
      <c r="C103" s="4"/>
      <c r="D103" s="19"/>
    </row>
    <row r="104" ht="13.2" spans="3:4">
      <c r="C104" s="4"/>
      <c r="D104" s="19"/>
    </row>
    <row r="105" ht="13.2" spans="3:4">
      <c r="C105" s="4"/>
      <c r="D105" s="19"/>
    </row>
    <row r="106" ht="13.2" spans="3:4">
      <c r="C106" s="4"/>
      <c r="D106" s="19"/>
    </row>
    <row r="107" ht="13.2" spans="3:4">
      <c r="C107" s="4"/>
      <c r="D107" s="19"/>
    </row>
    <row r="108" ht="13.2" spans="3:4">
      <c r="C108" s="4"/>
      <c r="D108" s="19"/>
    </row>
    <row r="109" ht="13.2" spans="3:4">
      <c r="C109" s="4"/>
      <c r="D109" s="19"/>
    </row>
    <row r="110" ht="13.2" spans="3:4">
      <c r="C110" s="4"/>
      <c r="D110" s="19"/>
    </row>
    <row r="111" ht="13.2" spans="3:4">
      <c r="C111" s="4"/>
      <c r="D111" s="19"/>
    </row>
    <row r="112" ht="13.2" spans="3:4">
      <c r="C112" s="4"/>
      <c r="D112" s="19"/>
    </row>
    <row r="113" ht="13.2" spans="3:4">
      <c r="C113" s="4"/>
      <c r="D113" s="19"/>
    </row>
    <row r="114" ht="13.2" spans="3:4">
      <c r="C114" s="4"/>
      <c r="D114" s="19"/>
    </row>
    <row r="115" ht="13.2" spans="3:4">
      <c r="C115" s="4"/>
      <c r="D115" s="19"/>
    </row>
    <row r="116" ht="13.2" spans="3:4">
      <c r="C116" s="4"/>
      <c r="D116" s="19"/>
    </row>
    <row r="117" ht="13.2" spans="3:4">
      <c r="C117" s="4"/>
      <c r="D117" s="19"/>
    </row>
    <row r="118" ht="13.2" spans="3:4">
      <c r="C118" s="4"/>
      <c r="D118" s="19"/>
    </row>
    <row r="119" ht="13.2" spans="3:4">
      <c r="C119" s="4"/>
      <c r="D119" s="19"/>
    </row>
    <row r="120" ht="13.2" spans="3:4">
      <c r="C120" s="4"/>
      <c r="D120" s="19"/>
    </row>
    <row r="121" ht="13.2" spans="3:4">
      <c r="C121" s="4"/>
      <c r="D121" s="19"/>
    </row>
    <row r="122" ht="13.2" spans="3:4">
      <c r="C122" s="4"/>
      <c r="D122" s="19"/>
    </row>
    <row r="123" ht="13.2" spans="3:4">
      <c r="C123" s="4"/>
      <c r="D123" s="19"/>
    </row>
    <row r="124" ht="13.2" spans="3:4">
      <c r="C124" s="4"/>
      <c r="D124" s="19"/>
    </row>
    <row r="125" ht="13.2" spans="3:4">
      <c r="C125" s="4"/>
      <c r="D125" s="19"/>
    </row>
    <row r="126" ht="13.2" spans="3:4">
      <c r="C126" s="4"/>
      <c r="D126" s="19"/>
    </row>
    <row r="127" ht="13.2" spans="3:4">
      <c r="C127" s="4"/>
      <c r="D127" s="19"/>
    </row>
    <row r="128" ht="13.2" spans="3:4">
      <c r="C128" s="4"/>
      <c r="D128" s="19"/>
    </row>
    <row r="129" ht="13.2" spans="3:4">
      <c r="C129" s="4"/>
      <c r="D129" s="19"/>
    </row>
    <row r="130" ht="13.2" spans="3:4">
      <c r="C130" s="4"/>
      <c r="D130" s="19"/>
    </row>
    <row r="131" ht="13.2" spans="3:4">
      <c r="C131" s="4"/>
      <c r="D131" s="19"/>
    </row>
    <row r="132" ht="13.2" spans="3:4">
      <c r="C132" s="4"/>
      <c r="D132" s="19"/>
    </row>
    <row r="133" ht="13.2" spans="3:4">
      <c r="C133" s="4"/>
      <c r="D133" s="19"/>
    </row>
    <row r="134" ht="13.2" spans="3:4">
      <c r="C134" s="4"/>
      <c r="D134" s="19"/>
    </row>
    <row r="135" ht="13.2" spans="3:4">
      <c r="C135" s="4"/>
      <c r="D135" s="19"/>
    </row>
    <row r="136" ht="13.2" spans="3:4">
      <c r="C136" s="4"/>
      <c r="D136" s="19"/>
    </row>
    <row r="137" ht="13.2" spans="3:4">
      <c r="C137" s="4"/>
      <c r="D137" s="19"/>
    </row>
    <row r="138" ht="13.2" spans="3:4">
      <c r="C138" s="4"/>
      <c r="D138" s="19"/>
    </row>
    <row r="139" ht="13.2" spans="3:4">
      <c r="C139" s="4"/>
      <c r="D139" s="19"/>
    </row>
    <row r="140" ht="13.2" spans="3:4">
      <c r="C140" s="4"/>
      <c r="D140" s="19"/>
    </row>
    <row r="141" ht="13.2" spans="3:4">
      <c r="C141" s="4"/>
      <c r="D141" s="19"/>
    </row>
    <row r="142" ht="13.2" spans="3:4">
      <c r="C142" s="4"/>
      <c r="D142" s="19"/>
    </row>
    <row r="143" ht="13.2" spans="3:4">
      <c r="C143" s="4"/>
      <c r="D143" s="19"/>
    </row>
    <row r="144" ht="13.2" spans="3:4">
      <c r="C144" s="4"/>
      <c r="D144" s="19"/>
    </row>
    <row r="145" ht="13.2" spans="3:4">
      <c r="C145" s="4"/>
      <c r="D145" s="19"/>
    </row>
    <row r="146" ht="13.2" spans="3:4">
      <c r="C146" s="4"/>
      <c r="D146" s="19"/>
    </row>
    <row r="147" ht="13.2" spans="3:4">
      <c r="C147" s="4"/>
      <c r="D147" s="19"/>
    </row>
    <row r="148" ht="13.2" spans="3:4">
      <c r="C148" s="4"/>
      <c r="D148" s="19"/>
    </row>
    <row r="149" ht="13.2" spans="3:4">
      <c r="C149" s="4"/>
      <c r="D149" s="19"/>
    </row>
    <row r="150" ht="13.2" spans="3:4">
      <c r="C150" s="4"/>
      <c r="D150" s="19"/>
    </row>
    <row r="151" ht="13.2" spans="3:4">
      <c r="C151" s="4"/>
      <c r="D151" s="19"/>
    </row>
    <row r="152" ht="13.2" spans="3:4">
      <c r="C152" s="4"/>
      <c r="D152" s="19"/>
    </row>
    <row r="153" ht="13.2" spans="3:4">
      <c r="C153" s="4"/>
      <c r="D153" s="19"/>
    </row>
    <row r="154" ht="13.2" spans="3:4">
      <c r="C154" s="4"/>
      <c r="D154" s="19"/>
    </row>
    <row r="155" ht="13.2" spans="3:4">
      <c r="C155" s="4"/>
      <c r="D155" s="19"/>
    </row>
    <row r="156" ht="13.2" spans="3:4">
      <c r="C156" s="4"/>
      <c r="D156" s="19"/>
    </row>
    <row r="157" ht="13.2" spans="3:4">
      <c r="C157" s="4"/>
      <c r="D157" s="19"/>
    </row>
    <row r="158" ht="13.2" spans="3:4">
      <c r="C158" s="4"/>
      <c r="D158" s="19"/>
    </row>
    <row r="159" ht="13.2" spans="3:4">
      <c r="C159" s="4"/>
      <c r="D159" s="19"/>
    </row>
    <row r="160" ht="13.2" spans="3:4">
      <c r="C160" s="4"/>
      <c r="D160" s="19"/>
    </row>
    <row r="161" ht="13.2" spans="3:4">
      <c r="C161" s="4"/>
      <c r="D161" s="19"/>
    </row>
    <row r="162" ht="13.2" spans="3:4">
      <c r="C162" s="4"/>
      <c r="D162" s="19"/>
    </row>
    <row r="163" ht="13.2" spans="3:4">
      <c r="C163" s="4"/>
      <c r="D163" s="19"/>
    </row>
    <row r="164" ht="13.2" spans="3:4">
      <c r="C164" s="4"/>
      <c r="D164" s="19"/>
    </row>
    <row r="165" ht="13.2" spans="3:4">
      <c r="C165" s="4"/>
      <c r="D165" s="19"/>
    </row>
    <row r="166" ht="13.2" spans="3:4">
      <c r="C166" s="4"/>
      <c r="D166" s="19"/>
    </row>
    <row r="167" ht="13.2" spans="3:4">
      <c r="C167" s="4"/>
      <c r="D167" s="19"/>
    </row>
    <row r="168" ht="13.2" spans="3:4">
      <c r="C168" s="4"/>
      <c r="D168" s="19"/>
    </row>
    <row r="169" ht="13.2" spans="3:4">
      <c r="C169" s="4"/>
      <c r="D169" s="19"/>
    </row>
    <row r="170" ht="13.2" spans="3:4">
      <c r="C170" s="4"/>
      <c r="D170" s="19"/>
    </row>
    <row r="171" ht="13.2" spans="3:4">
      <c r="C171" s="4"/>
      <c r="D171" s="19"/>
    </row>
    <row r="172" ht="13.2" spans="3:4">
      <c r="C172" s="4"/>
      <c r="D172" s="19"/>
    </row>
    <row r="173" ht="13.2" spans="3:4">
      <c r="C173" s="4"/>
      <c r="D173" s="19"/>
    </row>
    <row r="174" ht="13.2" spans="3:4">
      <c r="C174" s="4"/>
      <c r="D174" s="19"/>
    </row>
    <row r="175" ht="13.2" spans="3:4">
      <c r="C175" s="4"/>
      <c r="D175" s="19"/>
    </row>
    <row r="176" ht="13.2" spans="3:4">
      <c r="C176" s="4"/>
      <c r="D176" s="19"/>
    </row>
    <row r="177" ht="13.2" spans="3:4">
      <c r="C177" s="4"/>
      <c r="D177" s="19"/>
    </row>
    <row r="178" ht="13.2" spans="3:4">
      <c r="C178" s="4"/>
      <c r="D178" s="19"/>
    </row>
    <row r="179" ht="13.2" spans="3:4">
      <c r="C179" s="4"/>
      <c r="D179" s="19"/>
    </row>
    <row r="180" ht="13.2" spans="3:4">
      <c r="C180" s="4"/>
      <c r="D180" s="19"/>
    </row>
    <row r="181" ht="13.2" spans="3:4">
      <c r="C181" s="4"/>
      <c r="D181" s="19"/>
    </row>
    <row r="182" ht="13.2" spans="3:4">
      <c r="C182" s="4"/>
      <c r="D182" s="19"/>
    </row>
    <row r="183" ht="13.2" spans="3:4">
      <c r="C183" s="4"/>
      <c r="D183" s="19"/>
    </row>
    <row r="184" ht="13.2" spans="3:4">
      <c r="C184" s="4"/>
      <c r="D184" s="19"/>
    </row>
    <row r="185" ht="13.2" spans="3:4">
      <c r="C185" s="4"/>
      <c r="D185" s="19"/>
    </row>
    <row r="186" ht="13.2" spans="3:4">
      <c r="C186" s="4"/>
      <c r="D186" s="19"/>
    </row>
    <row r="187" ht="13.2" spans="3:4">
      <c r="C187" s="4"/>
      <c r="D187" s="19"/>
    </row>
    <row r="188" ht="13.2" spans="3:4">
      <c r="C188" s="4"/>
      <c r="D188" s="19"/>
    </row>
    <row r="189" ht="13.2" spans="3:4">
      <c r="C189" s="4"/>
      <c r="D189" s="19"/>
    </row>
    <row r="190" ht="13.2" spans="3:4">
      <c r="C190" s="4"/>
      <c r="D190" s="19"/>
    </row>
    <row r="191" ht="13.2" spans="3:4">
      <c r="C191" s="4"/>
      <c r="D191" s="19"/>
    </row>
    <row r="192" ht="13.2" spans="3:4">
      <c r="C192" s="4"/>
      <c r="D192" s="19"/>
    </row>
    <row r="193" ht="13.2" spans="3:4">
      <c r="C193" s="4"/>
      <c r="D193" s="19"/>
    </row>
    <row r="194" ht="13.2" spans="3:4">
      <c r="C194" s="4"/>
      <c r="D194" s="19"/>
    </row>
    <row r="195" ht="13.2" spans="3:4">
      <c r="C195" s="4"/>
      <c r="D195" s="19"/>
    </row>
    <row r="196" ht="13.2" spans="3:4">
      <c r="C196" s="4"/>
      <c r="D196" s="19"/>
    </row>
    <row r="197" ht="13.2" spans="3:4">
      <c r="C197" s="4"/>
      <c r="D197" s="19"/>
    </row>
    <row r="198" ht="13.2" spans="3:4">
      <c r="C198" s="4"/>
      <c r="D198" s="19"/>
    </row>
    <row r="199" ht="13.2" spans="3:4">
      <c r="C199" s="4"/>
      <c r="D199" s="19"/>
    </row>
    <row r="200" ht="13.2" spans="3:4">
      <c r="C200" s="4"/>
      <c r="D200" s="19"/>
    </row>
    <row r="201" ht="13.2" spans="3:4">
      <c r="C201" s="4"/>
      <c r="D201" s="19"/>
    </row>
    <row r="202" ht="13.2" spans="3:4">
      <c r="C202" s="4"/>
      <c r="D202" s="19"/>
    </row>
    <row r="203" ht="13.2" spans="3:4">
      <c r="C203" s="4"/>
      <c r="D203" s="19"/>
    </row>
    <row r="204" ht="13.2" spans="3:4">
      <c r="C204" s="4"/>
      <c r="D204" s="19"/>
    </row>
    <row r="205" ht="13.2" spans="3:4">
      <c r="C205" s="4"/>
      <c r="D205" s="19"/>
    </row>
    <row r="206" ht="13.2" spans="3:4">
      <c r="C206" s="4"/>
      <c r="D206" s="19"/>
    </row>
    <row r="207" ht="13.2" spans="3:4">
      <c r="C207" s="4"/>
      <c r="D207" s="19"/>
    </row>
    <row r="208" ht="13.2" spans="3:4">
      <c r="C208" s="4"/>
      <c r="D208" s="19"/>
    </row>
    <row r="209" ht="13.2" spans="3:4">
      <c r="C209" s="4"/>
      <c r="D209" s="19"/>
    </row>
    <row r="210" ht="13.2" spans="3:4">
      <c r="C210" s="4"/>
      <c r="D210" s="19"/>
    </row>
    <row r="211" ht="13.2" spans="3:4">
      <c r="C211" s="4"/>
      <c r="D211" s="19"/>
    </row>
    <row r="212" ht="13.2" spans="3:4">
      <c r="C212" s="4"/>
      <c r="D212" s="19"/>
    </row>
    <row r="213" ht="13.2" spans="3:4">
      <c r="C213" s="4"/>
      <c r="D213" s="19"/>
    </row>
    <row r="214" ht="13.2" spans="3:4">
      <c r="C214" s="4"/>
      <c r="D214" s="19"/>
    </row>
    <row r="215" ht="13.2" spans="3:4">
      <c r="C215" s="4"/>
      <c r="D215" s="19"/>
    </row>
    <row r="216" ht="13.2" spans="3:4">
      <c r="C216" s="4"/>
      <c r="D216" s="19"/>
    </row>
    <row r="217" ht="13.2" spans="3:4">
      <c r="C217" s="4"/>
      <c r="D217" s="19"/>
    </row>
    <row r="218" ht="13.2" spans="3:4">
      <c r="C218" s="4"/>
      <c r="D218" s="19"/>
    </row>
    <row r="219" ht="13.2" spans="3:4">
      <c r="C219" s="4"/>
      <c r="D219" s="19"/>
    </row>
    <row r="220" ht="13.2" spans="3:4">
      <c r="C220" s="4"/>
      <c r="D220" s="19"/>
    </row>
    <row r="221" ht="13.2" spans="3:4">
      <c r="C221" s="4"/>
      <c r="D221" s="19"/>
    </row>
    <row r="222" ht="13.2" spans="3:4">
      <c r="C222" s="4"/>
      <c r="D222" s="19"/>
    </row>
    <row r="223" ht="13.2" spans="3:4">
      <c r="C223" s="4"/>
      <c r="D223" s="19"/>
    </row>
    <row r="224" ht="13.2" spans="3:4">
      <c r="C224" s="4"/>
      <c r="D224" s="19"/>
    </row>
    <row r="225" ht="13.2" spans="3:4">
      <c r="C225" s="4"/>
      <c r="D225" s="19"/>
    </row>
    <row r="226" ht="13.2" spans="3:4">
      <c r="C226" s="4"/>
      <c r="D226" s="19"/>
    </row>
    <row r="227" ht="13.2" spans="3:4">
      <c r="C227" s="4"/>
      <c r="D227" s="19"/>
    </row>
    <row r="228" ht="13.2" spans="3:4">
      <c r="C228" s="4"/>
      <c r="D228" s="19"/>
    </row>
    <row r="229" ht="13.2" spans="3:4">
      <c r="C229" s="4"/>
      <c r="D229" s="19"/>
    </row>
    <row r="230" ht="13.2" spans="3:4">
      <c r="C230" s="4"/>
      <c r="D230" s="19"/>
    </row>
    <row r="231" ht="13.2" spans="3:4">
      <c r="C231" s="4"/>
      <c r="D231" s="19"/>
    </row>
    <row r="232" ht="13.2" spans="3:4">
      <c r="C232" s="4"/>
      <c r="D232" s="19"/>
    </row>
    <row r="233" ht="13.2" spans="3:4">
      <c r="C233" s="4"/>
      <c r="D233" s="19"/>
    </row>
    <row r="234" ht="13.2" spans="3:4">
      <c r="C234" s="4"/>
      <c r="D234" s="19"/>
    </row>
    <row r="235" ht="13.2" spans="3:4">
      <c r="C235" s="4"/>
      <c r="D235" s="19"/>
    </row>
    <row r="236" ht="13.2" spans="3:4">
      <c r="C236" s="4"/>
      <c r="D236" s="19"/>
    </row>
    <row r="237" ht="13.2" spans="3:4">
      <c r="C237" s="4"/>
      <c r="D237" s="19"/>
    </row>
    <row r="238" ht="13.2" spans="3:4">
      <c r="C238" s="4"/>
      <c r="D238" s="19"/>
    </row>
    <row r="239" ht="13.2" spans="3:4">
      <c r="C239" s="4"/>
      <c r="D239" s="19"/>
    </row>
    <row r="240" ht="13.2" spans="3:4">
      <c r="C240" s="4"/>
      <c r="D240" s="19"/>
    </row>
    <row r="241" ht="13.2" spans="3:4">
      <c r="C241" s="4"/>
      <c r="D241" s="19"/>
    </row>
    <row r="242" ht="13.2" spans="3:4">
      <c r="C242" s="4"/>
      <c r="D242" s="19"/>
    </row>
    <row r="243" ht="13.2" spans="3:4">
      <c r="C243" s="4"/>
      <c r="D243" s="19"/>
    </row>
    <row r="244" ht="13.2" spans="3:4">
      <c r="C244" s="4"/>
      <c r="D244" s="19"/>
    </row>
    <row r="245" ht="13.2" spans="3:4">
      <c r="C245" s="4"/>
      <c r="D245" s="19"/>
    </row>
    <row r="246" ht="13.2" spans="3:4">
      <c r="C246" s="4"/>
      <c r="D246" s="19"/>
    </row>
    <row r="247" ht="13.2" spans="3:4">
      <c r="C247" s="4"/>
      <c r="D247" s="19"/>
    </row>
    <row r="248" ht="13.2" spans="3:4">
      <c r="C248" s="4"/>
      <c r="D248" s="19"/>
    </row>
    <row r="249" ht="13.2" spans="3:4">
      <c r="C249" s="4"/>
      <c r="D249" s="19"/>
    </row>
    <row r="250" ht="13.2" spans="3:4">
      <c r="C250" s="4"/>
      <c r="D250" s="19"/>
    </row>
    <row r="251" ht="13.2" spans="3:4">
      <c r="C251" s="4"/>
      <c r="D251" s="19"/>
    </row>
    <row r="252" ht="13.2" spans="3:4">
      <c r="C252" s="4"/>
      <c r="D252" s="19"/>
    </row>
    <row r="253" ht="13.2" spans="3:4">
      <c r="C253" s="4"/>
      <c r="D253" s="19"/>
    </row>
    <row r="254" ht="13.2" spans="3:4">
      <c r="C254" s="4"/>
      <c r="D254" s="19"/>
    </row>
    <row r="255" ht="13.2" spans="3:4">
      <c r="C255" s="4"/>
      <c r="D255" s="19"/>
    </row>
    <row r="256" ht="13.2" spans="3:4">
      <c r="C256" s="4"/>
      <c r="D256" s="19"/>
    </row>
    <row r="257" ht="13.2" spans="3:4">
      <c r="C257" s="4"/>
      <c r="D257" s="19"/>
    </row>
    <row r="258" ht="13.2" spans="3:4">
      <c r="C258" s="4"/>
      <c r="D258" s="19"/>
    </row>
    <row r="259" ht="13.2" spans="3:4">
      <c r="C259" s="4"/>
      <c r="D259" s="19"/>
    </row>
    <row r="260" ht="13.2" spans="3:4">
      <c r="C260" s="4"/>
      <c r="D260" s="19"/>
    </row>
    <row r="261" ht="13.2" spans="3:4">
      <c r="C261" s="4"/>
      <c r="D261" s="19"/>
    </row>
    <row r="262" ht="13.2" spans="3:4">
      <c r="C262" s="4"/>
      <c r="D262" s="19"/>
    </row>
    <row r="263" ht="13.2" spans="3:4">
      <c r="C263" s="4"/>
      <c r="D263" s="19"/>
    </row>
    <row r="264" ht="13.2" spans="3:4">
      <c r="C264" s="4"/>
      <c r="D264" s="19"/>
    </row>
    <row r="265" ht="13.2" spans="3:4">
      <c r="C265" s="4"/>
      <c r="D265" s="19"/>
    </row>
    <row r="266" ht="13.2" spans="3:4">
      <c r="C266" s="4"/>
      <c r="D266" s="19"/>
    </row>
    <row r="267" ht="13.2" spans="3:4">
      <c r="C267" s="4"/>
      <c r="D267" s="19"/>
    </row>
    <row r="268" ht="13.2" spans="3:4">
      <c r="C268" s="4"/>
      <c r="D268" s="19"/>
    </row>
    <row r="269" ht="13.2" spans="3:4">
      <c r="C269" s="4"/>
      <c r="D269" s="19"/>
    </row>
    <row r="270" ht="13.2" spans="3:4">
      <c r="C270" s="4"/>
      <c r="D270" s="19"/>
    </row>
    <row r="271" ht="13.2" spans="3:4">
      <c r="C271" s="4"/>
      <c r="D271" s="19"/>
    </row>
    <row r="272" ht="13.2" spans="3:4">
      <c r="C272" s="4"/>
      <c r="D272" s="19"/>
    </row>
    <row r="273" ht="13.2" spans="3:4">
      <c r="C273" s="4"/>
      <c r="D273" s="19"/>
    </row>
    <row r="274" ht="13.2" spans="3:4">
      <c r="C274" s="4"/>
      <c r="D274" s="19"/>
    </row>
    <row r="275" ht="13.2" spans="3:4">
      <c r="C275" s="4"/>
      <c r="D275" s="19"/>
    </row>
    <row r="276" ht="13.2" spans="3:4">
      <c r="C276" s="4"/>
      <c r="D276" s="19"/>
    </row>
    <row r="277" ht="13.2" spans="3:4">
      <c r="C277" s="4"/>
      <c r="D277" s="19"/>
    </row>
    <row r="278" ht="13.2" spans="3:4">
      <c r="C278" s="4"/>
      <c r="D278" s="19"/>
    </row>
    <row r="279" ht="13.2" spans="3:4">
      <c r="C279" s="4"/>
      <c r="D279" s="19"/>
    </row>
    <row r="280" ht="13.2" spans="3:4">
      <c r="C280" s="4"/>
      <c r="D280" s="19"/>
    </row>
    <row r="281" ht="13.2" spans="3:4">
      <c r="C281" s="4"/>
      <c r="D281" s="19"/>
    </row>
    <row r="282" ht="13.2" spans="3:4">
      <c r="C282" s="4"/>
      <c r="D282" s="19"/>
    </row>
    <row r="283" ht="13.2" spans="3:4">
      <c r="C283" s="4"/>
      <c r="D283" s="19"/>
    </row>
    <row r="284" ht="13.2" spans="3:4">
      <c r="C284" s="4"/>
      <c r="D284" s="19"/>
    </row>
    <row r="285" ht="13.2" spans="3:4">
      <c r="C285" s="4"/>
      <c r="D285" s="19"/>
    </row>
    <row r="286" ht="13.2" spans="3:4">
      <c r="C286" s="4"/>
      <c r="D286" s="19"/>
    </row>
    <row r="287" ht="13.2" spans="3:4">
      <c r="C287" s="4"/>
      <c r="D287" s="19"/>
    </row>
    <row r="288" ht="13.2" spans="3:4">
      <c r="C288" s="4"/>
      <c r="D288" s="19"/>
    </row>
    <row r="289" ht="13.2" spans="3:4">
      <c r="C289" s="4"/>
      <c r="D289" s="19"/>
    </row>
    <row r="290" ht="13.2" spans="3:4">
      <c r="C290" s="4"/>
      <c r="D290" s="19"/>
    </row>
    <row r="291" ht="13.2" spans="3:4">
      <c r="C291" s="4"/>
      <c r="D291" s="19"/>
    </row>
    <row r="292" ht="13.2" spans="3:4">
      <c r="C292" s="4"/>
      <c r="D292" s="19"/>
    </row>
    <row r="293" ht="13.2" spans="3:4">
      <c r="C293" s="4"/>
      <c r="D293" s="19"/>
    </row>
    <row r="294" ht="13.2" spans="3:4">
      <c r="C294" s="4"/>
      <c r="D294" s="19"/>
    </row>
    <row r="295" ht="13.2" spans="3:4">
      <c r="C295" s="4"/>
      <c r="D295" s="19"/>
    </row>
    <row r="296" ht="13.2" spans="3:4">
      <c r="C296" s="4"/>
      <c r="D296" s="19"/>
    </row>
    <row r="297" ht="13.2" spans="3:4">
      <c r="C297" s="4"/>
      <c r="D297" s="19"/>
    </row>
    <row r="298" ht="13.2" spans="3:4">
      <c r="C298" s="4"/>
      <c r="D298" s="19"/>
    </row>
    <row r="299" ht="13.2" spans="3:4">
      <c r="C299" s="4"/>
      <c r="D299" s="19"/>
    </row>
    <row r="300" ht="13.2" spans="3:4">
      <c r="C300" s="4"/>
      <c r="D300" s="19"/>
    </row>
    <row r="301" ht="13.2" spans="3:4">
      <c r="C301" s="4"/>
      <c r="D301" s="19"/>
    </row>
    <row r="302" ht="13.2" spans="3:4">
      <c r="C302" s="4"/>
      <c r="D302" s="19"/>
    </row>
    <row r="303" ht="13.2" spans="3:4">
      <c r="C303" s="4"/>
      <c r="D303" s="19"/>
    </row>
    <row r="304" ht="13.2" spans="3:4">
      <c r="C304" s="4"/>
      <c r="D304" s="19"/>
    </row>
    <row r="305" ht="13.2" spans="3:4">
      <c r="C305" s="4"/>
      <c r="D305" s="19"/>
    </row>
    <row r="306" ht="13.2" spans="3:4">
      <c r="C306" s="4"/>
      <c r="D306" s="19"/>
    </row>
    <row r="307" ht="13.2" spans="3:4">
      <c r="C307" s="4"/>
      <c r="D307" s="19"/>
    </row>
    <row r="308" ht="13.2" spans="3:4">
      <c r="C308" s="4"/>
      <c r="D308" s="19"/>
    </row>
    <row r="309" ht="13.2" spans="3:4">
      <c r="C309" s="4"/>
      <c r="D309" s="19"/>
    </row>
    <row r="310" ht="13.2" spans="3:4">
      <c r="C310" s="4"/>
      <c r="D310" s="19"/>
    </row>
    <row r="311" ht="13.2" spans="3:4">
      <c r="C311" s="4"/>
      <c r="D311" s="19"/>
    </row>
    <row r="312" ht="13.2" spans="3:4">
      <c r="C312" s="4"/>
      <c r="D312" s="19"/>
    </row>
    <row r="313" ht="13.2" spans="3:4">
      <c r="C313" s="4"/>
      <c r="D313" s="19"/>
    </row>
    <row r="314" ht="13.2" spans="3:4">
      <c r="C314" s="4"/>
      <c r="D314" s="19"/>
    </row>
    <row r="315" ht="13.2" spans="3:4">
      <c r="C315" s="4"/>
      <c r="D315" s="19"/>
    </row>
    <row r="316" ht="13.2" spans="3:4">
      <c r="C316" s="4"/>
      <c r="D316" s="19"/>
    </row>
    <row r="317" ht="13.2" spans="3:4">
      <c r="C317" s="4"/>
      <c r="D317" s="19"/>
    </row>
    <row r="318" ht="13.2" spans="3:4">
      <c r="C318" s="4"/>
      <c r="D318" s="19"/>
    </row>
    <row r="319" ht="13.2" spans="3:4">
      <c r="C319" s="4"/>
      <c r="D319" s="19"/>
    </row>
    <row r="320" ht="13.2" spans="3:4">
      <c r="C320" s="4"/>
      <c r="D320" s="19"/>
    </row>
    <row r="321" ht="13.2" spans="3:4">
      <c r="C321" s="4"/>
      <c r="D321" s="19"/>
    </row>
    <row r="322" ht="13.2" spans="3:4">
      <c r="C322" s="4"/>
      <c r="D322" s="19"/>
    </row>
    <row r="323" ht="13.2" spans="3:4">
      <c r="C323" s="4"/>
      <c r="D323" s="19"/>
    </row>
    <row r="324" ht="13.2" spans="3:4">
      <c r="C324" s="4"/>
      <c r="D324" s="19"/>
    </row>
    <row r="325" ht="13.2" spans="3:4">
      <c r="C325" s="4"/>
      <c r="D325" s="19"/>
    </row>
    <row r="326" ht="13.2" spans="3:4">
      <c r="C326" s="4"/>
      <c r="D326" s="19"/>
    </row>
    <row r="327" ht="13.2" spans="3:4">
      <c r="C327" s="4"/>
      <c r="D327" s="19"/>
    </row>
    <row r="328" ht="13.2" spans="3:4">
      <c r="C328" s="4"/>
      <c r="D328" s="19"/>
    </row>
    <row r="329" ht="13.2" spans="3:4">
      <c r="C329" s="4"/>
      <c r="D329" s="19"/>
    </row>
    <row r="330" ht="13.2" spans="3:4">
      <c r="C330" s="4"/>
      <c r="D330" s="19"/>
    </row>
    <row r="331" ht="13.2" spans="3:4">
      <c r="C331" s="4"/>
      <c r="D331" s="19"/>
    </row>
    <row r="332" ht="13.2" spans="3:4">
      <c r="C332" s="4"/>
      <c r="D332" s="19"/>
    </row>
    <row r="333" ht="13.2" spans="3:4">
      <c r="C333" s="4"/>
      <c r="D333" s="19"/>
    </row>
    <row r="334" ht="13.2" spans="3:4">
      <c r="C334" s="4"/>
      <c r="D334" s="19"/>
    </row>
    <row r="335" ht="13.2" spans="3:4">
      <c r="C335" s="4"/>
      <c r="D335" s="19"/>
    </row>
    <row r="336" ht="13.2" spans="3:4">
      <c r="C336" s="4"/>
      <c r="D336" s="19"/>
    </row>
    <row r="337" ht="13.2" spans="3:4">
      <c r="C337" s="4"/>
      <c r="D337" s="19"/>
    </row>
    <row r="338" ht="13.2" spans="3:4">
      <c r="C338" s="4"/>
      <c r="D338" s="19"/>
    </row>
    <row r="339" ht="13.2" spans="3:4">
      <c r="C339" s="4"/>
      <c r="D339" s="19"/>
    </row>
    <row r="340" ht="13.2" spans="3:4">
      <c r="C340" s="4"/>
      <c r="D340" s="19"/>
    </row>
    <row r="341" ht="13.2" spans="3:4">
      <c r="C341" s="4"/>
      <c r="D341" s="19"/>
    </row>
    <row r="342" ht="13.2" spans="3:4">
      <c r="C342" s="4"/>
      <c r="D342" s="19"/>
    </row>
    <row r="343" ht="13.2" spans="3:4">
      <c r="C343" s="4"/>
      <c r="D343" s="19"/>
    </row>
    <row r="344" ht="13.2" spans="3:4">
      <c r="C344" s="4"/>
      <c r="D344" s="19"/>
    </row>
    <row r="345" ht="13.2" spans="3:4">
      <c r="C345" s="4"/>
      <c r="D345" s="19"/>
    </row>
    <row r="346" ht="13.2" spans="3:4">
      <c r="C346" s="4"/>
      <c r="D346" s="19"/>
    </row>
    <row r="347" ht="13.2" spans="3:4">
      <c r="C347" s="4"/>
      <c r="D347" s="19"/>
    </row>
    <row r="348" ht="13.2" spans="3:4">
      <c r="C348" s="4"/>
      <c r="D348" s="19"/>
    </row>
    <row r="349" ht="13.2" spans="3:4">
      <c r="C349" s="4"/>
      <c r="D349" s="19"/>
    </row>
    <row r="350" ht="13.2" spans="3:4">
      <c r="C350" s="4"/>
      <c r="D350" s="19"/>
    </row>
    <row r="351" ht="13.2" spans="3:4">
      <c r="C351" s="4"/>
      <c r="D351" s="19"/>
    </row>
    <row r="352" ht="13.2" spans="3:4">
      <c r="C352" s="4"/>
      <c r="D352" s="19"/>
    </row>
    <row r="353" ht="13.2" spans="3:4">
      <c r="C353" s="4"/>
      <c r="D353" s="19"/>
    </row>
    <row r="354" ht="13.2" spans="3:4">
      <c r="C354" s="4"/>
      <c r="D354" s="19"/>
    </row>
    <row r="355" ht="13.2" spans="3:4">
      <c r="C355" s="4"/>
      <c r="D355" s="19"/>
    </row>
    <row r="356" ht="13.2" spans="3:4">
      <c r="C356" s="4"/>
      <c r="D356" s="19"/>
    </row>
    <row r="357" ht="13.2" spans="3:4">
      <c r="C357" s="4"/>
      <c r="D357" s="19"/>
    </row>
    <row r="358" ht="13.2" spans="3:4">
      <c r="C358" s="4"/>
      <c r="D358" s="19"/>
    </row>
    <row r="359" ht="13.2" spans="3:4">
      <c r="C359" s="4"/>
      <c r="D359" s="19"/>
    </row>
    <row r="360" ht="13.2" spans="3:4">
      <c r="C360" s="4"/>
      <c r="D360" s="19"/>
    </row>
    <row r="361" ht="13.2" spans="3:4">
      <c r="C361" s="4"/>
      <c r="D361" s="19"/>
    </row>
    <row r="362" ht="13.2" spans="3:4">
      <c r="C362" s="4"/>
      <c r="D362" s="19"/>
    </row>
    <row r="363" ht="13.2" spans="3:4">
      <c r="C363" s="4"/>
      <c r="D363" s="19"/>
    </row>
    <row r="364" ht="13.2" spans="3:4">
      <c r="C364" s="4"/>
      <c r="D364" s="19"/>
    </row>
    <row r="365" ht="13.2" spans="3:4">
      <c r="C365" s="4"/>
      <c r="D365" s="19"/>
    </row>
    <row r="366" ht="13.2" spans="3:4">
      <c r="C366" s="4"/>
      <c r="D366" s="19"/>
    </row>
    <row r="367" ht="13.2" spans="3:4">
      <c r="C367" s="4"/>
      <c r="D367" s="19"/>
    </row>
    <row r="368" ht="13.2" spans="3:4">
      <c r="C368" s="4"/>
      <c r="D368" s="19"/>
    </row>
    <row r="369" ht="13.2" spans="3:4">
      <c r="C369" s="4"/>
      <c r="D369" s="19"/>
    </row>
    <row r="370" ht="13.2" spans="3:4">
      <c r="C370" s="4"/>
      <c r="D370" s="19"/>
    </row>
    <row r="371" ht="13.2" spans="3:4">
      <c r="C371" s="4"/>
      <c r="D371" s="19"/>
    </row>
    <row r="372" ht="13.2" spans="3:4">
      <c r="C372" s="4"/>
      <c r="D372" s="19"/>
    </row>
    <row r="373" ht="13.2" spans="3:4">
      <c r="C373" s="4"/>
      <c r="D373" s="19"/>
    </row>
    <row r="374" ht="13.2" spans="3:4">
      <c r="C374" s="4"/>
      <c r="D374" s="19"/>
    </row>
    <row r="375" ht="13.2" spans="3:4">
      <c r="C375" s="4"/>
      <c r="D375" s="19"/>
    </row>
    <row r="376" ht="13.2" spans="3:4">
      <c r="C376" s="4"/>
      <c r="D376" s="19"/>
    </row>
    <row r="377" ht="13.2" spans="3:4">
      <c r="C377" s="4"/>
      <c r="D377" s="19"/>
    </row>
    <row r="378" ht="13.2" spans="3:4">
      <c r="C378" s="4"/>
      <c r="D378" s="19"/>
    </row>
    <row r="379" ht="13.2" spans="3:4">
      <c r="C379" s="4"/>
      <c r="D379" s="19"/>
    </row>
    <row r="380" ht="13.2" spans="3:4">
      <c r="C380" s="4"/>
      <c r="D380" s="19"/>
    </row>
    <row r="381" ht="13.2" spans="3:4">
      <c r="C381" s="4"/>
      <c r="D381" s="19"/>
    </row>
    <row r="382" ht="13.2" spans="3:4">
      <c r="C382" s="4"/>
      <c r="D382" s="19"/>
    </row>
    <row r="383" ht="13.2" spans="3:4">
      <c r="C383" s="4"/>
      <c r="D383" s="19"/>
    </row>
    <row r="384" ht="13.2" spans="3:4">
      <c r="C384" s="4"/>
      <c r="D384" s="19"/>
    </row>
    <row r="385" ht="13.2" spans="3:4">
      <c r="C385" s="4"/>
      <c r="D385" s="19"/>
    </row>
    <row r="386" ht="13.2" spans="3:4">
      <c r="C386" s="4"/>
      <c r="D386" s="19"/>
    </row>
    <row r="387" ht="13.2" spans="3:4">
      <c r="C387" s="4"/>
      <c r="D387" s="19"/>
    </row>
    <row r="388" ht="13.2" spans="3:4">
      <c r="C388" s="4"/>
      <c r="D388" s="19"/>
    </row>
    <row r="389" ht="13.2" spans="3:4">
      <c r="C389" s="4"/>
      <c r="D389" s="19"/>
    </row>
    <row r="390" ht="13.2" spans="3:4">
      <c r="C390" s="4"/>
      <c r="D390" s="19"/>
    </row>
    <row r="391" ht="13.2" spans="3:4">
      <c r="C391" s="4"/>
      <c r="D391" s="19"/>
    </row>
    <row r="392" ht="13.2" spans="3:4">
      <c r="C392" s="4"/>
      <c r="D392" s="19"/>
    </row>
    <row r="393" ht="13.2" spans="3:4">
      <c r="C393" s="4"/>
      <c r="D393" s="19"/>
    </row>
    <row r="394" ht="13.2" spans="3:4">
      <c r="C394" s="4"/>
      <c r="D394" s="19"/>
    </row>
    <row r="395" ht="13.2" spans="3:4">
      <c r="C395" s="4"/>
      <c r="D395" s="19"/>
    </row>
    <row r="396" ht="13.2" spans="3:4">
      <c r="C396" s="4"/>
      <c r="D396" s="19"/>
    </row>
    <row r="397" ht="13.2" spans="3:4">
      <c r="C397" s="4"/>
      <c r="D397" s="19"/>
    </row>
    <row r="398" ht="13.2" spans="3:4">
      <c r="C398" s="4"/>
      <c r="D398" s="19"/>
    </row>
    <row r="399" ht="13.2" spans="3:4">
      <c r="C399" s="4"/>
      <c r="D399" s="19"/>
    </row>
    <row r="400" ht="13.2" spans="3:4">
      <c r="C400" s="4"/>
      <c r="D400" s="19"/>
    </row>
    <row r="401" ht="13.2" spans="3:4">
      <c r="C401" s="4"/>
      <c r="D401" s="19"/>
    </row>
    <row r="402" ht="13.2" spans="3:4">
      <c r="C402" s="4"/>
      <c r="D402" s="19"/>
    </row>
    <row r="403" ht="13.2" spans="3:4">
      <c r="C403" s="4"/>
      <c r="D403" s="19"/>
    </row>
    <row r="404" ht="13.2" spans="3:4">
      <c r="C404" s="4"/>
      <c r="D404" s="19"/>
    </row>
    <row r="405" ht="13.2" spans="3:4">
      <c r="C405" s="4"/>
      <c r="D405" s="19"/>
    </row>
    <row r="406" ht="13.2" spans="3:4">
      <c r="C406" s="4"/>
      <c r="D406" s="19"/>
    </row>
    <row r="407" ht="13.2" spans="3:4">
      <c r="C407" s="4"/>
      <c r="D407" s="19"/>
    </row>
    <row r="408" ht="13.2" spans="3:4">
      <c r="C408" s="4"/>
      <c r="D408" s="19"/>
    </row>
    <row r="409" ht="13.2" spans="3:4">
      <c r="C409" s="4"/>
      <c r="D409" s="19"/>
    </row>
    <row r="410" ht="13.2" spans="3:4">
      <c r="C410" s="4"/>
      <c r="D410" s="19"/>
    </row>
    <row r="411" ht="13.2" spans="3:4">
      <c r="C411" s="4"/>
      <c r="D411" s="19"/>
    </row>
    <row r="412" ht="13.2" spans="3:4">
      <c r="C412" s="4"/>
      <c r="D412" s="19"/>
    </row>
    <row r="413" ht="13.2" spans="3:4">
      <c r="C413" s="4"/>
      <c r="D413" s="19"/>
    </row>
    <row r="414" ht="13.2" spans="3:4">
      <c r="C414" s="4"/>
      <c r="D414" s="19"/>
    </row>
    <row r="415" ht="13.2" spans="3:4">
      <c r="C415" s="4"/>
      <c r="D415" s="19"/>
    </row>
    <row r="416" ht="13.2" spans="3:4">
      <c r="C416" s="4"/>
      <c r="D416" s="19"/>
    </row>
    <row r="417" ht="13.2" spans="3:4">
      <c r="C417" s="4"/>
      <c r="D417" s="19"/>
    </row>
    <row r="418" ht="13.2" spans="3:4">
      <c r="C418" s="4"/>
      <c r="D418" s="19"/>
    </row>
    <row r="419" ht="13.2" spans="3:4">
      <c r="C419" s="4"/>
      <c r="D419" s="19"/>
    </row>
    <row r="420" ht="13.2" spans="3:4">
      <c r="C420" s="4"/>
      <c r="D420" s="19"/>
    </row>
    <row r="421" ht="13.2" spans="3:4">
      <c r="C421" s="4"/>
      <c r="D421" s="19"/>
    </row>
    <row r="422" ht="13.2" spans="3:4">
      <c r="C422" s="4"/>
      <c r="D422" s="19"/>
    </row>
    <row r="423" ht="13.2" spans="3:4">
      <c r="C423" s="4"/>
      <c r="D423" s="19"/>
    </row>
    <row r="424" ht="13.2" spans="3:4">
      <c r="C424" s="4"/>
      <c r="D424" s="19"/>
    </row>
    <row r="425" ht="13.2" spans="3:4">
      <c r="C425" s="4"/>
      <c r="D425" s="19"/>
    </row>
    <row r="426" ht="13.2" spans="3:4">
      <c r="C426" s="4"/>
      <c r="D426" s="19"/>
    </row>
    <row r="427" ht="13.2" spans="3:4">
      <c r="C427" s="4"/>
      <c r="D427" s="19"/>
    </row>
    <row r="428" ht="13.2" spans="3:4">
      <c r="C428" s="4"/>
      <c r="D428" s="19"/>
    </row>
    <row r="429" ht="13.2" spans="3:4">
      <c r="C429" s="4"/>
      <c r="D429" s="19"/>
    </row>
    <row r="430" ht="13.2" spans="3:4">
      <c r="C430" s="4"/>
      <c r="D430" s="19"/>
    </row>
    <row r="431" ht="13.2" spans="3:4">
      <c r="C431" s="4"/>
      <c r="D431" s="19"/>
    </row>
    <row r="432" ht="13.2" spans="3:4">
      <c r="C432" s="4"/>
      <c r="D432" s="19"/>
    </row>
    <row r="433" ht="13.2" spans="3:4">
      <c r="C433" s="4"/>
      <c r="D433" s="19"/>
    </row>
    <row r="434" ht="13.2" spans="3:4">
      <c r="C434" s="4"/>
      <c r="D434" s="19"/>
    </row>
    <row r="435" ht="13.2" spans="3:4">
      <c r="C435" s="4"/>
      <c r="D435" s="19"/>
    </row>
    <row r="436" ht="13.2" spans="3:4">
      <c r="C436" s="4"/>
      <c r="D436" s="19"/>
    </row>
    <row r="437" ht="13.2" spans="3:4">
      <c r="C437" s="4"/>
      <c r="D437" s="19"/>
    </row>
    <row r="438" ht="13.2" spans="3:4">
      <c r="C438" s="4"/>
      <c r="D438" s="19"/>
    </row>
    <row r="439" ht="13.2" spans="3:4">
      <c r="C439" s="4"/>
      <c r="D439" s="19"/>
    </row>
    <row r="440" ht="13.2" spans="3:4">
      <c r="C440" s="4"/>
      <c r="D440" s="19"/>
    </row>
    <row r="441" ht="13.2" spans="3:4">
      <c r="C441" s="4"/>
      <c r="D441" s="19"/>
    </row>
    <row r="442" ht="13.2" spans="3:4">
      <c r="C442" s="4"/>
      <c r="D442" s="19"/>
    </row>
    <row r="443" ht="13.2" spans="3:4">
      <c r="C443" s="4"/>
      <c r="D443" s="19"/>
    </row>
    <row r="444" ht="13.2" spans="3:4">
      <c r="C444" s="4"/>
      <c r="D444" s="19"/>
    </row>
    <row r="445" ht="13.2" spans="3:4">
      <c r="C445" s="4"/>
      <c r="D445" s="19"/>
    </row>
    <row r="446" ht="13.2" spans="3:4">
      <c r="C446" s="4"/>
      <c r="D446" s="19"/>
    </row>
    <row r="447" ht="13.2" spans="3:4">
      <c r="C447" s="4"/>
      <c r="D447" s="19"/>
    </row>
    <row r="448" ht="13.2" spans="3:4">
      <c r="C448" s="4"/>
      <c r="D448" s="19"/>
    </row>
    <row r="449" ht="13.2" spans="3:4">
      <c r="C449" s="4"/>
      <c r="D449" s="19"/>
    </row>
    <row r="450" ht="13.2" spans="3:4">
      <c r="C450" s="4"/>
      <c r="D450" s="19"/>
    </row>
    <row r="451" ht="13.2" spans="3:4">
      <c r="C451" s="4"/>
      <c r="D451" s="19"/>
    </row>
    <row r="452" ht="13.2" spans="3:4">
      <c r="C452" s="4"/>
      <c r="D452" s="19"/>
    </row>
    <row r="453" ht="13.2" spans="3:4">
      <c r="C453" s="4"/>
      <c r="D453" s="19"/>
    </row>
    <row r="454" ht="13.2" spans="3:4">
      <c r="C454" s="4"/>
      <c r="D454" s="19"/>
    </row>
    <row r="455" ht="13.2" spans="3:4">
      <c r="C455" s="4"/>
      <c r="D455" s="19"/>
    </row>
    <row r="456" ht="13.2" spans="3:4">
      <c r="C456" s="4"/>
      <c r="D456" s="19"/>
    </row>
    <row r="457" ht="13.2" spans="3:4">
      <c r="C457" s="4"/>
      <c r="D457" s="19"/>
    </row>
    <row r="458" ht="13.2" spans="3:4">
      <c r="C458" s="4"/>
      <c r="D458" s="19"/>
    </row>
    <row r="459" ht="13.2" spans="3:4">
      <c r="C459" s="4"/>
      <c r="D459" s="19"/>
    </row>
    <row r="460" ht="13.2" spans="3:4">
      <c r="C460" s="4"/>
      <c r="D460" s="19"/>
    </row>
    <row r="461" ht="13.2" spans="3:4">
      <c r="C461" s="4"/>
      <c r="D461" s="19"/>
    </row>
    <row r="462" ht="13.2" spans="3:4">
      <c r="C462" s="4"/>
      <c r="D462" s="19"/>
    </row>
    <row r="463" ht="13.2" spans="3:4">
      <c r="C463" s="4"/>
      <c r="D463" s="19"/>
    </row>
    <row r="464" ht="13.2" spans="3:4">
      <c r="C464" s="4"/>
      <c r="D464" s="19"/>
    </row>
    <row r="465" ht="13.2" spans="3:4">
      <c r="C465" s="4"/>
      <c r="D465" s="19"/>
    </row>
    <row r="466" ht="13.2" spans="3:4">
      <c r="C466" s="4"/>
      <c r="D466" s="19"/>
    </row>
    <row r="467" ht="13.2" spans="3:4">
      <c r="C467" s="4"/>
      <c r="D467" s="19"/>
    </row>
    <row r="468" ht="13.2" spans="3:4">
      <c r="C468" s="4"/>
      <c r="D468" s="19"/>
    </row>
    <row r="469" ht="13.2" spans="3:4">
      <c r="C469" s="4"/>
      <c r="D469" s="19"/>
    </row>
    <row r="470" ht="13.2" spans="3:4">
      <c r="C470" s="4"/>
      <c r="D470" s="19"/>
    </row>
    <row r="471" ht="13.2" spans="3:4">
      <c r="C471" s="4"/>
      <c r="D471" s="19"/>
    </row>
    <row r="472" ht="13.2" spans="3:4">
      <c r="C472" s="4"/>
      <c r="D472" s="19"/>
    </row>
    <row r="473" ht="13.2" spans="3:4">
      <c r="C473" s="4"/>
      <c r="D473" s="19"/>
    </row>
    <row r="474" ht="13.2" spans="3:4">
      <c r="C474" s="4"/>
      <c r="D474" s="19"/>
    </row>
    <row r="475" ht="13.2" spans="3:4">
      <c r="C475" s="4"/>
      <c r="D475" s="19"/>
    </row>
    <row r="476" ht="13.2" spans="3:4">
      <c r="C476" s="4"/>
      <c r="D476" s="19"/>
    </row>
    <row r="477" ht="13.2" spans="3:4">
      <c r="C477" s="4"/>
      <c r="D477" s="19"/>
    </row>
    <row r="478" ht="13.2" spans="3:4">
      <c r="C478" s="4"/>
      <c r="D478" s="19"/>
    </row>
    <row r="479" ht="13.2" spans="3:4">
      <c r="C479" s="4"/>
      <c r="D479" s="19"/>
    </row>
    <row r="480" ht="13.2" spans="3:4">
      <c r="C480" s="4"/>
      <c r="D480" s="19"/>
    </row>
    <row r="481" ht="13.2" spans="3:4">
      <c r="C481" s="4"/>
      <c r="D481" s="19"/>
    </row>
    <row r="482" ht="13.2" spans="3:4">
      <c r="C482" s="4"/>
      <c r="D482" s="19"/>
    </row>
    <row r="483" ht="13.2" spans="3:4">
      <c r="C483" s="4"/>
      <c r="D483" s="19"/>
    </row>
    <row r="484" ht="13.2" spans="3:4">
      <c r="C484" s="4"/>
      <c r="D484" s="19"/>
    </row>
    <row r="485" ht="13.2" spans="3:4">
      <c r="C485" s="4"/>
      <c r="D485" s="19"/>
    </row>
    <row r="486" ht="13.2" spans="3:4">
      <c r="C486" s="4"/>
      <c r="D486" s="19"/>
    </row>
    <row r="487" ht="13.2" spans="3:4">
      <c r="C487" s="4"/>
      <c r="D487" s="19"/>
    </row>
    <row r="488" ht="13.2" spans="3:4">
      <c r="C488" s="4"/>
      <c r="D488" s="19"/>
    </row>
    <row r="489" ht="13.2" spans="3:4">
      <c r="C489" s="4"/>
      <c r="D489" s="19"/>
    </row>
    <row r="490" ht="13.2" spans="3:4">
      <c r="C490" s="4"/>
      <c r="D490" s="19"/>
    </row>
    <row r="491" ht="13.2" spans="3:4">
      <c r="C491" s="4"/>
      <c r="D491" s="19"/>
    </row>
    <row r="492" ht="13.2" spans="3:4">
      <c r="C492" s="4"/>
      <c r="D492" s="19"/>
    </row>
    <row r="493" ht="13.2" spans="3:4">
      <c r="C493" s="4"/>
      <c r="D493" s="19"/>
    </row>
    <row r="494" ht="13.2" spans="3:4">
      <c r="C494" s="4"/>
      <c r="D494" s="19"/>
    </row>
    <row r="495" ht="13.2" spans="3:4">
      <c r="C495" s="4"/>
      <c r="D495" s="19"/>
    </row>
    <row r="496" ht="13.2" spans="3:4">
      <c r="C496" s="4"/>
      <c r="D496" s="19"/>
    </row>
    <row r="497" ht="13.2" spans="3:4">
      <c r="C497" s="4"/>
      <c r="D497" s="19"/>
    </row>
    <row r="498" ht="13.2" spans="3:4">
      <c r="C498" s="4"/>
      <c r="D498" s="19"/>
    </row>
    <row r="499" ht="13.2" spans="3:4">
      <c r="C499" s="4"/>
      <c r="D499" s="19"/>
    </row>
    <row r="500" ht="13.2" spans="3:4">
      <c r="C500" s="4"/>
      <c r="D500" s="19"/>
    </row>
    <row r="501" ht="13.2" spans="3:4">
      <c r="C501" s="4"/>
      <c r="D501" s="19"/>
    </row>
    <row r="502" ht="13.2" spans="3:4">
      <c r="C502" s="4"/>
      <c r="D502" s="19"/>
    </row>
    <row r="503" ht="13.2" spans="3:4">
      <c r="C503" s="4"/>
      <c r="D503" s="19"/>
    </row>
    <row r="504" ht="13.2" spans="3:4">
      <c r="C504" s="4"/>
      <c r="D504" s="19"/>
    </row>
    <row r="505" ht="13.2" spans="3:4">
      <c r="C505" s="4"/>
      <c r="D505" s="19"/>
    </row>
    <row r="506" ht="13.2" spans="3:4">
      <c r="C506" s="4"/>
      <c r="D506" s="19"/>
    </row>
    <row r="507" ht="13.2" spans="3:4">
      <c r="C507" s="4"/>
      <c r="D507" s="19"/>
    </row>
    <row r="508" ht="13.2" spans="3:4">
      <c r="C508" s="4"/>
      <c r="D508" s="19"/>
    </row>
    <row r="509" ht="13.2" spans="3:4">
      <c r="C509" s="4"/>
      <c r="D509" s="19"/>
    </row>
    <row r="510" ht="13.2" spans="3:4">
      <c r="C510" s="4"/>
      <c r="D510" s="19"/>
    </row>
    <row r="511" ht="13.2" spans="3:4">
      <c r="C511" s="4"/>
      <c r="D511" s="19"/>
    </row>
    <row r="512" ht="13.2" spans="3:4">
      <c r="C512" s="4"/>
      <c r="D512" s="19"/>
    </row>
    <row r="513" ht="13.2" spans="3:4">
      <c r="C513" s="4"/>
      <c r="D513" s="19"/>
    </row>
    <row r="514" ht="13.2" spans="3:4">
      <c r="C514" s="4"/>
      <c r="D514" s="19"/>
    </row>
    <row r="515" ht="13.2" spans="3:4">
      <c r="C515" s="4"/>
      <c r="D515" s="19"/>
    </row>
    <row r="516" ht="13.2" spans="3:4">
      <c r="C516" s="4"/>
      <c r="D516" s="19"/>
    </row>
    <row r="517" ht="13.2" spans="3:4">
      <c r="C517" s="4"/>
      <c r="D517" s="19"/>
    </row>
    <row r="518" ht="13.2" spans="3:4">
      <c r="C518" s="4"/>
      <c r="D518" s="19"/>
    </row>
    <row r="519" ht="13.2" spans="3:4">
      <c r="C519" s="4"/>
      <c r="D519" s="19"/>
    </row>
    <row r="520" ht="13.2" spans="3:4">
      <c r="C520" s="4"/>
      <c r="D520" s="19"/>
    </row>
    <row r="521" ht="13.2" spans="3:4">
      <c r="C521" s="4"/>
      <c r="D521" s="19"/>
    </row>
    <row r="522" ht="13.2" spans="3:4">
      <c r="C522" s="4"/>
      <c r="D522" s="19"/>
    </row>
    <row r="523" ht="13.2" spans="3:4">
      <c r="C523" s="4"/>
      <c r="D523" s="19"/>
    </row>
    <row r="524" ht="13.2" spans="3:4">
      <c r="C524" s="4"/>
      <c r="D524" s="19"/>
    </row>
    <row r="525" ht="13.2" spans="3:4">
      <c r="C525" s="4"/>
      <c r="D525" s="19"/>
    </row>
    <row r="526" ht="13.2" spans="3:4">
      <c r="C526" s="4"/>
      <c r="D526" s="19"/>
    </row>
    <row r="527" ht="13.2" spans="3:4">
      <c r="C527" s="4"/>
      <c r="D527" s="19"/>
    </row>
    <row r="528" ht="13.2" spans="3:4">
      <c r="C528" s="4"/>
      <c r="D528" s="19"/>
    </row>
    <row r="529" ht="13.2" spans="3:4">
      <c r="C529" s="4"/>
      <c r="D529" s="19"/>
    </row>
    <row r="530" ht="13.2" spans="3:4">
      <c r="C530" s="4"/>
      <c r="D530" s="19"/>
    </row>
    <row r="531" ht="13.2" spans="3:4">
      <c r="C531" s="4"/>
      <c r="D531" s="19"/>
    </row>
    <row r="532" ht="13.2" spans="3:4">
      <c r="C532" s="4"/>
      <c r="D532" s="19"/>
    </row>
    <row r="533" ht="13.2" spans="3:4">
      <c r="C533" s="4"/>
      <c r="D533" s="19"/>
    </row>
    <row r="534" ht="13.2" spans="3:4">
      <c r="C534" s="4"/>
      <c r="D534" s="19"/>
    </row>
    <row r="535" ht="13.2" spans="3:4">
      <c r="C535" s="4"/>
      <c r="D535" s="19"/>
    </row>
    <row r="536" ht="13.2" spans="3:4">
      <c r="C536" s="4"/>
      <c r="D536" s="19"/>
    </row>
    <row r="537" ht="13.2" spans="3:4">
      <c r="C537" s="4"/>
      <c r="D537" s="19"/>
    </row>
    <row r="538" ht="13.2" spans="3:4">
      <c r="C538" s="4"/>
      <c r="D538" s="19"/>
    </row>
    <row r="539" ht="13.2" spans="3:4">
      <c r="C539" s="4"/>
      <c r="D539" s="19"/>
    </row>
    <row r="540" ht="13.2" spans="3:4">
      <c r="C540" s="4"/>
      <c r="D540" s="19"/>
    </row>
    <row r="541" ht="13.2" spans="3:4">
      <c r="C541" s="4"/>
      <c r="D541" s="19"/>
    </row>
    <row r="542" ht="13.2" spans="3:4">
      <c r="C542" s="4"/>
      <c r="D542" s="19"/>
    </row>
    <row r="543" ht="13.2" spans="3:4">
      <c r="C543" s="4"/>
      <c r="D543" s="19"/>
    </row>
    <row r="544" ht="13.2" spans="3:4">
      <c r="C544" s="4"/>
      <c r="D544" s="19"/>
    </row>
    <row r="545" ht="13.2" spans="3:4">
      <c r="C545" s="4"/>
      <c r="D545" s="19"/>
    </row>
    <row r="546" ht="13.2" spans="3:4">
      <c r="C546" s="4"/>
      <c r="D546" s="19"/>
    </row>
    <row r="547" ht="13.2" spans="3:4">
      <c r="C547" s="4"/>
      <c r="D547" s="19"/>
    </row>
    <row r="548" ht="13.2" spans="3:4">
      <c r="C548" s="4"/>
      <c r="D548" s="19"/>
    </row>
    <row r="549" ht="13.2" spans="3:4">
      <c r="C549" s="4"/>
      <c r="D549" s="19"/>
    </row>
    <row r="550" ht="13.2" spans="3:4">
      <c r="C550" s="4"/>
      <c r="D550" s="19"/>
    </row>
    <row r="551" ht="13.2" spans="3:4">
      <c r="C551" s="4"/>
      <c r="D551" s="19"/>
    </row>
    <row r="552" ht="13.2" spans="3:4">
      <c r="C552" s="4"/>
      <c r="D552" s="19"/>
    </row>
    <row r="553" ht="13.2" spans="3:4">
      <c r="C553" s="4"/>
      <c r="D553" s="19"/>
    </row>
    <row r="554" ht="13.2" spans="3:4">
      <c r="C554" s="4"/>
      <c r="D554" s="19"/>
    </row>
    <row r="555" ht="13.2" spans="3:4">
      <c r="C555" s="4"/>
      <c r="D555" s="19"/>
    </row>
    <row r="556" ht="13.2" spans="3:4">
      <c r="C556" s="4"/>
      <c r="D556" s="19"/>
    </row>
    <row r="557" ht="13.2" spans="3:4">
      <c r="C557" s="4"/>
      <c r="D557" s="19"/>
    </row>
    <row r="558" ht="13.2" spans="3:4">
      <c r="C558" s="4"/>
      <c r="D558" s="19"/>
    </row>
    <row r="559" ht="13.2" spans="3:4">
      <c r="C559" s="4"/>
      <c r="D559" s="19"/>
    </row>
    <row r="560" ht="13.2" spans="3:4">
      <c r="C560" s="4"/>
      <c r="D560" s="19"/>
    </row>
    <row r="561" ht="13.2" spans="3:4">
      <c r="C561" s="4"/>
      <c r="D561" s="19"/>
    </row>
    <row r="562" ht="13.2" spans="3:4">
      <c r="C562" s="4"/>
      <c r="D562" s="19"/>
    </row>
    <row r="563" ht="13.2" spans="3:4">
      <c r="C563" s="4"/>
      <c r="D563" s="19"/>
    </row>
    <row r="564" ht="13.2" spans="3:4">
      <c r="C564" s="4"/>
      <c r="D564" s="19"/>
    </row>
    <row r="565" ht="13.2" spans="3:4">
      <c r="C565" s="4"/>
      <c r="D565" s="19"/>
    </row>
    <row r="566" ht="13.2" spans="3:4">
      <c r="C566" s="4"/>
      <c r="D566" s="19"/>
    </row>
    <row r="567" ht="13.2" spans="3:4">
      <c r="C567" s="4"/>
      <c r="D567" s="19"/>
    </row>
    <row r="568" ht="13.2" spans="3:4">
      <c r="C568" s="4"/>
      <c r="D568" s="19"/>
    </row>
    <row r="569" ht="13.2" spans="3:4">
      <c r="C569" s="4"/>
      <c r="D569" s="19"/>
    </row>
    <row r="570" ht="13.2" spans="3:4">
      <c r="C570" s="4"/>
      <c r="D570" s="19"/>
    </row>
    <row r="571" ht="13.2" spans="3:4">
      <c r="C571" s="4"/>
      <c r="D571" s="19"/>
    </row>
    <row r="572" ht="13.2" spans="3:4">
      <c r="C572" s="4"/>
      <c r="D572" s="19"/>
    </row>
    <row r="573" ht="13.2" spans="3:4">
      <c r="C573" s="4"/>
      <c r="D573" s="19"/>
    </row>
    <row r="574" ht="13.2" spans="3:4">
      <c r="C574" s="4"/>
      <c r="D574" s="19"/>
    </row>
    <row r="575" ht="13.2" spans="3:4">
      <c r="C575" s="4"/>
      <c r="D575" s="19"/>
    </row>
    <row r="576" ht="13.2" spans="3:4">
      <c r="C576" s="4"/>
      <c r="D576" s="19"/>
    </row>
    <row r="577" ht="13.2" spans="3:4">
      <c r="C577" s="4"/>
      <c r="D577" s="19"/>
    </row>
    <row r="578" ht="13.2" spans="3:4">
      <c r="C578" s="4"/>
      <c r="D578" s="19"/>
    </row>
    <row r="579" ht="13.2" spans="3:4">
      <c r="C579" s="4"/>
      <c r="D579" s="19"/>
    </row>
    <row r="580" ht="13.2" spans="3:4">
      <c r="C580" s="4"/>
      <c r="D580" s="19"/>
    </row>
    <row r="581" ht="13.2" spans="3:4">
      <c r="C581" s="4"/>
      <c r="D581" s="19"/>
    </row>
    <row r="582" ht="13.2" spans="3:4">
      <c r="C582" s="4"/>
      <c r="D582" s="19"/>
    </row>
    <row r="583" ht="13.2" spans="3:4">
      <c r="C583" s="4"/>
      <c r="D583" s="19"/>
    </row>
    <row r="584" ht="13.2" spans="3:4">
      <c r="C584" s="4"/>
      <c r="D584" s="19"/>
    </row>
    <row r="585" ht="13.2" spans="3:4">
      <c r="C585" s="4"/>
      <c r="D585" s="19"/>
    </row>
    <row r="586" ht="13.2" spans="3:4">
      <c r="C586" s="4"/>
      <c r="D586" s="19"/>
    </row>
    <row r="587" ht="13.2" spans="3:4">
      <c r="C587" s="4"/>
      <c r="D587" s="19"/>
    </row>
    <row r="588" ht="13.2" spans="3:4">
      <c r="C588" s="4"/>
      <c r="D588" s="19"/>
    </row>
    <row r="589" ht="13.2" spans="3:4">
      <c r="C589" s="4"/>
      <c r="D589" s="19"/>
    </row>
    <row r="590" ht="13.2" spans="3:4">
      <c r="C590" s="4"/>
      <c r="D590" s="19"/>
    </row>
    <row r="591" ht="13.2" spans="3:4">
      <c r="C591" s="4"/>
      <c r="D591" s="19"/>
    </row>
    <row r="592" ht="13.2" spans="3:4">
      <c r="C592" s="4"/>
      <c r="D592" s="19"/>
    </row>
    <row r="593" ht="13.2" spans="3:4">
      <c r="C593" s="4"/>
      <c r="D593" s="19"/>
    </row>
    <row r="594" ht="13.2" spans="3:4">
      <c r="C594" s="4"/>
      <c r="D594" s="19"/>
    </row>
    <row r="595" ht="13.2" spans="3:4">
      <c r="C595" s="4"/>
      <c r="D595" s="19"/>
    </row>
    <row r="596" ht="13.2" spans="3:4">
      <c r="C596" s="4"/>
      <c r="D596" s="19"/>
    </row>
    <row r="597" ht="13.2" spans="3:4">
      <c r="C597" s="4"/>
      <c r="D597" s="19"/>
    </row>
    <row r="598" ht="13.2" spans="3:4">
      <c r="C598" s="4"/>
      <c r="D598" s="19"/>
    </row>
    <row r="599" ht="13.2" spans="3:4">
      <c r="C599" s="4"/>
      <c r="D599" s="19"/>
    </row>
    <row r="600" ht="13.2" spans="3:4">
      <c r="C600" s="4"/>
      <c r="D600" s="19"/>
    </row>
    <row r="601" ht="13.2" spans="3:4">
      <c r="C601" s="4"/>
      <c r="D601" s="19"/>
    </row>
    <row r="602" ht="13.2" spans="3:4">
      <c r="C602" s="4"/>
      <c r="D602" s="19"/>
    </row>
    <row r="603" ht="13.2" spans="3:4">
      <c r="C603" s="4"/>
      <c r="D603" s="19"/>
    </row>
    <row r="604" ht="13.2" spans="3:4">
      <c r="C604" s="4"/>
      <c r="D604" s="19"/>
    </row>
    <row r="605" ht="13.2" spans="3:4">
      <c r="C605" s="4"/>
      <c r="D605" s="19"/>
    </row>
    <row r="606" ht="13.2" spans="3:4">
      <c r="C606" s="4"/>
      <c r="D606" s="19"/>
    </row>
    <row r="607" ht="13.2" spans="3:4">
      <c r="C607" s="4"/>
      <c r="D607" s="19"/>
    </row>
    <row r="608" ht="13.2" spans="3:4">
      <c r="C608" s="4"/>
      <c r="D608" s="19"/>
    </row>
    <row r="609" ht="13.2" spans="3:4">
      <c r="C609" s="4"/>
      <c r="D609" s="19"/>
    </row>
    <row r="610" ht="13.2" spans="3:4">
      <c r="C610" s="4"/>
      <c r="D610" s="19"/>
    </row>
    <row r="611" ht="13.2" spans="3:4">
      <c r="C611" s="4"/>
      <c r="D611" s="19"/>
    </row>
    <row r="612" ht="13.2" spans="3:4">
      <c r="C612" s="4"/>
      <c r="D612" s="19"/>
    </row>
    <row r="613" ht="13.2" spans="3:4">
      <c r="C613" s="4"/>
      <c r="D613" s="19"/>
    </row>
    <row r="614" ht="13.2" spans="3:4">
      <c r="C614" s="4"/>
      <c r="D614" s="19"/>
    </row>
    <row r="615" ht="13.2" spans="3:4">
      <c r="C615" s="4"/>
      <c r="D615" s="19"/>
    </row>
    <row r="616" ht="13.2" spans="3:4">
      <c r="C616" s="4"/>
      <c r="D616" s="19"/>
    </row>
    <row r="617" ht="13.2" spans="3:4">
      <c r="C617" s="4"/>
      <c r="D617" s="19"/>
    </row>
    <row r="618" ht="13.2" spans="3:4">
      <c r="C618" s="4"/>
      <c r="D618" s="19"/>
    </row>
    <row r="619" ht="13.2" spans="3:4">
      <c r="C619" s="4"/>
      <c r="D619" s="19"/>
    </row>
    <row r="620" ht="13.2" spans="3:4">
      <c r="C620" s="4"/>
      <c r="D620" s="19"/>
    </row>
    <row r="621" ht="13.2" spans="3:4">
      <c r="C621" s="4"/>
      <c r="D621" s="19"/>
    </row>
    <row r="622" ht="13.2" spans="3:4">
      <c r="C622" s="4"/>
      <c r="D622" s="19"/>
    </row>
    <row r="623" ht="13.2" spans="3:4">
      <c r="C623" s="4"/>
      <c r="D623" s="19"/>
    </row>
    <row r="624" ht="13.2" spans="3:4">
      <c r="C624" s="4"/>
      <c r="D624" s="19"/>
    </row>
    <row r="625" ht="13.2" spans="3:4">
      <c r="C625" s="4"/>
      <c r="D625" s="19"/>
    </row>
    <row r="626" ht="13.2" spans="3:4">
      <c r="C626" s="4"/>
      <c r="D626" s="19"/>
    </row>
    <row r="627" ht="13.2" spans="3:4">
      <c r="C627" s="4"/>
      <c r="D627" s="19"/>
    </row>
    <row r="628" ht="13.2" spans="3:4">
      <c r="C628" s="4"/>
      <c r="D628" s="19"/>
    </row>
    <row r="629" ht="13.2" spans="3:4">
      <c r="C629" s="4"/>
      <c r="D629" s="19"/>
    </row>
    <row r="630" ht="13.2" spans="3:4">
      <c r="C630" s="4"/>
      <c r="D630" s="19"/>
    </row>
    <row r="631" ht="13.2" spans="3:4">
      <c r="C631" s="4"/>
      <c r="D631" s="19"/>
    </row>
    <row r="632" ht="13.2" spans="3:4">
      <c r="C632" s="4"/>
      <c r="D632" s="19"/>
    </row>
    <row r="633" ht="13.2" spans="3:4">
      <c r="C633" s="4"/>
      <c r="D633" s="19"/>
    </row>
    <row r="634" ht="13.2" spans="3:4">
      <c r="C634" s="4"/>
      <c r="D634" s="19"/>
    </row>
    <row r="635" ht="13.2" spans="3:4">
      <c r="C635" s="4"/>
      <c r="D635" s="19"/>
    </row>
    <row r="636" ht="13.2" spans="3:4">
      <c r="C636" s="4"/>
      <c r="D636" s="19"/>
    </row>
    <row r="637" ht="13.2" spans="3:4">
      <c r="C637" s="4"/>
      <c r="D637" s="19"/>
    </row>
    <row r="638" ht="13.2" spans="3:4">
      <c r="C638" s="4"/>
      <c r="D638" s="19"/>
    </row>
    <row r="639" ht="13.2" spans="3:4">
      <c r="C639" s="4"/>
      <c r="D639" s="19"/>
    </row>
    <row r="640" ht="13.2" spans="3:4">
      <c r="C640" s="4"/>
      <c r="D640" s="19"/>
    </row>
    <row r="641" ht="13.2" spans="3:4">
      <c r="C641" s="4"/>
      <c r="D641" s="19"/>
    </row>
    <row r="642" ht="13.2" spans="3:4">
      <c r="C642" s="4"/>
      <c r="D642" s="19"/>
    </row>
    <row r="643" ht="13.2" spans="3:4">
      <c r="C643" s="4"/>
      <c r="D643" s="19"/>
    </row>
    <row r="644" ht="13.2" spans="3:4">
      <c r="C644" s="4"/>
      <c r="D644" s="19"/>
    </row>
    <row r="645" ht="13.2" spans="3:4">
      <c r="C645" s="4"/>
      <c r="D645" s="19"/>
    </row>
    <row r="646" ht="13.2" spans="3:4">
      <c r="C646" s="4"/>
      <c r="D646" s="19"/>
    </row>
    <row r="647" ht="13.2" spans="3:4">
      <c r="C647" s="4"/>
      <c r="D647" s="19"/>
    </row>
    <row r="648" ht="13.2" spans="3:4">
      <c r="C648" s="4"/>
      <c r="D648" s="19"/>
    </row>
    <row r="649" ht="13.2" spans="3:4">
      <c r="C649" s="4"/>
      <c r="D649" s="19"/>
    </row>
    <row r="650" ht="13.2" spans="3:4">
      <c r="C650" s="4"/>
      <c r="D650" s="19"/>
    </row>
    <row r="651" ht="13.2" spans="3:4">
      <c r="C651" s="4"/>
      <c r="D651" s="19"/>
    </row>
    <row r="652" ht="13.2" spans="3:4">
      <c r="C652" s="4"/>
      <c r="D652" s="19"/>
    </row>
    <row r="653" ht="13.2" spans="3:4">
      <c r="C653" s="4"/>
      <c r="D653" s="19"/>
    </row>
    <row r="654" ht="13.2" spans="3:4">
      <c r="C654" s="4"/>
      <c r="D654" s="19"/>
    </row>
    <row r="655" ht="13.2" spans="3:4">
      <c r="C655" s="4"/>
      <c r="D655" s="19"/>
    </row>
    <row r="656" ht="13.2" spans="3:4">
      <c r="C656" s="4"/>
      <c r="D656" s="19"/>
    </row>
    <row r="657" ht="13.2" spans="3:4">
      <c r="C657" s="4"/>
      <c r="D657" s="19"/>
    </row>
    <row r="658" ht="13.2" spans="3:4">
      <c r="C658" s="4"/>
      <c r="D658" s="19"/>
    </row>
    <row r="659" ht="13.2" spans="3:4">
      <c r="C659" s="4"/>
      <c r="D659" s="19"/>
    </row>
    <row r="660" ht="13.2" spans="3:4">
      <c r="C660" s="4"/>
      <c r="D660" s="19"/>
    </row>
    <row r="661" ht="13.2" spans="3:4">
      <c r="C661" s="4"/>
      <c r="D661" s="19"/>
    </row>
    <row r="662" ht="13.2" spans="3:4">
      <c r="C662" s="4"/>
      <c r="D662" s="19"/>
    </row>
    <row r="663" ht="13.2" spans="3:4">
      <c r="C663" s="4"/>
      <c r="D663" s="19"/>
    </row>
    <row r="664" ht="13.2" spans="3:4">
      <c r="C664" s="4"/>
      <c r="D664" s="19"/>
    </row>
    <row r="665" ht="13.2" spans="3:4">
      <c r="C665" s="4"/>
      <c r="D665" s="19"/>
    </row>
    <row r="666" ht="13.2" spans="3:4">
      <c r="C666" s="4"/>
      <c r="D666" s="19"/>
    </row>
    <row r="667" ht="13.2" spans="3:4">
      <c r="C667" s="4"/>
      <c r="D667" s="19"/>
    </row>
    <row r="668" ht="13.2" spans="3:4">
      <c r="C668" s="4"/>
      <c r="D668" s="19"/>
    </row>
    <row r="669" ht="13.2" spans="3:4">
      <c r="C669" s="4"/>
      <c r="D669" s="19"/>
    </row>
    <row r="670" ht="13.2" spans="3:4">
      <c r="C670" s="4"/>
      <c r="D670" s="19"/>
    </row>
    <row r="671" ht="13.2" spans="3:4">
      <c r="C671" s="4"/>
      <c r="D671" s="19"/>
    </row>
    <row r="672" ht="13.2" spans="3:4">
      <c r="C672" s="4"/>
      <c r="D672" s="19"/>
    </row>
    <row r="673" ht="13.2" spans="3:4">
      <c r="C673" s="4"/>
      <c r="D673" s="19"/>
    </row>
    <row r="674" ht="13.2" spans="3:4">
      <c r="C674" s="4"/>
      <c r="D674" s="19"/>
    </row>
    <row r="675" ht="13.2" spans="3:4">
      <c r="C675" s="4"/>
      <c r="D675" s="19"/>
    </row>
    <row r="676" ht="13.2" spans="3:4">
      <c r="C676" s="4"/>
      <c r="D676" s="19"/>
    </row>
    <row r="677" ht="13.2" spans="3:4">
      <c r="C677" s="4"/>
      <c r="D677" s="19"/>
    </row>
    <row r="678" ht="13.2" spans="3:4">
      <c r="C678" s="4"/>
      <c r="D678" s="19"/>
    </row>
    <row r="679" ht="13.2" spans="3:4">
      <c r="C679" s="4"/>
      <c r="D679" s="19"/>
    </row>
    <row r="680" ht="13.2" spans="3:4">
      <c r="C680" s="4"/>
      <c r="D680" s="19"/>
    </row>
    <row r="681" ht="13.2" spans="3:4">
      <c r="C681" s="4"/>
      <c r="D681" s="19"/>
    </row>
    <row r="682" ht="13.2" spans="3:4">
      <c r="C682" s="4"/>
      <c r="D682" s="19"/>
    </row>
    <row r="683" ht="13.2" spans="3:4">
      <c r="C683" s="4"/>
      <c r="D683" s="19"/>
    </row>
    <row r="684" ht="13.2" spans="3:4">
      <c r="C684" s="4"/>
      <c r="D684" s="19"/>
    </row>
    <row r="685" ht="13.2" spans="3:4">
      <c r="C685" s="4"/>
      <c r="D685" s="19"/>
    </row>
    <row r="686" ht="13.2" spans="3:4">
      <c r="C686" s="4"/>
      <c r="D686" s="19"/>
    </row>
    <row r="687" ht="13.2" spans="3:4">
      <c r="C687" s="4"/>
      <c r="D687" s="19"/>
    </row>
    <row r="688" ht="13.2" spans="3:4">
      <c r="C688" s="4"/>
      <c r="D688" s="19"/>
    </row>
    <row r="689" ht="13.2" spans="3:4">
      <c r="C689" s="4"/>
      <c r="D689" s="19"/>
    </row>
    <row r="690" ht="13.2" spans="3:4">
      <c r="C690" s="4"/>
      <c r="D690" s="19"/>
    </row>
    <row r="691" ht="13.2" spans="3:4">
      <c r="C691" s="4"/>
      <c r="D691" s="19"/>
    </row>
    <row r="692" ht="13.2" spans="3:4">
      <c r="C692" s="4"/>
      <c r="D692" s="19"/>
    </row>
    <row r="693" ht="13.2" spans="3:4">
      <c r="C693" s="4"/>
      <c r="D693" s="19"/>
    </row>
    <row r="694" ht="13.2" spans="3:4">
      <c r="C694" s="4"/>
      <c r="D694" s="19"/>
    </row>
    <row r="695" ht="13.2" spans="3:4">
      <c r="C695" s="4"/>
      <c r="D695" s="19"/>
    </row>
    <row r="696" ht="13.2" spans="3:4">
      <c r="C696" s="4"/>
      <c r="D696" s="19"/>
    </row>
    <row r="697" ht="13.2" spans="3:4">
      <c r="C697" s="4"/>
      <c r="D697" s="19"/>
    </row>
    <row r="698" ht="13.2" spans="3:4">
      <c r="C698" s="4"/>
      <c r="D698" s="19"/>
    </row>
    <row r="699" ht="13.2" spans="3:4">
      <c r="C699" s="4"/>
      <c r="D699" s="19"/>
    </row>
    <row r="700" ht="13.2" spans="3:4">
      <c r="C700" s="4"/>
      <c r="D700" s="19"/>
    </row>
    <row r="701" ht="13.2" spans="3:4">
      <c r="C701" s="4"/>
      <c r="D701" s="19"/>
    </row>
    <row r="702" ht="13.2" spans="3:4">
      <c r="C702" s="4"/>
      <c r="D702" s="19"/>
    </row>
    <row r="703" ht="13.2" spans="3:4">
      <c r="C703" s="4"/>
      <c r="D703" s="19"/>
    </row>
    <row r="704" ht="13.2" spans="3:4">
      <c r="C704" s="4"/>
      <c r="D704" s="19"/>
    </row>
    <row r="705" ht="13.2" spans="3:4">
      <c r="C705" s="4"/>
      <c r="D705" s="19"/>
    </row>
    <row r="706" ht="13.2" spans="3:4">
      <c r="C706" s="4"/>
      <c r="D706" s="19"/>
    </row>
    <row r="707" ht="13.2" spans="3:4">
      <c r="C707" s="4"/>
      <c r="D707" s="19"/>
    </row>
    <row r="708" ht="13.2" spans="3:4">
      <c r="C708" s="4"/>
      <c r="D708" s="19"/>
    </row>
    <row r="709" ht="13.2" spans="3:4">
      <c r="C709" s="4"/>
      <c r="D709" s="19"/>
    </row>
    <row r="710" ht="13.2" spans="3:4">
      <c r="C710" s="4"/>
      <c r="D710" s="19"/>
    </row>
    <row r="711" ht="13.2" spans="3:4">
      <c r="C711" s="4"/>
      <c r="D711" s="19"/>
    </row>
    <row r="712" ht="13.2" spans="3:4">
      <c r="C712" s="4"/>
      <c r="D712" s="19"/>
    </row>
    <row r="713" ht="13.2" spans="3:4">
      <c r="C713" s="4"/>
      <c r="D713" s="19"/>
    </row>
    <row r="714" ht="13.2" spans="3:4">
      <c r="C714" s="4"/>
      <c r="D714" s="19"/>
    </row>
    <row r="715" ht="13.2" spans="3:4">
      <c r="C715" s="4"/>
      <c r="D715" s="19"/>
    </row>
    <row r="716" ht="13.2" spans="3:4">
      <c r="C716" s="4"/>
      <c r="D716" s="19"/>
    </row>
    <row r="717" ht="13.2" spans="3:4">
      <c r="C717" s="4"/>
      <c r="D717" s="19"/>
    </row>
    <row r="718" ht="13.2" spans="3:4">
      <c r="C718" s="4"/>
      <c r="D718" s="19"/>
    </row>
    <row r="719" ht="13.2" spans="3:4">
      <c r="C719" s="4"/>
      <c r="D719" s="19"/>
    </row>
    <row r="720" ht="13.2" spans="3:4">
      <c r="C720" s="4"/>
      <c r="D720" s="19"/>
    </row>
    <row r="721" ht="13.2" spans="3:4">
      <c r="C721" s="4"/>
      <c r="D721" s="19"/>
    </row>
    <row r="722" ht="13.2" spans="3:4">
      <c r="C722" s="4"/>
      <c r="D722" s="19"/>
    </row>
    <row r="723" ht="13.2" spans="3:4">
      <c r="C723" s="4"/>
      <c r="D723" s="19"/>
    </row>
    <row r="724" ht="13.2" spans="3:4">
      <c r="C724" s="4"/>
      <c r="D724" s="19"/>
    </row>
    <row r="725" ht="13.2" spans="3:4">
      <c r="C725" s="4"/>
      <c r="D725" s="19"/>
    </row>
    <row r="726" ht="13.2" spans="3:4">
      <c r="C726" s="4"/>
      <c r="D726" s="19"/>
    </row>
    <row r="727" ht="13.2" spans="3:4">
      <c r="C727" s="4"/>
      <c r="D727" s="19"/>
    </row>
    <row r="728" ht="13.2" spans="3:4">
      <c r="C728" s="4"/>
      <c r="D728" s="19"/>
    </row>
    <row r="729" ht="13.2" spans="3:4">
      <c r="C729" s="4"/>
      <c r="D729" s="19"/>
    </row>
    <row r="730" ht="13.2" spans="3:4">
      <c r="C730" s="4"/>
      <c r="D730" s="19"/>
    </row>
    <row r="731" ht="13.2" spans="3:4">
      <c r="C731" s="4"/>
      <c r="D731" s="19"/>
    </row>
    <row r="732" ht="13.2" spans="3:4">
      <c r="C732" s="4"/>
      <c r="D732" s="19"/>
    </row>
    <row r="733" ht="13.2" spans="3:4">
      <c r="C733" s="4"/>
      <c r="D733" s="19"/>
    </row>
    <row r="734" ht="13.2" spans="3:4">
      <c r="C734" s="4"/>
      <c r="D734" s="19"/>
    </row>
    <row r="735" ht="13.2" spans="3:4">
      <c r="C735" s="4"/>
      <c r="D735" s="19"/>
    </row>
    <row r="736" ht="13.2" spans="3:4">
      <c r="C736" s="4"/>
      <c r="D736" s="19"/>
    </row>
    <row r="737" ht="13.2" spans="3:4">
      <c r="C737" s="4"/>
      <c r="D737" s="19"/>
    </row>
    <row r="738" ht="13.2" spans="3:4">
      <c r="C738" s="4"/>
      <c r="D738" s="19"/>
    </row>
    <row r="739" ht="13.2" spans="3:4">
      <c r="C739" s="4"/>
      <c r="D739" s="19"/>
    </row>
    <row r="740" ht="13.2" spans="3:4">
      <c r="C740" s="4"/>
      <c r="D740" s="19"/>
    </row>
    <row r="741" ht="13.2" spans="3:4">
      <c r="C741" s="4"/>
      <c r="D741" s="19"/>
    </row>
    <row r="742" ht="13.2" spans="3:4">
      <c r="C742" s="4"/>
      <c r="D742" s="19"/>
    </row>
    <row r="743" ht="13.2" spans="3:4">
      <c r="C743" s="4"/>
      <c r="D743" s="19"/>
    </row>
    <row r="744" ht="13.2" spans="3:4">
      <c r="C744" s="4"/>
      <c r="D744" s="19"/>
    </row>
    <row r="745" ht="13.2" spans="3:4">
      <c r="C745" s="4"/>
      <c r="D745" s="19"/>
    </row>
    <row r="746" ht="13.2" spans="3:4">
      <c r="C746" s="4"/>
      <c r="D746" s="19"/>
    </row>
    <row r="747" ht="13.2" spans="3:4">
      <c r="C747" s="4"/>
      <c r="D747" s="19"/>
    </row>
    <row r="748" ht="13.2" spans="3:4">
      <c r="C748" s="4"/>
      <c r="D748" s="19"/>
    </row>
    <row r="749" ht="13.2" spans="3:4">
      <c r="C749" s="4"/>
      <c r="D749" s="19"/>
    </row>
    <row r="750" ht="13.2" spans="3:4">
      <c r="C750" s="4"/>
      <c r="D750" s="19"/>
    </row>
    <row r="751" ht="13.2" spans="3:4">
      <c r="C751" s="4"/>
      <c r="D751" s="19"/>
    </row>
    <row r="752" ht="13.2" spans="3:4">
      <c r="C752" s="4"/>
      <c r="D752" s="19"/>
    </row>
    <row r="753" ht="13.2" spans="3:4">
      <c r="C753" s="4"/>
      <c r="D753" s="19"/>
    </row>
    <row r="754" ht="13.2" spans="3:4">
      <c r="C754" s="4"/>
      <c r="D754" s="19"/>
    </row>
    <row r="755" ht="13.2" spans="3:4">
      <c r="C755" s="4"/>
      <c r="D755" s="19"/>
    </row>
    <row r="756" ht="13.2" spans="3:4">
      <c r="C756" s="4"/>
      <c r="D756" s="19"/>
    </row>
    <row r="757" ht="13.2" spans="3:4">
      <c r="C757" s="4"/>
      <c r="D757" s="19"/>
    </row>
    <row r="758" ht="13.2" spans="3:4">
      <c r="C758" s="4"/>
      <c r="D758" s="19"/>
    </row>
    <row r="759" ht="13.2" spans="3:4">
      <c r="C759" s="4"/>
      <c r="D759" s="19"/>
    </row>
    <row r="760" ht="13.2" spans="3:4">
      <c r="C760" s="4"/>
      <c r="D760" s="19"/>
    </row>
    <row r="761" ht="13.2" spans="3:4">
      <c r="C761" s="4"/>
      <c r="D761" s="19"/>
    </row>
    <row r="762" ht="13.2" spans="3:4">
      <c r="C762" s="4"/>
      <c r="D762" s="19"/>
    </row>
    <row r="763" ht="13.2" spans="3:4">
      <c r="C763" s="4"/>
      <c r="D763" s="19"/>
    </row>
    <row r="764" ht="13.2" spans="3:4">
      <c r="C764" s="4"/>
      <c r="D764" s="19"/>
    </row>
    <row r="765" ht="13.2" spans="3:4">
      <c r="C765" s="4"/>
      <c r="D765" s="19"/>
    </row>
    <row r="766" ht="13.2" spans="3:4">
      <c r="C766" s="4"/>
      <c r="D766" s="19"/>
    </row>
    <row r="767" ht="13.2" spans="3:4">
      <c r="C767" s="4"/>
      <c r="D767" s="19"/>
    </row>
    <row r="768" ht="13.2" spans="3:4">
      <c r="C768" s="4"/>
      <c r="D768" s="19"/>
    </row>
    <row r="769" ht="13.2" spans="3:4">
      <c r="C769" s="4"/>
      <c r="D769" s="19"/>
    </row>
    <row r="770" ht="13.2" spans="3:4">
      <c r="C770" s="4"/>
      <c r="D770" s="19"/>
    </row>
    <row r="771" ht="13.2" spans="3:4">
      <c r="C771" s="4"/>
      <c r="D771" s="19"/>
    </row>
    <row r="772" ht="13.2" spans="3:4">
      <c r="C772" s="4"/>
      <c r="D772" s="19"/>
    </row>
    <row r="773" ht="13.2" spans="3:4">
      <c r="C773" s="4"/>
      <c r="D773" s="19"/>
    </row>
    <row r="774" ht="13.2" spans="3:4">
      <c r="C774" s="4"/>
      <c r="D774" s="19"/>
    </row>
    <row r="775" ht="13.2" spans="3:4">
      <c r="C775" s="4"/>
      <c r="D775" s="19"/>
    </row>
    <row r="776" ht="13.2" spans="3:4">
      <c r="C776" s="4"/>
      <c r="D776" s="19"/>
    </row>
    <row r="777" ht="13.2" spans="3:4">
      <c r="C777" s="4"/>
      <c r="D777" s="19"/>
    </row>
    <row r="778" ht="13.2" spans="3:4">
      <c r="C778" s="4"/>
      <c r="D778" s="19"/>
    </row>
    <row r="779" ht="13.2" spans="3:4">
      <c r="C779" s="4"/>
      <c r="D779" s="19"/>
    </row>
    <row r="780" ht="13.2" spans="3:4">
      <c r="C780" s="4"/>
      <c r="D780" s="19"/>
    </row>
    <row r="781" ht="13.2" spans="3:4">
      <c r="C781" s="4"/>
      <c r="D781" s="19"/>
    </row>
    <row r="782" ht="13.2" spans="3:4">
      <c r="C782" s="4"/>
      <c r="D782" s="19"/>
    </row>
    <row r="783" ht="13.2" spans="3:4">
      <c r="C783" s="4"/>
      <c r="D783" s="19"/>
    </row>
    <row r="784" ht="13.2" spans="3:4">
      <c r="C784" s="4"/>
      <c r="D784" s="19"/>
    </row>
    <row r="785" ht="13.2" spans="3:4">
      <c r="C785" s="4"/>
      <c r="D785" s="19"/>
    </row>
    <row r="786" ht="13.2" spans="3:4">
      <c r="C786" s="4"/>
      <c r="D786" s="19"/>
    </row>
    <row r="787" ht="13.2" spans="3:4">
      <c r="C787" s="4"/>
      <c r="D787" s="19"/>
    </row>
    <row r="788" ht="13.2" spans="3:4">
      <c r="C788" s="4"/>
      <c r="D788" s="19"/>
    </row>
    <row r="789" ht="13.2" spans="3:4">
      <c r="C789" s="4"/>
      <c r="D789" s="19"/>
    </row>
    <row r="790" ht="13.2" spans="3:4">
      <c r="C790" s="4"/>
      <c r="D790" s="19"/>
    </row>
    <row r="791" ht="13.2" spans="3:4">
      <c r="C791" s="4"/>
      <c r="D791" s="19"/>
    </row>
    <row r="792" ht="13.2" spans="3:4">
      <c r="C792" s="4"/>
      <c r="D792" s="19"/>
    </row>
    <row r="793" ht="13.2" spans="3:4">
      <c r="C793" s="4"/>
      <c r="D793" s="19"/>
    </row>
    <row r="794" ht="13.2" spans="3:4">
      <c r="C794" s="4"/>
      <c r="D794" s="19"/>
    </row>
    <row r="795" ht="13.2" spans="3:4">
      <c r="C795" s="4"/>
      <c r="D795" s="19"/>
    </row>
    <row r="796" ht="13.2" spans="3:4">
      <c r="C796" s="4"/>
      <c r="D796" s="19"/>
    </row>
    <row r="797" ht="13.2" spans="3:4">
      <c r="C797" s="4"/>
      <c r="D797" s="19"/>
    </row>
    <row r="798" ht="13.2" spans="3:4">
      <c r="C798" s="4"/>
      <c r="D798" s="19"/>
    </row>
    <row r="799" ht="13.2" spans="3:4">
      <c r="C799" s="4"/>
      <c r="D799" s="19"/>
    </row>
    <row r="800" ht="13.2" spans="3:4">
      <c r="C800" s="4"/>
      <c r="D800" s="19"/>
    </row>
    <row r="801" ht="13.2" spans="3:4">
      <c r="C801" s="4"/>
      <c r="D801" s="19"/>
    </row>
    <row r="802" ht="13.2" spans="3:4">
      <c r="C802" s="4"/>
      <c r="D802" s="19"/>
    </row>
    <row r="803" ht="13.2" spans="3:4">
      <c r="C803" s="4"/>
      <c r="D803" s="19"/>
    </row>
    <row r="804" ht="13.2" spans="3:4">
      <c r="C804" s="4"/>
      <c r="D804" s="19"/>
    </row>
    <row r="805" ht="13.2" spans="3:4">
      <c r="C805" s="4"/>
      <c r="D805" s="19"/>
    </row>
    <row r="806" ht="13.2" spans="3:4">
      <c r="C806" s="4"/>
      <c r="D806" s="19"/>
    </row>
    <row r="807" ht="13.2" spans="3:4">
      <c r="C807" s="4"/>
      <c r="D807" s="19"/>
    </row>
    <row r="808" ht="13.2" spans="3:4">
      <c r="C808" s="4"/>
      <c r="D808" s="19"/>
    </row>
    <row r="809" ht="13.2" spans="3:4">
      <c r="C809" s="4"/>
      <c r="D809" s="19"/>
    </row>
    <row r="810" ht="13.2" spans="3:4">
      <c r="C810" s="4"/>
      <c r="D810" s="19"/>
    </row>
    <row r="811" ht="13.2" spans="3:4">
      <c r="C811" s="4"/>
      <c r="D811" s="19"/>
    </row>
    <row r="812" ht="13.2" spans="3:4">
      <c r="C812" s="4"/>
      <c r="D812" s="19"/>
    </row>
    <row r="813" ht="13.2" spans="3:4">
      <c r="C813" s="4"/>
      <c r="D813" s="19"/>
    </row>
    <row r="814" ht="13.2" spans="3:4">
      <c r="C814" s="4"/>
      <c r="D814" s="19"/>
    </row>
    <row r="815" ht="13.2" spans="3:4">
      <c r="C815" s="4"/>
      <c r="D815" s="19"/>
    </row>
    <row r="816" ht="13.2" spans="3:4">
      <c r="C816" s="4"/>
      <c r="D816" s="19"/>
    </row>
    <row r="817" ht="13.2" spans="3:4">
      <c r="C817" s="4"/>
      <c r="D817" s="19"/>
    </row>
    <row r="818" ht="13.2" spans="3:4">
      <c r="C818" s="4"/>
      <c r="D818" s="19"/>
    </row>
    <row r="819" ht="13.2" spans="3:4">
      <c r="C819" s="4"/>
      <c r="D819" s="19"/>
    </row>
    <row r="820" ht="13.2" spans="3:4">
      <c r="C820" s="4"/>
      <c r="D820" s="19"/>
    </row>
    <row r="821" ht="13.2" spans="3:4">
      <c r="C821" s="4"/>
      <c r="D821" s="19"/>
    </row>
    <row r="822" ht="13.2" spans="3:4">
      <c r="C822" s="4"/>
      <c r="D822" s="19"/>
    </row>
    <row r="823" ht="13.2" spans="3:4">
      <c r="C823" s="4"/>
      <c r="D823" s="19"/>
    </row>
    <row r="824" ht="13.2" spans="3:4">
      <c r="C824" s="4"/>
      <c r="D824" s="19"/>
    </row>
    <row r="825" ht="13.2" spans="3:4">
      <c r="C825" s="4"/>
      <c r="D825" s="19"/>
    </row>
    <row r="826" ht="13.2" spans="3:4">
      <c r="C826" s="4"/>
      <c r="D826" s="19"/>
    </row>
    <row r="827" ht="13.2" spans="3:4">
      <c r="C827" s="4"/>
      <c r="D827" s="19"/>
    </row>
    <row r="828" ht="13.2" spans="3:4">
      <c r="C828" s="4"/>
      <c r="D828" s="19"/>
    </row>
    <row r="829" ht="13.2" spans="3:4">
      <c r="C829" s="4"/>
      <c r="D829" s="19"/>
    </row>
    <row r="830" ht="13.2" spans="3:4">
      <c r="C830" s="4"/>
      <c r="D830" s="19"/>
    </row>
    <row r="831" ht="13.2" spans="3:4">
      <c r="C831" s="4"/>
      <c r="D831" s="19"/>
    </row>
    <row r="832" ht="13.2" spans="3:4">
      <c r="C832" s="4"/>
      <c r="D832" s="19"/>
    </row>
    <row r="833" ht="13.2" spans="3:4">
      <c r="C833" s="4"/>
      <c r="D833" s="19"/>
    </row>
    <row r="834" ht="13.2" spans="3:4">
      <c r="C834" s="4"/>
      <c r="D834" s="19"/>
    </row>
    <row r="835" ht="13.2" spans="3:4">
      <c r="C835" s="4"/>
      <c r="D835" s="19"/>
    </row>
    <row r="836" ht="13.2" spans="3:4">
      <c r="C836" s="4"/>
      <c r="D836" s="19"/>
    </row>
    <row r="837" ht="13.2" spans="3:4">
      <c r="C837" s="4"/>
      <c r="D837" s="19"/>
    </row>
    <row r="838" ht="13.2" spans="3:4">
      <c r="C838" s="4"/>
      <c r="D838" s="19"/>
    </row>
    <row r="839" ht="13.2" spans="3:4">
      <c r="C839" s="4"/>
      <c r="D839" s="19"/>
    </row>
    <row r="840" ht="13.2" spans="3:4">
      <c r="C840" s="4"/>
      <c r="D840" s="19"/>
    </row>
    <row r="841" ht="13.2" spans="3:4">
      <c r="C841" s="4"/>
      <c r="D841" s="19"/>
    </row>
    <row r="842" ht="13.2" spans="3:4">
      <c r="C842" s="4"/>
      <c r="D842" s="19"/>
    </row>
    <row r="843" ht="13.2" spans="3:4">
      <c r="C843" s="4"/>
      <c r="D843" s="19"/>
    </row>
    <row r="844" ht="13.2" spans="3:4">
      <c r="C844" s="4"/>
      <c r="D844" s="19"/>
    </row>
    <row r="845" ht="13.2" spans="3:4">
      <c r="C845" s="4"/>
      <c r="D845" s="19"/>
    </row>
    <row r="846" ht="13.2" spans="3:4">
      <c r="C846" s="4"/>
      <c r="D846" s="19"/>
    </row>
    <row r="847" ht="13.2" spans="3:4">
      <c r="C847" s="4"/>
      <c r="D847" s="19"/>
    </row>
    <row r="848" ht="13.2" spans="3:4">
      <c r="C848" s="4"/>
      <c r="D848" s="19"/>
    </row>
    <row r="849" ht="13.2" spans="3:4">
      <c r="C849" s="4"/>
      <c r="D849" s="19"/>
    </row>
    <row r="850" ht="13.2" spans="3:4">
      <c r="C850" s="4"/>
      <c r="D850" s="19"/>
    </row>
    <row r="851" ht="13.2" spans="3:4">
      <c r="C851" s="4"/>
      <c r="D851" s="19"/>
    </row>
    <row r="852" ht="13.2" spans="3:4">
      <c r="C852" s="4"/>
      <c r="D852" s="19"/>
    </row>
    <row r="853" ht="13.2" spans="3:4">
      <c r="C853" s="4"/>
      <c r="D853" s="19"/>
    </row>
    <row r="854" ht="13.2" spans="3:4">
      <c r="C854" s="4"/>
      <c r="D854" s="19"/>
    </row>
    <row r="855" ht="13.2" spans="3:4">
      <c r="C855" s="4"/>
      <c r="D855" s="19"/>
    </row>
    <row r="856" ht="13.2" spans="3:4">
      <c r="C856" s="4"/>
      <c r="D856" s="19"/>
    </row>
    <row r="857" ht="13.2" spans="3:4">
      <c r="C857" s="4"/>
      <c r="D857" s="19"/>
    </row>
    <row r="858" ht="13.2" spans="3:4">
      <c r="C858" s="4"/>
      <c r="D858" s="19"/>
    </row>
    <row r="859" ht="13.2" spans="3:4">
      <c r="C859" s="4"/>
      <c r="D859" s="19"/>
    </row>
    <row r="860" ht="13.2" spans="3:4">
      <c r="C860" s="4"/>
      <c r="D860" s="19"/>
    </row>
    <row r="861" ht="13.2" spans="3:4">
      <c r="C861" s="4"/>
      <c r="D861" s="19"/>
    </row>
    <row r="862" ht="13.2" spans="3:4">
      <c r="C862" s="4"/>
      <c r="D862" s="19"/>
    </row>
    <row r="863" ht="13.2" spans="3:4">
      <c r="C863" s="4"/>
      <c r="D863" s="19"/>
    </row>
    <row r="864" ht="13.2" spans="3:4">
      <c r="C864" s="4"/>
      <c r="D864" s="19"/>
    </row>
    <row r="865" ht="13.2" spans="3:4">
      <c r="C865" s="4"/>
      <c r="D865" s="19"/>
    </row>
    <row r="866" ht="13.2" spans="3:4">
      <c r="C866" s="4"/>
      <c r="D866" s="19"/>
    </row>
    <row r="867" ht="13.2" spans="3:4">
      <c r="C867" s="4"/>
      <c r="D867" s="19"/>
    </row>
    <row r="868" ht="13.2" spans="3:4">
      <c r="C868" s="4"/>
      <c r="D868" s="19"/>
    </row>
    <row r="869" ht="13.2" spans="3:4">
      <c r="C869" s="4"/>
      <c r="D869" s="19"/>
    </row>
    <row r="870" ht="13.2" spans="3:4">
      <c r="C870" s="4"/>
      <c r="D870" s="19"/>
    </row>
    <row r="871" ht="13.2" spans="3:4">
      <c r="C871" s="4"/>
      <c r="D871" s="19"/>
    </row>
    <row r="872" ht="13.2" spans="3:4">
      <c r="C872" s="4"/>
      <c r="D872" s="19"/>
    </row>
    <row r="873" ht="13.2" spans="3:4">
      <c r="C873" s="4"/>
      <c r="D873" s="19"/>
    </row>
    <row r="874" ht="13.2" spans="3:4">
      <c r="C874" s="4"/>
      <c r="D874" s="19"/>
    </row>
    <row r="875" ht="13.2" spans="3:4">
      <c r="C875" s="4"/>
      <c r="D875" s="19"/>
    </row>
    <row r="876" ht="13.2" spans="3:4">
      <c r="C876" s="4"/>
      <c r="D876" s="19"/>
    </row>
    <row r="877" ht="13.2" spans="3:4">
      <c r="C877" s="4"/>
      <c r="D877" s="19"/>
    </row>
    <row r="878" ht="13.2" spans="3:4">
      <c r="C878" s="4"/>
      <c r="D878" s="19"/>
    </row>
    <row r="879" ht="13.2" spans="3:4">
      <c r="C879" s="4"/>
      <c r="D879" s="19"/>
    </row>
    <row r="880" ht="13.2" spans="3:4">
      <c r="C880" s="4"/>
      <c r="D880" s="19"/>
    </row>
    <row r="881" ht="13.2" spans="3:4">
      <c r="C881" s="4"/>
      <c r="D881" s="19"/>
    </row>
    <row r="882" ht="13.2" spans="3:4">
      <c r="C882" s="4"/>
      <c r="D882" s="19"/>
    </row>
    <row r="883" ht="13.2" spans="3:4">
      <c r="C883" s="4"/>
      <c r="D883" s="19"/>
    </row>
    <row r="884" ht="13.2" spans="3:4">
      <c r="C884" s="4"/>
      <c r="D884" s="19"/>
    </row>
    <row r="885" ht="13.2" spans="3:4">
      <c r="C885" s="4"/>
      <c r="D885" s="19"/>
    </row>
    <row r="886" ht="13.2" spans="3:4">
      <c r="C886" s="4"/>
      <c r="D886" s="19"/>
    </row>
    <row r="887" ht="13.2" spans="3:4">
      <c r="C887" s="4"/>
      <c r="D887" s="19"/>
    </row>
    <row r="888" ht="13.2" spans="3:4">
      <c r="C888" s="4"/>
      <c r="D888" s="19"/>
    </row>
    <row r="889" ht="13.2" spans="3:4">
      <c r="C889" s="4"/>
      <c r="D889" s="19"/>
    </row>
    <row r="890" ht="13.2" spans="3:4">
      <c r="C890" s="4"/>
      <c r="D890" s="19"/>
    </row>
    <row r="891" ht="13.2" spans="3:4">
      <c r="C891" s="4"/>
      <c r="D891" s="19"/>
    </row>
    <row r="892" ht="13.2" spans="3:4">
      <c r="C892" s="4"/>
      <c r="D892" s="19"/>
    </row>
    <row r="893" ht="13.2" spans="3:4">
      <c r="C893" s="4"/>
      <c r="D893" s="19"/>
    </row>
    <row r="894" ht="13.2" spans="3:4">
      <c r="C894" s="4"/>
      <c r="D894" s="19"/>
    </row>
    <row r="895" ht="13.2" spans="3:4">
      <c r="C895" s="4"/>
      <c r="D895" s="19"/>
    </row>
    <row r="896" ht="13.2" spans="3:4">
      <c r="C896" s="4"/>
      <c r="D896" s="19"/>
    </row>
    <row r="897" ht="13.2" spans="3:4">
      <c r="C897" s="4"/>
      <c r="D897" s="19"/>
    </row>
    <row r="898" ht="13.2" spans="3:4">
      <c r="C898" s="4"/>
      <c r="D898" s="19"/>
    </row>
    <row r="899" ht="13.2" spans="3:4">
      <c r="C899" s="4"/>
      <c r="D899" s="19"/>
    </row>
    <row r="900" ht="13.2" spans="3:4">
      <c r="C900" s="4"/>
      <c r="D900" s="19"/>
    </row>
    <row r="901" ht="13.2" spans="3:4">
      <c r="C901" s="4"/>
      <c r="D901" s="19"/>
    </row>
    <row r="902" ht="13.2" spans="3:4">
      <c r="C902" s="4"/>
      <c r="D902" s="19"/>
    </row>
    <row r="903" ht="13.2" spans="3:4">
      <c r="C903" s="4"/>
      <c r="D903" s="19"/>
    </row>
    <row r="904" ht="13.2" spans="3:4">
      <c r="C904" s="4"/>
      <c r="D904" s="19"/>
    </row>
    <row r="905" ht="13.2" spans="3:4">
      <c r="C905" s="4"/>
      <c r="D905" s="19"/>
    </row>
    <row r="906" ht="13.2" spans="3:4">
      <c r="C906" s="4"/>
      <c r="D906" s="19"/>
    </row>
    <row r="907" ht="13.2" spans="3:4">
      <c r="C907" s="4"/>
      <c r="D907" s="19"/>
    </row>
    <row r="908" ht="13.2" spans="3:4">
      <c r="C908" s="4"/>
      <c r="D908" s="19"/>
    </row>
    <row r="909" ht="13.2" spans="3:4">
      <c r="C909" s="4"/>
      <c r="D909" s="19"/>
    </row>
    <row r="910" ht="13.2" spans="3:4">
      <c r="C910" s="4"/>
      <c r="D910" s="19"/>
    </row>
    <row r="911" ht="13.2" spans="3:4">
      <c r="C911" s="4"/>
      <c r="D911" s="19"/>
    </row>
    <row r="912" ht="13.2" spans="3:4">
      <c r="C912" s="4"/>
      <c r="D912" s="19"/>
    </row>
    <row r="913" ht="13.2" spans="3:4">
      <c r="C913" s="4"/>
      <c r="D913" s="19"/>
    </row>
    <row r="914" ht="13.2" spans="3:4">
      <c r="C914" s="4"/>
      <c r="D914" s="19"/>
    </row>
    <row r="915" ht="13.2" spans="3:4">
      <c r="C915" s="4"/>
      <c r="D915" s="19"/>
    </row>
    <row r="916" ht="13.2" spans="3:4">
      <c r="C916" s="4"/>
      <c r="D916" s="19"/>
    </row>
    <row r="917" ht="13.2" spans="3:4">
      <c r="C917" s="4"/>
      <c r="D917" s="19"/>
    </row>
    <row r="918" ht="13.2" spans="3:4">
      <c r="C918" s="4"/>
      <c r="D918" s="19"/>
    </row>
    <row r="919" ht="13.2" spans="3:4">
      <c r="C919" s="4"/>
      <c r="D919" s="19"/>
    </row>
    <row r="920" ht="13.2" spans="3:4">
      <c r="C920" s="4"/>
      <c r="D920" s="19"/>
    </row>
    <row r="921" ht="13.2" spans="3:4">
      <c r="C921" s="4"/>
      <c r="D921" s="19"/>
    </row>
    <row r="922" ht="13.2" spans="3:4">
      <c r="C922" s="4"/>
      <c r="D922" s="19"/>
    </row>
    <row r="923" ht="13.2" spans="3:4">
      <c r="C923" s="4"/>
      <c r="D923" s="19"/>
    </row>
    <row r="924" ht="13.2" spans="3:4">
      <c r="C924" s="4"/>
      <c r="D924" s="19"/>
    </row>
    <row r="925" ht="13.2" spans="3:4">
      <c r="C925" s="4"/>
      <c r="D925" s="19"/>
    </row>
    <row r="926" ht="13.2" spans="3:4">
      <c r="C926" s="4"/>
      <c r="D926" s="19"/>
    </row>
    <row r="927" ht="13.2" spans="3:4">
      <c r="C927" s="4"/>
      <c r="D927" s="19"/>
    </row>
    <row r="928" ht="13.2" spans="3:4">
      <c r="C928" s="4"/>
      <c r="D928" s="19"/>
    </row>
    <row r="929" ht="13.2" spans="3:4">
      <c r="C929" s="4"/>
      <c r="D929" s="19"/>
    </row>
    <row r="930" ht="13.2" spans="3:4">
      <c r="C930" s="4"/>
      <c r="D930" s="19"/>
    </row>
    <row r="931" ht="13.2" spans="3:4">
      <c r="C931" s="4"/>
      <c r="D931" s="19"/>
    </row>
    <row r="932" ht="13.2" spans="3:4">
      <c r="C932" s="4"/>
      <c r="D932" s="19"/>
    </row>
    <row r="933" ht="13.2" spans="3:4">
      <c r="C933" s="4"/>
      <c r="D933" s="19"/>
    </row>
    <row r="934" ht="13.2" spans="3:4">
      <c r="C934" s="4"/>
      <c r="D934" s="19"/>
    </row>
    <row r="935" ht="13.2" spans="3:4">
      <c r="C935" s="4"/>
      <c r="D935" s="19"/>
    </row>
    <row r="936" ht="13.2" spans="3:4">
      <c r="C936" s="4"/>
      <c r="D936" s="19"/>
    </row>
    <row r="937" ht="13.2" spans="3:4">
      <c r="C937" s="4"/>
      <c r="D937" s="19"/>
    </row>
    <row r="938" ht="13.2" spans="3:4">
      <c r="C938" s="4"/>
      <c r="D938" s="19"/>
    </row>
    <row r="939" ht="13.2" spans="3:4">
      <c r="C939" s="4"/>
      <c r="D939" s="19"/>
    </row>
    <row r="940" ht="13.2" spans="3:4">
      <c r="C940" s="4"/>
      <c r="D940" s="19"/>
    </row>
    <row r="941" ht="13.2" spans="3:4">
      <c r="C941" s="4"/>
      <c r="D941" s="19"/>
    </row>
    <row r="942" ht="13.2" spans="3:4">
      <c r="C942" s="4"/>
      <c r="D942" s="19"/>
    </row>
    <row r="943" ht="13.2" spans="3:4">
      <c r="C943" s="4"/>
      <c r="D943" s="19"/>
    </row>
    <row r="944" ht="13.2" spans="3:4">
      <c r="C944" s="4"/>
      <c r="D944" s="19"/>
    </row>
    <row r="945" ht="13.2" spans="3:4">
      <c r="C945" s="4"/>
      <c r="D945" s="19"/>
    </row>
    <row r="946" ht="13.2" spans="3:4">
      <c r="C946" s="4"/>
      <c r="D946" s="19"/>
    </row>
    <row r="947" ht="13.2" spans="3:4">
      <c r="C947" s="4"/>
      <c r="D947" s="19"/>
    </row>
    <row r="948" ht="13.2" spans="3:4">
      <c r="C948" s="4"/>
      <c r="D948" s="19"/>
    </row>
    <row r="949" ht="13.2" spans="3:4">
      <c r="C949" s="4"/>
      <c r="D949" s="19"/>
    </row>
    <row r="950" ht="13.2" spans="3:4">
      <c r="C950" s="4"/>
      <c r="D950" s="19"/>
    </row>
    <row r="951" ht="13.2" spans="3:4">
      <c r="C951" s="4"/>
      <c r="D951" s="19"/>
    </row>
    <row r="952" ht="13.2" spans="3:4">
      <c r="C952" s="4"/>
      <c r="D952" s="19"/>
    </row>
    <row r="953" ht="13.2" spans="3:4">
      <c r="C953" s="4"/>
      <c r="D953" s="19"/>
    </row>
    <row r="954" ht="13.2" spans="3:4">
      <c r="C954" s="4"/>
      <c r="D954" s="19"/>
    </row>
    <row r="955" ht="13.2" spans="3:4">
      <c r="C955" s="4"/>
      <c r="D955" s="19"/>
    </row>
    <row r="956" ht="13.2" spans="3:4">
      <c r="C956" s="4"/>
      <c r="D956" s="19"/>
    </row>
    <row r="957" ht="13.2" spans="3:4">
      <c r="C957" s="4"/>
      <c r="D957" s="19"/>
    </row>
    <row r="958" ht="13.2" spans="3:4">
      <c r="C958" s="4"/>
      <c r="D958" s="19"/>
    </row>
    <row r="959" ht="13.2" spans="3:4">
      <c r="C959" s="4"/>
      <c r="D959" s="19"/>
    </row>
    <row r="960" ht="13.2" spans="3:4">
      <c r="C960" s="4"/>
      <c r="D960" s="19"/>
    </row>
    <row r="961" ht="13.2" spans="3:4">
      <c r="C961" s="4"/>
      <c r="D961" s="19"/>
    </row>
    <row r="962" ht="13.2" spans="3:4">
      <c r="C962" s="4"/>
      <c r="D962" s="19"/>
    </row>
    <row r="963" ht="13.2" spans="3:4">
      <c r="C963" s="4"/>
      <c r="D963" s="19"/>
    </row>
    <row r="964" ht="13.2" spans="3:4">
      <c r="C964" s="4"/>
      <c r="D964" s="19"/>
    </row>
    <row r="965" ht="13.2" spans="3:4">
      <c r="C965" s="4"/>
      <c r="D965" s="19"/>
    </row>
    <row r="966" ht="13.2" spans="3:4">
      <c r="C966" s="4"/>
      <c r="D966" s="19"/>
    </row>
    <row r="967" ht="13.2" spans="3:4">
      <c r="C967" s="4"/>
      <c r="D967" s="19"/>
    </row>
    <row r="968" ht="13.2" spans="3:4">
      <c r="C968" s="4"/>
      <c r="D968" s="19"/>
    </row>
    <row r="969" ht="13.2" spans="3:4">
      <c r="C969" s="4"/>
      <c r="D969" s="19"/>
    </row>
    <row r="970" ht="13.2" spans="3:4">
      <c r="C970" s="4"/>
      <c r="D970" s="19"/>
    </row>
    <row r="971" ht="13.2" spans="3:4">
      <c r="C971" s="4"/>
      <c r="D971" s="19"/>
    </row>
    <row r="972" ht="13.2" spans="3:4">
      <c r="C972" s="4"/>
      <c r="D972" s="19"/>
    </row>
    <row r="973" ht="13.2" spans="3:4">
      <c r="C973" s="4"/>
      <c r="D973" s="19"/>
    </row>
    <row r="974" ht="13.2" spans="3:4">
      <c r="C974" s="4"/>
      <c r="D974" s="19"/>
    </row>
    <row r="975" ht="13.2" spans="3:4">
      <c r="C975" s="4"/>
      <c r="D975" s="19"/>
    </row>
    <row r="976" ht="13.2" spans="3:4">
      <c r="C976" s="4"/>
      <c r="D976" s="19"/>
    </row>
    <row r="977" ht="13.2" spans="3:4">
      <c r="C977" s="4"/>
      <c r="D977" s="19"/>
    </row>
    <row r="978" ht="13.2" spans="3:4">
      <c r="C978" s="4"/>
      <c r="D978" s="19"/>
    </row>
    <row r="979" ht="13.2" spans="3:4">
      <c r="C979" s="4"/>
      <c r="D979" s="19"/>
    </row>
    <row r="980" ht="13.2" spans="3:4">
      <c r="C980" s="4"/>
      <c r="D980" s="19"/>
    </row>
    <row r="981" ht="13.2" spans="3:4">
      <c r="C981" s="4"/>
      <c r="D981" s="19"/>
    </row>
    <row r="982" ht="13.2" spans="3:4">
      <c r="C982" s="4"/>
      <c r="D982" s="19"/>
    </row>
    <row r="983" ht="13.2" spans="3:4">
      <c r="C983" s="4"/>
      <c r="D983" s="19"/>
    </row>
    <row r="984" ht="13.2" spans="3:4">
      <c r="C984" s="4"/>
      <c r="D984" s="19"/>
    </row>
    <row r="985" ht="13.2" spans="3:4">
      <c r="C985" s="4"/>
      <c r="D985" s="19"/>
    </row>
    <row r="986" ht="13.2" spans="3:4">
      <c r="C986" s="4"/>
      <c r="D986" s="19"/>
    </row>
    <row r="987" ht="13.2" spans="3:4">
      <c r="C987" s="4"/>
      <c r="D987" s="19"/>
    </row>
    <row r="988" ht="13.2" spans="3:4">
      <c r="C988" s="4"/>
      <c r="D988" s="19"/>
    </row>
    <row r="989" ht="13.2" spans="3:4">
      <c r="C989" s="4"/>
      <c r="D989" s="19"/>
    </row>
    <row r="990" ht="13.2" spans="3:4">
      <c r="C990" s="4"/>
      <c r="D990" s="19"/>
    </row>
    <row r="991" ht="13.2" spans="3:4">
      <c r="C991" s="4"/>
      <c r="D991" s="19"/>
    </row>
    <row r="992" ht="13.2" spans="3:4">
      <c r="C992" s="4"/>
      <c r="D992" s="19"/>
    </row>
    <row r="993" ht="13.2" spans="3:4">
      <c r="C993" s="4"/>
      <c r="D993" s="19"/>
    </row>
    <row r="994" ht="13.2" spans="3:4">
      <c r="C994" s="4"/>
      <c r="D994" s="19"/>
    </row>
    <row r="995" ht="13.2" spans="3:4">
      <c r="C995" s="4"/>
      <c r="D995" s="19"/>
    </row>
    <row r="996" ht="13.2" spans="3:4">
      <c r="C996" s="4"/>
      <c r="D996" s="19"/>
    </row>
    <row r="997" ht="13.2" spans="3:4">
      <c r="C997" s="4"/>
      <c r="D997" s="19"/>
    </row>
    <row r="998" ht="13.2" spans="3:4">
      <c r="C998" s="4"/>
      <c r="D998" s="19"/>
    </row>
    <row r="999" ht="13.2" spans="3:4">
      <c r="C999" s="4"/>
      <c r="D999" s="19"/>
    </row>
  </sheetData>
  <mergeCells count="1">
    <mergeCell ref="D1:J1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00"/>
  <sheetViews>
    <sheetView workbookViewId="0">
      <selection activeCell="A1" sqref="A1"/>
    </sheetView>
  </sheetViews>
  <sheetFormatPr defaultColWidth="14.4259259259259" defaultRowHeight="15.75" customHeight="1"/>
  <cols>
    <col min="1" max="1" width="4.28703703703704" customWidth="1"/>
    <col min="2" max="2" width="37.1388888888889" customWidth="1"/>
    <col min="3" max="3" width="8.13888888888889" customWidth="1"/>
    <col min="4" max="8" width="8.71296296296296" customWidth="1"/>
  </cols>
  <sheetData>
    <row r="1" ht="13.2" spans="1:9">
      <c r="A1" s="7" t="s">
        <v>0</v>
      </c>
      <c r="B1" s="8" t="s">
        <v>1</v>
      </c>
      <c r="C1" s="9" t="s">
        <v>2</v>
      </c>
      <c r="D1" s="10" t="s">
        <v>3</v>
      </c>
      <c r="E1" s="11"/>
      <c r="F1" s="11"/>
      <c r="G1" s="11"/>
      <c r="H1" s="20"/>
      <c r="I1" s="12" t="s">
        <v>4</v>
      </c>
    </row>
    <row r="2" ht="13.2" spans="1:9">
      <c r="A2" s="7">
        <v>98</v>
      </c>
      <c r="B2" s="22" t="str">
        <f>HYPERLINK("https://zxi.mytechroad.com/blog/tree/leetcode-98-validate-binary-search-tree/","Validate Binary Search Tree")</f>
        <v>Validate Binary Search Tree</v>
      </c>
      <c r="C2" s="9" t="s">
        <v>10</v>
      </c>
      <c r="D2" s="29" t="str">
        <f>HYPERLINK("https://zxi.mytechroad.com/blog/tree/leetcode-530-minimum-absolute-difference-in-bst/","530")</f>
        <v>530</v>
      </c>
      <c r="E2" s="17"/>
      <c r="F2" s="17"/>
      <c r="G2" s="17"/>
      <c r="H2" s="17"/>
      <c r="I2" s="12" t="s">
        <v>59</v>
      </c>
    </row>
    <row r="3" ht="13.2" spans="1:9">
      <c r="A3" s="7">
        <v>700</v>
      </c>
      <c r="B3" s="21" t="str">
        <f>HYPERLINK("https://zxi.mytechroad.com/blog/tree/leetcode-700-search-in-a-binary-search-tree/","Search in a Binary Search Tree")</f>
        <v>Search in a Binary Search Tree</v>
      </c>
      <c r="C3" s="9" t="s">
        <v>10</v>
      </c>
      <c r="D3" s="30" t="str">
        <f>HYPERLINK("https://zxi.mytechroad.com/blog/tree/leetcode-701-insert-into-a-binary-search-tree/","701")</f>
        <v>701</v>
      </c>
      <c r="E3" s="17"/>
      <c r="F3" s="17"/>
      <c r="G3" s="17"/>
      <c r="H3" s="17"/>
      <c r="I3" s="12" t="s">
        <v>60</v>
      </c>
    </row>
    <row r="4" ht="13.2" spans="1:9">
      <c r="A4" s="7">
        <v>230</v>
      </c>
      <c r="B4" s="22" t="str">
        <f>HYPERLINK("https://zxi.mytechroad.com/blog/tree/leetcode-230-kth-smallest-element-in-a-bst/","Kth Smallest Element in a BST")</f>
        <v>Kth Smallest Element in a BST</v>
      </c>
      <c r="C4" s="9" t="s">
        <v>5</v>
      </c>
      <c r="D4" s="31"/>
      <c r="E4" s="17"/>
      <c r="F4" s="17"/>
      <c r="G4" s="17"/>
      <c r="H4" s="17"/>
      <c r="I4" s="12" t="s">
        <v>59</v>
      </c>
    </row>
    <row r="5" ht="13.2" spans="1:9">
      <c r="A5" s="7">
        <v>99</v>
      </c>
      <c r="B5" s="22" t="str">
        <f>HYPERLINK("https://zxi.mytechroad.com/blog/tree/leetcode-99-recover-binary-search-tree/","Recover Binary Search Tree")</f>
        <v>Recover Binary Search Tree</v>
      </c>
      <c r="C5" s="9" t="s">
        <v>5</v>
      </c>
      <c r="D5" s="31"/>
      <c r="E5" s="17"/>
      <c r="F5" s="17"/>
      <c r="G5" s="17"/>
      <c r="H5" s="17"/>
      <c r="I5" s="12" t="s">
        <v>59</v>
      </c>
    </row>
    <row r="6" ht="13.2" spans="1:9">
      <c r="A6" s="7">
        <v>108</v>
      </c>
      <c r="B6" s="21" t="str">
        <f>HYPERLINK("https://zxi.mytechroad.com/blog/tree/leetcode-108-convert-sorted-array-to-binary-search-tree/","Convert Sorted Array to Binary Search Tree")</f>
        <v>Convert Sorted Array to Binary Search Tree</v>
      </c>
      <c r="C6" s="9" t="s">
        <v>5</v>
      </c>
      <c r="D6" s="31"/>
      <c r="E6" s="17"/>
      <c r="F6" s="17"/>
      <c r="G6" s="17"/>
      <c r="H6" s="17"/>
      <c r="I6" s="12" t="s">
        <v>61</v>
      </c>
    </row>
    <row r="7" ht="13.2" spans="1:9">
      <c r="A7" s="7">
        <v>501</v>
      </c>
      <c r="B7" s="22" t="str">
        <f>HYPERLINK("https://zxi.mytechroad.com/blog/tree/leetcode-501-find-mode-in-binary-search-tree/","Find Mode in Binary Search Tree")</f>
        <v>Find Mode in Binary Search Tree</v>
      </c>
      <c r="C7" s="9" t="s">
        <v>5</v>
      </c>
      <c r="D7" s="31"/>
      <c r="E7" s="17"/>
      <c r="F7" s="17"/>
      <c r="G7" s="17"/>
      <c r="H7" s="17"/>
      <c r="I7" s="12" t="s">
        <v>59</v>
      </c>
    </row>
    <row r="8" ht="13.2" spans="1:9">
      <c r="A8" s="7">
        <v>450</v>
      </c>
      <c r="B8" s="22" t="str">
        <f>HYPERLINK("https://zxi.mytechroad.com/blog/tree/leetcode-450-delete-node-in-a-bst/","Delete Node in a BST")</f>
        <v>Delete Node in a BST</v>
      </c>
      <c r="C8" s="9" t="s">
        <v>14</v>
      </c>
      <c r="D8" s="31"/>
      <c r="E8" s="17"/>
      <c r="F8" s="17"/>
      <c r="G8" s="17"/>
      <c r="H8" s="17"/>
      <c r="I8" s="12" t="s">
        <v>60</v>
      </c>
    </row>
    <row r="9" ht="13.2" spans="1:4">
      <c r="A9" s="2"/>
      <c r="C9" s="4"/>
      <c r="D9" s="19"/>
    </row>
    <row r="10" ht="13.2" spans="1:4">
      <c r="A10" s="2"/>
      <c r="C10" s="4"/>
      <c r="D10" s="19"/>
    </row>
    <row r="11" ht="13.2" spans="1:4">
      <c r="A11" s="2"/>
      <c r="C11" s="4"/>
      <c r="D11" s="19"/>
    </row>
    <row r="12" ht="13.2" spans="1:4">
      <c r="A12" s="2"/>
      <c r="C12" s="4"/>
      <c r="D12" s="19"/>
    </row>
    <row r="13" ht="13.2" spans="1:4">
      <c r="A13" s="2"/>
      <c r="C13" s="4"/>
      <c r="D13" s="19"/>
    </row>
    <row r="14" ht="13.2" spans="1:4">
      <c r="A14" s="2"/>
      <c r="C14" s="4"/>
      <c r="D14" s="19"/>
    </row>
    <row r="15" ht="13.2" spans="1:4">
      <c r="A15" s="2"/>
      <c r="C15" s="4"/>
      <c r="D15" s="19"/>
    </row>
    <row r="16" ht="13.2" spans="1:4">
      <c r="A16" s="2"/>
      <c r="C16" s="4"/>
      <c r="D16" s="19"/>
    </row>
    <row r="17" ht="13.2" spans="1:4">
      <c r="A17" s="2"/>
      <c r="C17" s="4"/>
      <c r="D17" s="19"/>
    </row>
    <row r="18" ht="13.2" spans="1:4">
      <c r="A18" s="2"/>
      <c r="C18" s="4"/>
      <c r="D18" s="19"/>
    </row>
    <row r="19" ht="13.2" spans="1:4">
      <c r="A19" s="2"/>
      <c r="C19" s="4"/>
      <c r="D19" s="19"/>
    </row>
    <row r="20" ht="13.2" spans="1:4">
      <c r="A20" s="2"/>
      <c r="C20" s="4"/>
      <c r="D20" s="19"/>
    </row>
    <row r="21" ht="13.2" spans="1:4">
      <c r="A21" s="2"/>
      <c r="C21" s="4"/>
      <c r="D21" s="19"/>
    </row>
    <row r="22" ht="13.2" spans="1:4">
      <c r="A22" s="2"/>
      <c r="C22" s="4"/>
      <c r="D22" s="19"/>
    </row>
    <row r="23" ht="13.2" spans="1:4">
      <c r="A23" s="2"/>
      <c r="C23" s="4"/>
      <c r="D23" s="19"/>
    </row>
    <row r="24" ht="13.2" spans="1:4">
      <c r="A24" s="2"/>
      <c r="C24" s="4"/>
      <c r="D24" s="19"/>
    </row>
    <row r="25" ht="13.2" spans="1:4">
      <c r="A25" s="2"/>
      <c r="C25" s="4"/>
      <c r="D25" s="19"/>
    </row>
    <row r="26" ht="13.2" spans="1:4">
      <c r="A26" s="2"/>
      <c r="C26" s="4"/>
      <c r="D26" s="19"/>
    </row>
    <row r="27" ht="13.2" spans="1:4">
      <c r="A27" s="2"/>
      <c r="C27" s="4"/>
      <c r="D27" s="19"/>
    </row>
    <row r="28" ht="13.2" spans="1:4">
      <c r="A28" s="2"/>
      <c r="C28" s="4"/>
      <c r="D28" s="19"/>
    </row>
    <row r="29" ht="13.2" spans="1:4">
      <c r="A29" s="2"/>
      <c r="C29" s="4"/>
      <c r="D29" s="19"/>
    </row>
    <row r="30" ht="13.2" spans="1:4">
      <c r="A30" s="2"/>
      <c r="C30" s="4"/>
      <c r="D30" s="19"/>
    </row>
    <row r="31" ht="13.2" spans="1:4">
      <c r="A31" s="2"/>
      <c r="C31" s="4"/>
      <c r="D31" s="19"/>
    </row>
    <row r="32" ht="13.2" spans="1:4">
      <c r="A32" s="2"/>
      <c r="C32" s="4"/>
      <c r="D32" s="19"/>
    </row>
    <row r="33" ht="13.2" spans="1:4">
      <c r="A33" s="2"/>
      <c r="C33" s="4"/>
      <c r="D33" s="19"/>
    </row>
    <row r="34" ht="13.2" spans="1:4">
      <c r="A34" s="2"/>
      <c r="C34" s="4"/>
      <c r="D34" s="19"/>
    </row>
    <row r="35" ht="13.2" spans="1:4">
      <c r="A35" s="2"/>
      <c r="C35" s="4"/>
      <c r="D35" s="19"/>
    </row>
    <row r="36" ht="13.2" spans="1:4">
      <c r="A36" s="2"/>
      <c r="C36" s="4"/>
      <c r="D36" s="19"/>
    </row>
    <row r="37" ht="13.2" spans="1:4">
      <c r="A37" s="2"/>
      <c r="C37" s="4"/>
      <c r="D37" s="19"/>
    </row>
    <row r="38" ht="13.2" spans="1:4">
      <c r="A38" s="2"/>
      <c r="C38" s="4"/>
      <c r="D38" s="19"/>
    </row>
    <row r="39" ht="13.2" spans="1:4">
      <c r="A39" s="2"/>
      <c r="C39" s="4"/>
      <c r="D39" s="19"/>
    </row>
    <row r="40" ht="13.2" spans="1:4">
      <c r="A40" s="2"/>
      <c r="C40" s="4"/>
      <c r="D40" s="19"/>
    </row>
    <row r="41" ht="13.2" spans="1:4">
      <c r="A41" s="2"/>
      <c r="C41" s="4"/>
      <c r="D41" s="19"/>
    </row>
    <row r="42" ht="13.2" spans="1:4">
      <c r="A42" s="2"/>
      <c r="C42" s="4"/>
      <c r="D42" s="19"/>
    </row>
    <row r="43" ht="13.2" spans="1:4">
      <c r="A43" s="2"/>
      <c r="C43" s="4"/>
      <c r="D43" s="19"/>
    </row>
    <row r="44" ht="13.2" spans="1:4">
      <c r="A44" s="2"/>
      <c r="C44" s="4"/>
      <c r="D44" s="19"/>
    </row>
    <row r="45" ht="13.2" spans="1:4">
      <c r="A45" s="2"/>
      <c r="C45" s="4"/>
      <c r="D45" s="19"/>
    </row>
    <row r="46" ht="13.2" spans="1:4">
      <c r="A46" s="2"/>
      <c r="C46" s="4"/>
      <c r="D46" s="19"/>
    </row>
    <row r="47" ht="13.2" spans="1:4">
      <c r="A47" s="2"/>
      <c r="C47" s="4"/>
      <c r="D47" s="19"/>
    </row>
    <row r="48" ht="13.2" spans="1:4">
      <c r="A48" s="2"/>
      <c r="C48" s="4"/>
      <c r="D48" s="19"/>
    </row>
    <row r="49" ht="13.2" spans="1:4">
      <c r="A49" s="2"/>
      <c r="C49" s="4"/>
      <c r="D49" s="19"/>
    </row>
    <row r="50" ht="13.2" spans="1:4">
      <c r="A50" s="2"/>
      <c r="C50" s="4"/>
      <c r="D50" s="19"/>
    </row>
    <row r="51" ht="13.2" spans="1:4">
      <c r="A51" s="2"/>
      <c r="C51" s="4"/>
      <c r="D51" s="19"/>
    </row>
    <row r="52" ht="13.2" spans="1:4">
      <c r="A52" s="2"/>
      <c r="C52" s="4"/>
      <c r="D52" s="19"/>
    </row>
    <row r="53" ht="13.2" spans="1:4">
      <c r="A53" s="2"/>
      <c r="C53" s="4"/>
      <c r="D53" s="19"/>
    </row>
    <row r="54" ht="13.2" spans="1:4">
      <c r="A54" s="2"/>
      <c r="C54" s="4"/>
      <c r="D54" s="19"/>
    </row>
    <row r="55" ht="13.2" spans="1:4">
      <c r="A55" s="2"/>
      <c r="C55" s="4"/>
      <c r="D55" s="19"/>
    </row>
    <row r="56" ht="13.2" spans="1:4">
      <c r="A56" s="2"/>
      <c r="C56" s="4"/>
      <c r="D56" s="19"/>
    </row>
    <row r="57" ht="13.2" spans="1:4">
      <c r="A57" s="2"/>
      <c r="C57" s="4"/>
      <c r="D57" s="19"/>
    </row>
    <row r="58" ht="13.2" spans="1:4">
      <c r="A58" s="2"/>
      <c r="C58" s="4"/>
      <c r="D58" s="19"/>
    </row>
    <row r="59" ht="13.2" spans="1:4">
      <c r="A59" s="2"/>
      <c r="C59" s="4"/>
      <c r="D59" s="19"/>
    </row>
    <row r="60" ht="13.2" spans="1:4">
      <c r="A60" s="2"/>
      <c r="C60" s="4"/>
      <c r="D60" s="19"/>
    </row>
    <row r="61" ht="13.2" spans="1:4">
      <c r="A61" s="2"/>
      <c r="C61" s="4"/>
      <c r="D61" s="19"/>
    </row>
    <row r="62" ht="13.2" spans="1:4">
      <c r="A62" s="2"/>
      <c r="C62" s="4"/>
      <c r="D62" s="19"/>
    </row>
    <row r="63" ht="13.2" spans="1:4">
      <c r="A63" s="2"/>
      <c r="C63" s="4"/>
      <c r="D63" s="19"/>
    </row>
    <row r="64" ht="13.2" spans="1:4">
      <c r="A64" s="2"/>
      <c r="C64" s="4"/>
      <c r="D64" s="19"/>
    </row>
    <row r="65" ht="13.2" spans="1:4">
      <c r="A65" s="2"/>
      <c r="C65" s="4"/>
      <c r="D65" s="19"/>
    </row>
    <row r="66" ht="13.2" spans="1:4">
      <c r="A66" s="2"/>
      <c r="C66" s="4"/>
      <c r="D66" s="19"/>
    </row>
    <row r="67" ht="13.2" spans="1:4">
      <c r="A67" s="2"/>
      <c r="C67" s="4"/>
      <c r="D67" s="19"/>
    </row>
    <row r="68" ht="13.2" spans="1:4">
      <c r="A68" s="2"/>
      <c r="C68" s="4"/>
      <c r="D68" s="19"/>
    </row>
    <row r="69" ht="13.2" spans="1:4">
      <c r="A69" s="2"/>
      <c r="C69" s="4"/>
      <c r="D69" s="19"/>
    </row>
    <row r="70" ht="13.2" spans="1:4">
      <c r="A70" s="2"/>
      <c r="C70" s="4"/>
      <c r="D70" s="19"/>
    </row>
    <row r="71" ht="13.2" spans="1:4">
      <c r="A71" s="2"/>
      <c r="C71" s="4"/>
      <c r="D71" s="19"/>
    </row>
    <row r="72" ht="13.2" spans="1:4">
      <c r="A72" s="2"/>
      <c r="C72" s="4"/>
      <c r="D72" s="19"/>
    </row>
    <row r="73" ht="13.2" spans="1:4">
      <c r="A73" s="2"/>
      <c r="C73" s="4"/>
      <c r="D73" s="19"/>
    </row>
    <row r="74" ht="13.2" spans="1:4">
      <c r="A74" s="2"/>
      <c r="C74" s="4"/>
      <c r="D74" s="19"/>
    </row>
    <row r="75" ht="13.2" spans="1:4">
      <c r="A75" s="2"/>
      <c r="C75" s="4"/>
      <c r="D75" s="19"/>
    </row>
    <row r="76" ht="13.2" spans="1:4">
      <c r="A76" s="2"/>
      <c r="C76" s="4"/>
      <c r="D76" s="19"/>
    </row>
    <row r="77" ht="13.2" spans="1:4">
      <c r="A77" s="2"/>
      <c r="C77" s="4"/>
      <c r="D77" s="19"/>
    </row>
    <row r="78" ht="13.2" spans="1:4">
      <c r="A78" s="2"/>
      <c r="C78" s="4"/>
      <c r="D78" s="19"/>
    </row>
    <row r="79" ht="13.2" spans="1:4">
      <c r="A79" s="2"/>
      <c r="C79" s="4"/>
      <c r="D79" s="19"/>
    </row>
    <row r="80" ht="13.2" spans="1:4">
      <c r="A80" s="2"/>
      <c r="C80" s="4"/>
      <c r="D80" s="19"/>
    </row>
    <row r="81" ht="13.2" spans="1:4">
      <c r="A81" s="2"/>
      <c r="C81" s="4"/>
      <c r="D81" s="19"/>
    </row>
    <row r="82" ht="13.2" spans="1:4">
      <c r="A82" s="2"/>
      <c r="C82" s="4"/>
      <c r="D82" s="19"/>
    </row>
    <row r="83" ht="13.2" spans="1:4">
      <c r="A83" s="2"/>
      <c r="C83" s="4"/>
      <c r="D83" s="19"/>
    </row>
    <row r="84" ht="13.2" spans="1:4">
      <c r="A84" s="2"/>
      <c r="C84" s="4"/>
      <c r="D84" s="19"/>
    </row>
    <row r="85" ht="13.2" spans="1:4">
      <c r="A85" s="2"/>
      <c r="C85" s="4"/>
      <c r="D85" s="19"/>
    </row>
    <row r="86" ht="13.2" spans="1:4">
      <c r="A86" s="2"/>
      <c r="C86" s="4"/>
      <c r="D86" s="19"/>
    </row>
    <row r="87" ht="13.2" spans="1:4">
      <c r="A87" s="2"/>
      <c r="C87" s="4"/>
      <c r="D87" s="19"/>
    </row>
    <row r="88" ht="13.2" spans="1:4">
      <c r="A88" s="2"/>
      <c r="C88" s="4"/>
      <c r="D88" s="19"/>
    </row>
    <row r="89" ht="13.2" spans="1:4">
      <c r="A89" s="2"/>
      <c r="C89" s="4"/>
      <c r="D89" s="19"/>
    </row>
    <row r="90" ht="13.2" spans="1:4">
      <c r="A90" s="2"/>
      <c r="C90" s="4"/>
      <c r="D90" s="19"/>
    </row>
    <row r="91" ht="13.2" spans="1:4">
      <c r="A91" s="2"/>
      <c r="C91" s="4"/>
      <c r="D91" s="19"/>
    </row>
    <row r="92" ht="13.2" spans="1:4">
      <c r="A92" s="2"/>
      <c r="C92" s="4"/>
      <c r="D92" s="19"/>
    </row>
    <row r="93" ht="13.2" spans="1:4">
      <c r="A93" s="2"/>
      <c r="C93" s="4"/>
      <c r="D93" s="19"/>
    </row>
    <row r="94" ht="13.2" spans="1:4">
      <c r="A94" s="2"/>
      <c r="C94" s="4"/>
      <c r="D94" s="19"/>
    </row>
    <row r="95" ht="13.2" spans="1:4">
      <c r="A95" s="2"/>
      <c r="C95" s="4"/>
      <c r="D95" s="19"/>
    </row>
    <row r="96" ht="13.2" spans="1:4">
      <c r="A96" s="2"/>
      <c r="C96" s="4"/>
      <c r="D96" s="19"/>
    </row>
    <row r="97" ht="13.2" spans="1:4">
      <c r="A97" s="2"/>
      <c r="C97" s="4"/>
      <c r="D97" s="19"/>
    </row>
    <row r="98" ht="13.2" spans="1:4">
      <c r="A98" s="2"/>
      <c r="C98" s="4"/>
      <c r="D98" s="19"/>
    </row>
    <row r="99" ht="13.2" spans="1:4">
      <c r="A99" s="2"/>
      <c r="C99" s="4"/>
      <c r="D99" s="19"/>
    </row>
    <row r="100" ht="13.2" spans="1:4">
      <c r="A100" s="2"/>
      <c r="C100" s="4"/>
      <c r="D100" s="19"/>
    </row>
    <row r="101" ht="13.2" spans="1:4">
      <c r="A101" s="2"/>
      <c r="C101" s="4"/>
      <c r="D101" s="19"/>
    </row>
    <row r="102" ht="13.2" spans="1:4">
      <c r="A102" s="2"/>
      <c r="C102" s="4"/>
      <c r="D102" s="19"/>
    </row>
    <row r="103" ht="13.2" spans="1:4">
      <c r="A103" s="2"/>
      <c r="C103" s="4"/>
      <c r="D103" s="19"/>
    </row>
    <row r="104" ht="13.2" spans="1:4">
      <c r="A104" s="2"/>
      <c r="C104" s="4"/>
      <c r="D104" s="19"/>
    </row>
    <row r="105" ht="13.2" spans="1:4">
      <c r="A105" s="2"/>
      <c r="C105" s="4"/>
      <c r="D105" s="19"/>
    </row>
    <row r="106" ht="13.2" spans="1:4">
      <c r="A106" s="2"/>
      <c r="C106" s="4"/>
      <c r="D106" s="19"/>
    </row>
    <row r="107" ht="13.2" spans="1:4">
      <c r="A107" s="2"/>
      <c r="C107" s="4"/>
      <c r="D107" s="19"/>
    </row>
    <row r="108" ht="13.2" spans="1:4">
      <c r="A108" s="2"/>
      <c r="C108" s="4"/>
      <c r="D108" s="19"/>
    </row>
    <row r="109" ht="13.2" spans="1:4">
      <c r="A109" s="2"/>
      <c r="C109" s="4"/>
      <c r="D109" s="19"/>
    </row>
    <row r="110" ht="13.2" spans="1:4">
      <c r="A110" s="2"/>
      <c r="C110" s="4"/>
      <c r="D110" s="19"/>
    </row>
    <row r="111" ht="13.2" spans="1:4">
      <c r="A111" s="2"/>
      <c r="C111" s="4"/>
      <c r="D111" s="19"/>
    </row>
    <row r="112" ht="13.2" spans="1:4">
      <c r="A112" s="2"/>
      <c r="C112" s="4"/>
      <c r="D112" s="19"/>
    </row>
    <row r="113" ht="13.2" spans="1:4">
      <c r="A113" s="2"/>
      <c r="C113" s="4"/>
      <c r="D113" s="19"/>
    </row>
    <row r="114" ht="13.2" spans="1:4">
      <c r="A114" s="2"/>
      <c r="C114" s="4"/>
      <c r="D114" s="19"/>
    </row>
    <row r="115" ht="13.2" spans="1:4">
      <c r="A115" s="2"/>
      <c r="C115" s="4"/>
      <c r="D115" s="19"/>
    </row>
    <row r="116" ht="13.2" spans="1:4">
      <c r="A116" s="2"/>
      <c r="C116" s="4"/>
      <c r="D116" s="19"/>
    </row>
    <row r="117" ht="13.2" spans="1:4">
      <c r="A117" s="2"/>
      <c r="C117" s="4"/>
      <c r="D117" s="19"/>
    </row>
    <row r="118" ht="13.2" spans="1:4">
      <c r="A118" s="2"/>
      <c r="C118" s="4"/>
      <c r="D118" s="19"/>
    </row>
    <row r="119" ht="13.2" spans="1:4">
      <c r="A119" s="2"/>
      <c r="C119" s="4"/>
      <c r="D119" s="19"/>
    </row>
    <row r="120" ht="13.2" spans="1:4">
      <c r="A120" s="2"/>
      <c r="C120" s="4"/>
      <c r="D120" s="19"/>
    </row>
    <row r="121" ht="13.2" spans="1:4">
      <c r="A121" s="2"/>
      <c r="C121" s="4"/>
      <c r="D121" s="19"/>
    </row>
    <row r="122" ht="13.2" spans="1:4">
      <c r="A122" s="2"/>
      <c r="C122" s="4"/>
      <c r="D122" s="19"/>
    </row>
    <row r="123" ht="13.2" spans="1:4">
      <c r="A123" s="2"/>
      <c r="C123" s="4"/>
      <c r="D123" s="19"/>
    </row>
    <row r="124" ht="13.2" spans="1:4">
      <c r="A124" s="2"/>
      <c r="C124" s="4"/>
      <c r="D124" s="19"/>
    </row>
    <row r="125" ht="13.2" spans="1:4">
      <c r="A125" s="2"/>
      <c r="C125" s="4"/>
      <c r="D125" s="19"/>
    </row>
    <row r="126" ht="13.2" spans="1:4">
      <c r="A126" s="2"/>
      <c r="C126" s="4"/>
      <c r="D126" s="19"/>
    </row>
    <row r="127" ht="13.2" spans="1:4">
      <c r="A127" s="2"/>
      <c r="C127" s="4"/>
      <c r="D127" s="19"/>
    </row>
    <row r="128" ht="13.2" spans="1:4">
      <c r="A128" s="2"/>
      <c r="C128" s="4"/>
      <c r="D128" s="19"/>
    </row>
    <row r="129" ht="13.2" spans="1:4">
      <c r="A129" s="2"/>
      <c r="C129" s="4"/>
      <c r="D129" s="19"/>
    </row>
    <row r="130" ht="13.2" spans="1:4">
      <c r="A130" s="2"/>
      <c r="C130" s="4"/>
      <c r="D130" s="19"/>
    </row>
    <row r="131" ht="13.2" spans="1:4">
      <c r="A131" s="2"/>
      <c r="C131" s="4"/>
      <c r="D131" s="19"/>
    </row>
    <row r="132" ht="13.2" spans="1:4">
      <c r="A132" s="2"/>
      <c r="C132" s="4"/>
      <c r="D132" s="19"/>
    </row>
    <row r="133" ht="13.2" spans="1:4">
      <c r="A133" s="2"/>
      <c r="C133" s="4"/>
      <c r="D133" s="19"/>
    </row>
    <row r="134" ht="13.2" spans="1:4">
      <c r="A134" s="2"/>
      <c r="C134" s="4"/>
      <c r="D134" s="19"/>
    </row>
    <row r="135" ht="13.2" spans="1:4">
      <c r="A135" s="2"/>
      <c r="C135" s="4"/>
      <c r="D135" s="19"/>
    </row>
    <row r="136" ht="13.2" spans="1:4">
      <c r="A136" s="2"/>
      <c r="C136" s="4"/>
      <c r="D136" s="19"/>
    </row>
    <row r="137" ht="13.2" spans="1:4">
      <c r="A137" s="2"/>
      <c r="C137" s="4"/>
      <c r="D137" s="19"/>
    </row>
    <row r="138" ht="13.2" spans="1:4">
      <c r="A138" s="2"/>
      <c r="C138" s="4"/>
      <c r="D138" s="19"/>
    </row>
    <row r="139" ht="13.2" spans="1:4">
      <c r="A139" s="2"/>
      <c r="C139" s="4"/>
      <c r="D139" s="19"/>
    </row>
    <row r="140" ht="13.2" spans="1:4">
      <c r="A140" s="2"/>
      <c r="C140" s="4"/>
      <c r="D140" s="19"/>
    </row>
    <row r="141" ht="13.2" spans="1:4">
      <c r="A141" s="2"/>
      <c r="C141" s="4"/>
      <c r="D141" s="19"/>
    </row>
    <row r="142" ht="13.2" spans="1:4">
      <c r="A142" s="2"/>
      <c r="C142" s="4"/>
      <c r="D142" s="19"/>
    </row>
    <row r="143" ht="13.2" spans="1:4">
      <c r="A143" s="2"/>
      <c r="C143" s="4"/>
      <c r="D143" s="19"/>
    </row>
    <row r="144" ht="13.2" spans="1:4">
      <c r="A144" s="2"/>
      <c r="C144" s="4"/>
      <c r="D144" s="19"/>
    </row>
    <row r="145" ht="13.2" spans="1:4">
      <c r="A145" s="2"/>
      <c r="C145" s="4"/>
      <c r="D145" s="19"/>
    </row>
    <row r="146" ht="13.2" spans="1:4">
      <c r="A146" s="2"/>
      <c r="C146" s="4"/>
      <c r="D146" s="19"/>
    </row>
    <row r="147" ht="13.2" spans="1:4">
      <c r="A147" s="2"/>
      <c r="C147" s="4"/>
      <c r="D147" s="19"/>
    </row>
    <row r="148" ht="13.2" spans="1:4">
      <c r="A148" s="2"/>
      <c r="C148" s="4"/>
      <c r="D148" s="19"/>
    </row>
    <row r="149" ht="13.2" spans="1:4">
      <c r="A149" s="2"/>
      <c r="C149" s="4"/>
      <c r="D149" s="19"/>
    </row>
    <row r="150" ht="13.2" spans="1:4">
      <c r="A150" s="2"/>
      <c r="C150" s="4"/>
      <c r="D150" s="19"/>
    </row>
    <row r="151" ht="13.2" spans="1:4">
      <c r="A151" s="2"/>
      <c r="C151" s="4"/>
      <c r="D151" s="19"/>
    </row>
    <row r="152" ht="13.2" spans="1:4">
      <c r="A152" s="2"/>
      <c r="C152" s="4"/>
      <c r="D152" s="19"/>
    </row>
    <row r="153" ht="13.2" spans="1:4">
      <c r="A153" s="2"/>
      <c r="C153" s="4"/>
      <c r="D153" s="19"/>
    </row>
    <row r="154" ht="13.2" spans="1:4">
      <c r="A154" s="2"/>
      <c r="C154" s="4"/>
      <c r="D154" s="19"/>
    </row>
    <row r="155" ht="13.2" spans="1:4">
      <c r="A155" s="2"/>
      <c r="C155" s="4"/>
      <c r="D155" s="19"/>
    </row>
    <row r="156" ht="13.2" spans="1:4">
      <c r="A156" s="2"/>
      <c r="C156" s="4"/>
      <c r="D156" s="19"/>
    </row>
    <row r="157" ht="13.2" spans="1:4">
      <c r="A157" s="2"/>
      <c r="C157" s="4"/>
      <c r="D157" s="19"/>
    </row>
    <row r="158" ht="13.2" spans="1:4">
      <c r="A158" s="2"/>
      <c r="C158" s="4"/>
      <c r="D158" s="19"/>
    </row>
    <row r="159" ht="13.2" spans="1:4">
      <c r="A159" s="2"/>
      <c r="C159" s="4"/>
      <c r="D159" s="19"/>
    </row>
    <row r="160" ht="13.2" spans="1:4">
      <c r="A160" s="2"/>
      <c r="C160" s="4"/>
      <c r="D160" s="19"/>
    </row>
    <row r="161" ht="13.2" spans="1:4">
      <c r="A161" s="2"/>
      <c r="C161" s="4"/>
      <c r="D161" s="19"/>
    </row>
    <row r="162" ht="13.2" spans="1:4">
      <c r="A162" s="2"/>
      <c r="C162" s="4"/>
      <c r="D162" s="19"/>
    </row>
    <row r="163" ht="13.2" spans="1:4">
      <c r="A163" s="2"/>
      <c r="C163" s="4"/>
      <c r="D163" s="19"/>
    </row>
    <row r="164" ht="13.2" spans="1:4">
      <c r="A164" s="2"/>
      <c r="C164" s="4"/>
      <c r="D164" s="19"/>
    </row>
    <row r="165" ht="13.2" spans="1:4">
      <c r="A165" s="2"/>
      <c r="C165" s="4"/>
      <c r="D165" s="19"/>
    </row>
    <row r="166" ht="13.2" spans="1:4">
      <c r="A166" s="2"/>
      <c r="C166" s="4"/>
      <c r="D166" s="19"/>
    </row>
    <row r="167" ht="13.2" spans="1:4">
      <c r="A167" s="2"/>
      <c r="C167" s="4"/>
      <c r="D167" s="19"/>
    </row>
    <row r="168" ht="13.2" spans="1:4">
      <c r="A168" s="2"/>
      <c r="C168" s="4"/>
      <c r="D168" s="19"/>
    </row>
    <row r="169" ht="13.2" spans="1:4">
      <c r="A169" s="2"/>
      <c r="C169" s="4"/>
      <c r="D169" s="19"/>
    </row>
    <row r="170" ht="13.2" spans="1:4">
      <c r="A170" s="2"/>
      <c r="C170" s="4"/>
      <c r="D170" s="19"/>
    </row>
    <row r="171" ht="13.2" spans="1:4">
      <c r="A171" s="2"/>
      <c r="C171" s="4"/>
      <c r="D171" s="19"/>
    </row>
    <row r="172" ht="13.2" spans="1:4">
      <c r="A172" s="2"/>
      <c r="C172" s="4"/>
      <c r="D172" s="19"/>
    </row>
    <row r="173" ht="13.2" spans="1:4">
      <c r="A173" s="2"/>
      <c r="C173" s="4"/>
      <c r="D173" s="19"/>
    </row>
    <row r="174" ht="13.2" spans="1:4">
      <c r="A174" s="2"/>
      <c r="C174" s="4"/>
      <c r="D174" s="19"/>
    </row>
    <row r="175" ht="13.2" spans="1:4">
      <c r="A175" s="2"/>
      <c r="C175" s="4"/>
      <c r="D175" s="19"/>
    </row>
    <row r="176" ht="13.2" spans="1:4">
      <c r="A176" s="2"/>
      <c r="C176" s="4"/>
      <c r="D176" s="19"/>
    </row>
    <row r="177" ht="13.2" spans="1:4">
      <c r="A177" s="2"/>
      <c r="C177" s="4"/>
      <c r="D177" s="19"/>
    </row>
    <row r="178" ht="13.2" spans="1:4">
      <c r="A178" s="2"/>
      <c r="C178" s="4"/>
      <c r="D178" s="19"/>
    </row>
    <row r="179" ht="13.2" spans="1:4">
      <c r="A179" s="2"/>
      <c r="C179" s="4"/>
      <c r="D179" s="19"/>
    </row>
    <row r="180" ht="13.2" spans="1:4">
      <c r="A180" s="2"/>
      <c r="C180" s="4"/>
      <c r="D180" s="19"/>
    </row>
    <row r="181" ht="13.2" spans="1:4">
      <c r="A181" s="2"/>
      <c r="C181" s="4"/>
      <c r="D181" s="19"/>
    </row>
    <row r="182" ht="13.2" spans="1:4">
      <c r="A182" s="2"/>
      <c r="C182" s="4"/>
      <c r="D182" s="19"/>
    </row>
    <row r="183" ht="13.2" spans="1:4">
      <c r="A183" s="2"/>
      <c r="C183" s="4"/>
      <c r="D183" s="19"/>
    </row>
    <row r="184" ht="13.2" spans="1:4">
      <c r="A184" s="2"/>
      <c r="C184" s="4"/>
      <c r="D184" s="19"/>
    </row>
    <row r="185" ht="13.2" spans="1:4">
      <c r="A185" s="2"/>
      <c r="C185" s="4"/>
      <c r="D185" s="19"/>
    </row>
    <row r="186" ht="13.2" spans="1:4">
      <c r="A186" s="2"/>
      <c r="C186" s="4"/>
      <c r="D186" s="19"/>
    </row>
    <row r="187" ht="13.2" spans="1:4">
      <c r="A187" s="2"/>
      <c r="C187" s="4"/>
      <c r="D187" s="19"/>
    </row>
    <row r="188" ht="13.2" spans="1:4">
      <c r="A188" s="2"/>
      <c r="C188" s="4"/>
      <c r="D188" s="19"/>
    </row>
    <row r="189" ht="13.2" spans="1:4">
      <c r="A189" s="2"/>
      <c r="C189" s="4"/>
      <c r="D189" s="19"/>
    </row>
    <row r="190" ht="13.2" spans="1:4">
      <c r="A190" s="2"/>
      <c r="C190" s="4"/>
      <c r="D190" s="19"/>
    </row>
    <row r="191" ht="13.2" spans="1:4">
      <c r="A191" s="2"/>
      <c r="C191" s="4"/>
      <c r="D191" s="19"/>
    </row>
    <row r="192" ht="13.2" spans="1:4">
      <c r="A192" s="2"/>
      <c r="C192" s="4"/>
      <c r="D192" s="19"/>
    </row>
    <row r="193" ht="13.2" spans="1:4">
      <c r="A193" s="2"/>
      <c r="C193" s="4"/>
      <c r="D193" s="19"/>
    </row>
    <row r="194" ht="13.2" spans="1:4">
      <c r="A194" s="2"/>
      <c r="C194" s="4"/>
      <c r="D194" s="19"/>
    </row>
    <row r="195" ht="13.2" spans="1:4">
      <c r="A195" s="2"/>
      <c r="C195" s="4"/>
      <c r="D195" s="19"/>
    </row>
    <row r="196" ht="13.2" spans="1:4">
      <c r="A196" s="2"/>
      <c r="C196" s="4"/>
      <c r="D196" s="19"/>
    </row>
    <row r="197" ht="13.2" spans="1:4">
      <c r="A197" s="2"/>
      <c r="C197" s="4"/>
      <c r="D197" s="19"/>
    </row>
    <row r="198" ht="13.2" spans="1:4">
      <c r="A198" s="2"/>
      <c r="C198" s="4"/>
      <c r="D198" s="19"/>
    </row>
    <row r="199" ht="13.2" spans="1:4">
      <c r="A199" s="2"/>
      <c r="C199" s="4"/>
      <c r="D199" s="19"/>
    </row>
    <row r="200" ht="13.2" spans="1:4">
      <c r="A200" s="2"/>
      <c r="C200" s="4"/>
      <c r="D200" s="19"/>
    </row>
    <row r="201" ht="13.2" spans="1:4">
      <c r="A201" s="2"/>
      <c r="C201" s="4"/>
      <c r="D201" s="19"/>
    </row>
    <row r="202" ht="13.2" spans="1:4">
      <c r="A202" s="2"/>
      <c r="C202" s="4"/>
      <c r="D202" s="19"/>
    </row>
    <row r="203" ht="13.2" spans="1:4">
      <c r="A203" s="2"/>
      <c r="C203" s="4"/>
      <c r="D203" s="19"/>
    </row>
    <row r="204" ht="13.2" spans="1:4">
      <c r="A204" s="2"/>
      <c r="C204" s="4"/>
      <c r="D204" s="19"/>
    </row>
    <row r="205" ht="13.2" spans="1:4">
      <c r="A205" s="2"/>
      <c r="C205" s="4"/>
      <c r="D205" s="19"/>
    </row>
    <row r="206" ht="13.2" spans="1:4">
      <c r="A206" s="2"/>
      <c r="C206" s="4"/>
      <c r="D206" s="19"/>
    </row>
    <row r="207" ht="13.2" spans="1:4">
      <c r="A207" s="2"/>
      <c r="C207" s="4"/>
      <c r="D207" s="19"/>
    </row>
    <row r="208" ht="13.2" spans="1:4">
      <c r="A208" s="2"/>
      <c r="C208" s="4"/>
      <c r="D208" s="19"/>
    </row>
    <row r="209" ht="13.2" spans="1:4">
      <c r="A209" s="2"/>
      <c r="C209" s="4"/>
      <c r="D209" s="19"/>
    </row>
    <row r="210" ht="13.2" spans="1:4">
      <c r="A210" s="2"/>
      <c r="C210" s="4"/>
      <c r="D210" s="19"/>
    </row>
    <row r="211" ht="13.2" spans="1:4">
      <c r="A211" s="2"/>
      <c r="C211" s="4"/>
      <c r="D211" s="19"/>
    </row>
    <row r="212" ht="13.2" spans="1:4">
      <c r="A212" s="2"/>
      <c r="C212" s="4"/>
      <c r="D212" s="19"/>
    </row>
    <row r="213" ht="13.2" spans="1:4">
      <c r="A213" s="2"/>
      <c r="C213" s="4"/>
      <c r="D213" s="19"/>
    </row>
    <row r="214" ht="13.2" spans="1:4">
      <c r="A214" s="2"/>
      <c r="C214" s="4"/>
      <c r="D214" s="19"/>
    </row>
    <row r="215" ht="13.2" spans="1:4">
      <c r="A215" s="2"/>
      <c r="C215" s="4"/>
      <c r="D215" s="19"/>
    </row>
    <row r="216" ht="13.2" spans="1:4">
      <c r="A216" s="2"/>
      <c r="C216" s="4"/>
      <c r="D216" s="19"/>
    </row>
    <row r="217" ht="13.2" spans="1:4">
      <c r="A217" s="2"/>
      <c r="C217" s="4"/>
      <c r="D217" s="19"/>
    </row>
    <row r="218" ht="13.2" spans="1:4">
      <c r="A218" s="2"/>
      <c r="C218" s="4"/>
      <c r="D218" s="19"/>
    </row>
    <row r="219" ht="13.2" spans="1:4">
      <c r="A219" s="2"/>
      <c r="C219" s="4"/>
      <c r="D219" s="19"/>
    </row>
    <row r="220" ht="13.2" spans="1:4">
      <c r="A220" s="2"/>
      <c r="C220" s="4"/>
      <c r="D220" s="19"/>
    </row>
    <row r="221" ht="13.2" spans="1:4">
      <c r="A221" s="2"/>
      <c r="C221" s="4"/>
      <c r="D221" s="19"/>
    </row>
    <row r="222" ht="13.2" spans="1:4">
      <c r="A222" s="2"/>
      <c r="C222" s="4"/>
      <c r="D222" s="19"/>
    </row>
    <row r="223" ht="13.2" spans="1:4">
      <c r="A223" s="2"/>
      <c r="C223" s="4"/>
      <c r="D223" s="19"/>
    </row>
    <row r="224" ht="13.2" spans="1:4">
      <c r="A224" s="2"/>
      <c r="C224" s="4"/>
      <c r="D224" s="19"/>
    </row>
    <row r="225" ht="13.2" spans="1:4">
      <c r="A225" s="2"/>
      <c r="C225" s="4"/>
      <c r="D225" s="19"/>
    </row>
    <row r="226" ht="13.2" spans="1:4">
      <c r="A226" s="2"/>
      <c r="C226" s="4"/>
      <c r="D226" s="19"/>
    </row>
    <row r="227" ht="13.2" spans="1:4">
      <c r="A227" s="2"/>
      <c r="C227" s="4"/>
      <c r="D227" s="19"/>
    </row>
    <row r="228" ht="13.2" spans="1:4">
      <c r="A228" s="2"/>
      <c r="C228" s="4"/>
      <c r="D228" s="19"/>
    </row>
    <row r="229" ht="13.2" spans="1:4">
      <c r="A229" s="2"/>
      <c r="C229" s="4"/>
      <c r="D229" s="19"/>
    </row>
    <row r="230" ht="13.2" spans="1:4">
      <c r="A230" s="2"/>
      <c r="C230" s="4"/>
      <c r="D230" s="19"/>
    </row>
    <row r="231" ht="13.2" spans="1:4">
      <c r="A231" s="2"/>
      <c r="C231" s="4"/>
      <c r="D231" s="19"/>
    </row>
    <row r="232" ht="13.2" spans="1:4">
      <c r="A232" s="2"/>
      <c r="C232" s="4"/>
      <c r="D232" s="19"/>
    </row>
    <row r="233" ht="13.2" spans="1:4">
      <c r="A233" s="2"/>
      <c r="C233" s="4"/>
      <c r="D233" s="19"/>
    </row>
    <row r="234" ht="13.2" spans="1:4">
      <c r="A234" s="2"/>
      <c r="C234" s="4"/>
      <c r="D234" s="19"/>
    </row>
    <row r="235" ht="13.2" spans="1:4">
      <c r="A235" s="2"/>
      <c r="C235" s="4"/>
      <c r="D235" s="19"/>
    </row>
    <row r="236" ht="13.2" spans="1:4">
      <c r="A236" s="2"/>
      <c r="C236" s="4"/>
      <c r="D236" s="19"/>
    </row>
    <row r="237" ht="13.2" spans="1:4">
      <c r="A237" s="2"/>
      <c r="C237" s="4"/>
      <c r="D237" s="19"/>
    </row>
    <row r="238" ht="13.2" spans="1:4">
      <c r="A238" s="2"/>
      <c r="C238" s="4"/>
      <c r="D238" s="19"/>
    </row>
    <row r="239" ht="13.2" spans="1:4">
      <c r="A239" s="2"/>
      <c r="C239" s="4"/>
      <c r="D239" s="19"/>
    </row>
    <row r="240" ht="13.2" spans="1:4">
      <c r="A240" s="2"/>
      <c r="C240" s="4"/>
      <c r="D240" s="19"/>
    </row>
    <row r="241" ht="13.2" spans="1:4">
      <c r="A241" s="2"/>
      <c r="C241" s="4"/>
      <c r="D241" s="19"/>
    </row>
    <row r="242" ht="13.2" spans="1:4">
      <c r="A242" s="2"/>
      <c r="C242" s="4"/>
      <c r="D242" s="19"/>
    </row>
    <row r="243" ht="13.2" spans="1:4">
      <c r="A243" s="2"/>
      <c r="C243" s="4"/>
      <c r="D243" s="19"/>
    </row>
    <row r="244" ht="13.2" spans="1:4">
      <c r="A244" s="2"/>
      <c r="C244" s="4"/>
      <c r="D244" s="19"/>
    </row>
    <row r="245" ht="13.2" spans="1:4">
      <c r="A245" s="2"/>
      <c r="C245" s="4"/>
      <c r="D245" s="19"/>
    </row>
    <row r="246" ht="13.2" spans="1:4">
      <c r="A246" s="2"/>
      <c r="C246" s="4"/>
      <c r="D246" s="19"/>
    </row>
    <row r="247" ht="13.2" spans="1:4">
      <c r="A247" s="2"/>
      <c r="C247" s="4"/>
      <c r="D247" s="19"/>
    </row>
    <row r="248" ht="13.2" spans="1:4">
      <c r="A248" s="2"/>
      <c r="C248" s="4"/>
      <c r="D248" s="19"/>
    </row>
    <row r="249" ht="13.2" spans="1:4">
      <c r="A249" s="2"/>
      <c r="C249" s="4"/>
      <c r="D249" s="19"/>
    </row>
    <row r="250" ht="13.2" spans="1:4">
      <c r="A250" s="2"/>
      <c r="C250" s="4"/>
      <c r="D250" s="19"/>
    </row>
    <row r="251" ht="13.2" spans="1:4">
      <c r="A251" s="2"/>
      <c r="C251" s="4"/>
      <c r="D251" s="19"/>
    </row>
    <row r="252" ht="13.2" spans="1:4">
      <c r="A252" s="2"/>
      <c r="C252" s="4"/>
      <c r="D252" s="19"/>
    </row>
    <row r="253" ht="13.2" spans="1:4">
      <c r="A253" s="2"/>
      <c r="C253" s="4"/>
      <c r="D253" s="19"/>
    </row>
    <row r="254" ht="13.2" spans="1:4">
      <c r="A254" s="2"/>
      <c r="C254" s="4"/>
      <c r="D254" s="19"/>
    </row>
    <row r="255" ht="13.2" spans="1:4">
      <c r="A255" s="2"/>
      <c r="C255" s="4"/>
      <c r="D255" s="19"/>
    </row>
    <row r="256" ht="13.2" spans="1:4">
      <c r="A256" s="2"/>
      <c r="C256" s="4"/>
      <c r="D256" s="19"/>
    </row>
    <row r="257" ht="13.2" spans="1:4">
      <c r="A257" s="2"/>
      <c r="C257" s="4"/>
      <c r="D257" s="19"/>
    </row>
    <row r="258" ht="13.2" spans="1:4">
      <c r="A258" s="2"/>
      <c r="C258" s="4"/>
      <c r="D258" s="19"/>
    </row>
    <row r="259" ht="13.2" spans="1:4">
      <c r="A259" s="2"/>
      <c r="C259" s="4"/>
      <c r="D259" s="19"/>
    </row>
    <row r="260" ht="13.2" spans="1:4">
      <c r="A260" s="2"/>
      <c r="C260" s="4"/>
      <c r="D260" s="19"/>
    </row>
    <row r="261" ht="13.2" spans="1:4">
      <c r="A261" s="2"/>
      <c r="C261" s="4"/>
      <c r="D261" s="19"/>
    </row>
    <row r="262" ht="13.2" spans="1:4">
      <c r="A262" s="2"/>
      <c r="C262" s="4"/>
      <c r="D262" s="19"/>
    </row>
    <row r="263" ht="13.2" spans="1:4">
      <c r="A263" s="2"/>
      <c r="C263" s="4"/>
      <c r="D263" s="19"/>
    </row>
    <row r="264" ht="13.2" spans="1:4">
      <c r="A264" s="2"/>
      <c r="C264" s="4"/>
      <c r="D264" s="19"/>
    </row>
    <row r="265" ht="13.2" spans="1:4">
      <c r="A265" s="2"/>
      <c r="C265" s="4"/>
      <c r="D265" s="19"/>
    </row>
    <row r="266" ht="13.2" spans="1:4">
      <c r="A266" s="2"/>
      <c r="C266" s="4"/>
      <c r="D266" s="19"/>
    </row>
    <row r="267" ht="13.2" spans="1:4">
      <c r="A267" s="2"/>
      <c r="C267" s="4"/>
      <c r="D267" s="19"/>
    </row>
    <row r="268" ht="13.2" spans="1:4">
      <c r="A268" s="2"/>
      <c r="C268" s="4"/>
      <c r="D268" s="19"/>
    </row>
    <row r="269" ht="13.2" spans="1:4">
      <c r="A269" s="2"/>
      <c r="C269" s="4"/>
      <c r="D269" s="19"/>
    </row>
    <row r="270" ht="13.2" spans="1:4">
      <c r="A270" s="2"/>
      <c r="C270" s="4"/>
      <c r="D270" s="19"/>
    </row>
    <row r="271" ht="13.2" spans="1:4">
      <c r="A271" s="2"/>
      <c r="C271" s="4"/>
      <c r="D271" s="19"/>
    </row>
    <row r="272" ht="13.2" spans="1:4">
      <c r="A272" s="2"/>
      <c r="C272" s="4"/>
      <c r="D272" s="19"/>
    </row>
    <row r="273" ht="13.2" spans="1:4">
      <c r="A273" s="2"/>
      <c r="C273" s="4"/>
      <c r="D273" s="19"/>
    </row>
    <row r="274" ht="13.2" spans="1:4">
      <c r="A274" s="2"/>
      <c r="C274" s="4"/>
      <c r="D274" s="19"/>
    </row>
    <row r="275" ht="13.2" spans="1:4">
      <c r="A275" s="2"/>
      <c r="C275" s="4"/>
      <c r="D275" s="19"/>
    </row>
    <row r="276" ht="13.2" spans="1:4">
      <c r="A276" s="2"/>
      <c r="C276" s="4"/>
      <c r="D276" s="19"/>
    </row>
    <row r="277" ht="13.2" spans="1:4">
      <c r="A277" s="2"/>
      <c r="C277" s="4"/>
      <c r="D277" s="19"/>
    </row>
    <row r="278" ht="13.2" spans="1:4">
      <c r="A278" s="2"/>
      <c r="C278" s="4"/>
      <c r="D278" s="19"/>
    </row>
    <row r="279" ht="13.2" spans="1:4">
      <c r="A279" s="2"/>
      <c r="C279" s="4"/>
      <c r="D279" s="19"/>
    </row>
    <row r="280" ht="13.2" spans="1:4">
      <c r="A280" s="2"/>
      <c r="C280" s="4"/>
      <c r="D280" s="19"/>
    </row>
    <row r="281" ht="13.2" spans="1:4">
      <c r="A281" s="2"/>
      <c r="C281" s="4"/>
      <c r="D281" s="19"/>
    </row>
    <row r="282" ht="13.2" spans="1:4">
      <c r="A282" s="2"/>
      <c r="C282" s="4"/>
      <c r="D282" s="19"/>
    </row>
    <row r="283" ht="13.2" spans="1:4">
      <c r="A283" s="2"/>
      <c r="C283" s="4"/>
      <c r="D283" s="19"/>
    </row>
    <row r="284" ht="13.2" spans="1:4">
      <c r="A284" s="2"/>
      <c r="C284" s="4"/>
      <c r="D284" s="19"/>
    </row>
    <row r="285" ht="13.2" spans="1:4">
      <c r="A285" s="2"/>
      <c r="C285" s="4"/>
      <c r="D285" s="19"/>
    </row>
    <row r="286" ht="13.2" spans="1:4">
      <c r="A286" s="2"/>
      <c r="C286" s="4"/>
      <c r="D286" s="19"/>
    </row>
    <row r="287" ht="13.2" spans="1:4">
      <c r="A287" s="2"/>
      <c r="C287" s="4"/>
      <c r="D287" s="19"/>
    </row>
    <row r="288" ht="13.2" spans="1:4">
      <c r="A288" s="2"/>
      <c r="C288" s="4"/>
      <c r="D288" s="19"/>
    </row>
    <row r="289" ht="13.2" spans="1:4">
      <c r="A289" s="2"/>
      <c r="C289" s="4"/>
      <c r="D289" s="19"/>
    </row>
    <row r="290" ht="13.2" spans="1:4">
      <c r="A290" s="2"/>
      <c r="C290" s="4"/>
      <c r="D290" s="19"/>
    </row>
    <row r="291" ht="13.2" spans="1:4">
      <c r="A291" s="2"/>
      <c r="C291" s="4"/>
      <c r="D291" s="19"/>
    </row>
    <row r="292" ht="13.2" spans="1:4">
      <c r="A292" s="2"/>
      <c r="C292" s="4"/>
      <c r="D292" s="19"/>
    </row>
    <row r="293" ht="13.2" spans="1:4">
      <c r="A293" s="2"/>
      <c r="C293" s="4"/>
      <c r="D293" s="19"/>
    </row>
    <row r="294" ht="13.2" spans="1:4">
      <c r="A294" s="2"/>
      <c r="C294" s="4"/>
      <c r="D294" s="19"/>
    </row>
    <row r="295" ht="13.2" spans="1:4">
      <c r="A295" s="2"/>
      <c r="C295" s="4"/>
      <c r="D295" s="19"/>
    </row>
    <row r="296" ht="13.2" spans="1:4">
      <c r="A296" s="2"/>
      <c r="C296" s="4"/>
      <c r="D296" s="19"/>
    </row>
    <row r="297" ht="13.2" spans="1:4">
      <c r="A297" s="2"/>
      <c r="C297" s="4"/>
      <c r="D297" s="19"/>
    </row>
    <row r="298" ht="13.2" spans="1:4">
      <c r="A298" s="2"/>
      <c r="C298" s="4"/>
      <c r="D298" s="19"/>
    </row>
    <row r="299" ht="13.2" spans="1:4">
      <c r="A299" s="2"/>
      <c r="C299" s="4"/>
      <c r="D299" s="19"/>
    </row>
    <row r="300" ht="13.2" spans="1:4">
      <c r="A300" s="2"/>
      <c r="C300" s="4"/>
      <c r="D300" s="19"/>
    </row>
    <row r="301" ht="13.2" spans="1:4">
      <c r="A301" s="2"/>
      <c r="C301" s="4"/>
      <c r="D301" s="19"/>
    </row>
    <row r="302" ht="13.2" spans="1:4">
      <c r="A302" s="2"/>
      <c r="C302" s="4"/>
      <c r="D302" s="19"/>
    </row>
    <row r="303" ht="13.2" spans="1:4">
      <c r="A303" s="2"/>
      <c r="C303" s="4"/>
      <c r="D303" s="19"/>
    </row>
    <row r="304" ht="13.2" spans="1:4">
      <c r="A304" s="2"/>
      <c r="C304" s="4"/>
      <c r="D304" s="19"/>
    </row>
    <row r="305" ht="13.2" spans="1:4">
      <c r="A305" s="2"/>
      <c r="C305" s="4"/>
      <c r="D305" s="19"/>
    </row>
    <row r="306" ht="13.2" spans="1:4">
      <c r="A306" s="2"/>
      <c r="C306" s="4"/>
      <c r="D306" s="19"/>
    </row>
    <row r="307" ht="13.2" spans="1:4">
      <c r="A307" s="2"/>
      <c r="C307" s="4"/>
      <c r="D307" s="19"/>
    </row>
    <row r="308" ht="13.2" spans="1:4">
      <c r="A308" s="2"/>
      <c r="C308" s="4"/>
      <c r="D308" s="19"/>
    </row>
    <row r="309" ht="13.2" spans="1:4">
      <c r="A309" s="2"/>
      <c r="C309" s="4"/>
      <c r="D309" s="19"/>
    </row>
    <row r="310" ht="13.2" spans="1:4">
      <c r="A310" s="2"/>
      <c r="C310" s="4"/>
      <c r="D310" s="19"/>
    </row>
    <row r="311" ht="13.2" spans="1:4">
      <c r="A311" s="2"/>
      <c r="C311" s="4"/>
      <c r="D311" s="19"/>
    </row>
    <row r="312" ht="13.2" spans="1:4">
      <c r="A312" s="2"/>
      <c r="C312" s="4"/>
      <c r="D312" s="19"/>
    </row>
    <row r="313" ht="13.2" spans="1:4">
      <c r="A313" s="2"/>
      <c r="C313" s="4"/>
      <c r="D313" s="19"/>
    </row>
    <row r="314" ht="13.2" spans="1:4">
      <c r="A314" s="2"/>
      <c r="C314" s="4"/>
      <c r="D314" s="19"/>
    </row>
    <row r="315" ht="13.2" spans="1:4">
      <c r="A315" s="2"/>
      <c r="C315" s="4"/>
      <c r="D315" s="19"/>
    </row>
    <row r="316" ht="13.2" spans="1:4">
      <c r="A316" s="2"/>
      <c r="C316" s="4"/>
      <c r="D316" s="19"/>
    </row>
    <row r="317" ht="13.2" spans="1:4">
      <c r="A317" s="2"/>
      <c r="C317" s="4"/>
      <c r="D317" s="19"/>
    </row>
    <row r="318" ht="13.2" spans="1:4">
      <c r="A318" s="2"/>
      <c r="C318" s="4"/>
      <c r="D318" s="19"/>
    </row>
    <row r="319" ht="13.2" spans="1:4">
      <c r="A319" s="2"/>
      <c r="C319" s="4"/>
      <c r="D319" s="19"/>
    </row>
    <row r="320" ht="13.2" spans="1:4">
      <c r="A320" s="2"/>
      <c r="C320" s="4"/>
      <c r="D320" s="19"/>
    </row>
    <row r="321" ht="13.2" spans="1:4">
      <c r="A321" s="2"/>
      <c r="C321" s="4"/>
      <c r="D321" s="19"/>
    </row>
    <row r="322" ht="13.2" spans="1:4">
      <c r="A322" s="2"/>
      <c r="C322" s="4"/>
      <c r="D322" s="19"/>
    </row>
    <row r="323" ht="13.2" spans="1:4">
      <c r="A323" s="2"/>
      <c r="C323" s="4"/>
      <c r="D323" s="19"/>
    </row>
    <row r="324" ht="13.2" spans="1:4">
      <c r="A324" s="2"/>
      <c r="C324" s="4"/>
      <c r="D324" s="19"/>
    </row>
    <row r="325" ht="13.2" spans="1:4">
      <c r="A325" s="2"/>
      <c r="C325" s="4"/>
      <c r="D325" s="19"/>
    </row>
    <row r="326" ht="13.2" spans="1:4">
      <c r="A326" s="2"/>
      <c r="C326" s="4"/>
      <c r="D326" s="19"/>
    </row>
    <row r="327" ht="13.2" spans="1:4">
      <c r="A327" s="2"/>
      <c r="C327" s="4"/>
      <c r="D327" s="19"/>
    </row>
    <row r="328" ht="13.2" spans="1:4">
      <c r="A328" s="2"/>
      <c r="C328" s="4"/>
      <c r="D328" s="19"/>
    </row>
    <row r="329" ht="13.2" spans="1:4">
      <c r="A329" s="2"/>
      <c r="C329" s="4"/>
      <c r="D329" s="19"/>
    </row>
    <row r="330" ht="13.2" spans="1:4">
      <c r="A330" s="2"/>
      <c r="C330" s="4"/>
      <c r="D330" s="19"/>
    </row>
    <row r="331" ht="13.2" spans="1:4">
      <c r="A331" s="2"/>
      <c r="C331" s="4"/>
      <c r="D331" s="19"/>
    </row>
    <row r="332" ht="13.2" spans="1:4">
      <c r="A332" s="2"/>
      <c r="C332" s="4"/>
      <c r="D332" s="19"/>
    </row>
    <row r="333" ht="13.2" spans="1:4">
      <c r="A333" s="2"/>
      <c r="C333" s="4"/>
      <c r="D333" s="19"/>
    </row>
    <row r="334" ht="13.2" spans="1:4">
      <c r="A334" s="2"/>
      <c r="C334" s="4"/>
      <c r="D334" s="19"/>
    </row>
    <row r="335" ht="13.2" spans="1:4">
      <c r="A335" s="2"/>
      <c r="C335" s="4"/>
      <c r="D335" s="19"/>
    </row>
    <row r="336" ht="13.2" spans="1:4">
      <c r="A336" s="2"/>
      <c r="C336" s="4"/>
      <c r="D336" s="19"/>
    </row>
    <row r="337" ht="13.2" spans="1:4">
      <c r="A337" s="2"/>
      <c r="C337" s="4"/>
      <c r="D337" s="19"/>
    </row>
    <row r="338" ht="13.2" spans="1:4">
      <c r="A338" s="2"/>
      <c r="C338" s="4"/>
      <c r="D338" s="19"/>
    </row>
    <row r="339" ht="13.2" spans="1:4">
      <c r="A339" s="2"/>
      <c r="C339" s="4"/>
      <c r="D339" s="19"/>
    </row>
    <row r="340" ht="13.2" spans="1:4">
      <c r="A340" s="2"/>
      <c r="C340" s="4"/>
      <c r="D340" s="19"/>
    </row>
    <row r="341" ht="13.2" spans="1:4">
      <c r="A341" s="2"/>
      <c r="C341" s="4"/>
      <c r="D341" s="19"/>
    </row>
    <row r="342" ht="13.2" spans="1:4">
      <c r="A342" s="2"/>
      <c r="C342" s="4"/>
      <c r="D342" s="19"/>
    </row>
    <row r="343" ht="13.2" spans="1:4">
      <c r="A343" s="2"/>
      <c r="C343" s="4"/>
      <c r="D343" s="19"/>
    </row>
    <row r="344" ht="13.2" spans="1:4">
      <c r="A344" s="2"/>
      <c r="C344" s="4"/>
      <c r="D344" s="19"/>
    </row>
    <row r="345" ht="13.2" spans="1:4">
      <c r="A345" s="2"/>
      <c r="C345" s="4"/>
      <c r="D345" s="19"/>
    </row>
    <row r="346" ht="13.2" spans="1:4">
      <c r="A346" s="2"/>
      <c r="C346" s="4"/>
      <c r="D346" s="19"/>
    </row>
    <row r="347" ht="13.2" spans="1:4">
      <c r="A347" s="2"/>
      <c r="C347" s="4"/>
      <c r="D347" s="19"/>
    </row>
    <row r="348" ht="13.2" spans="1:4">
      <c r="A348" s="2"/>
      <c r="C348" s="4"/>
      <c r="D348" s="19"/>
    </row>
    <row r="349" ht="13.2" spans="1:4">
      <c r="A349" s="2"/>
      <c r="C349" s="4"/>
      <c r="D349" s="19"/>
    </row>
    <row r="350" ht="13.2" spans="1:4">
      <c r="A350" s="2"/>
      <c r="C350" s="4"/>
      <c r="D350" s="19"/>
    </row>
    <row r="351" ht="13.2" spans="1:4">
      <c r="A351" s="2"/>
      <c r="C351" s="4"/>
      <c r="D351" s="19"/>
    </row>
    <row r="352" ht="13.2" spans="1:4">
      <c r="A352" s="2"/>
      <c r="C352" s="4"/>
      <c r="D352" s="19"/>
    </row>
    <row r="353" ht="13.2" spans="1:4">
      <c r="A353" s="2"/>
      <c r="C353" s="4"/>
      <c r="D353" s="19"/>
    </row>
    <row r="354" ht="13.2" spans="1:4">
      <c r="A354" s="2"/>
      <c r="C354" s="4"/>
      <c r="D354" s="19"/>
    </row>
    <row r="355" ht="13.2" spans="1:4">
      <c r="A355" s="2"/>
      <c r="C355" s="4"/>
      <c r="D355" s="19"/>
    </row>
    <row r="356" ht="13.2" spans="1:4">
      <c r="A356" s="2"/>
      <c r="C356" s="4"/>
      <c r="D356" s="19"/>
    </row>
    <row r="357" ht="13.2" spans="1:4">
      <c r="A357" s="2"/>
      <c r="C357" s="4"/>
      <c r="D357" s="19"/>
    </row>
    <row r="358" ht="13.2" spans="1:4">
      <c r="A358" s="2"/>
      <c r="C358" s="4"/>
      <c r="D358" s="19"/>
    </row>
    <row r="359" ht="13.2" spans="1:4">
      <c r="A359" s="2"/>
      <c r="C359" s="4"/>
      <c r="D359" s="19"/>
    </row>
    <row r="360" ht="13.2" spans="1:4">
      <c r="A360" s="2"/>
      <c r="C360" s="4"/>
      <c r="D360" s="19"/>
    </row>
    <row r="361" ht="13.2" spans="1:4">
      <c r="A361" s="2"/>
      <c r="C361" s="4"/>
      <c r="D361" s="19"/>
    </row>
    <row r="362" ht="13.2" spans="1:4">
      <c r="A362" s="2"/>
      <c r="C362" s="4"/>
      <c r="D362" s="19"/>
    </row>
    <row r="363" ht="13.2" spans="1:4">
      <c r="A363" s="2"/>
      <c r="C363" s="4"/>
      <c r="D363" s="19"/>
    </row>
    <row r="364" ht="13.2" spans="1:4">
      <c r="A364" s="2"/>
      <c r="C364" s="4"/>
      <c r="D364" s="19"/>
    </row>
    <row r="365" ht="13.2" spans="1:4">
      <c r="A365" s="2"/>
      <c r="C365" s="4"/>
      <c r="D365" s="19"/>
    </row>
    <row r="366" ht="13.2" spans="1:4">
      <c r="A366" s="2"/>
      <c r="C366" s="4"/>
      <c r="D366" s="19"/>
    </row>
    <row r="367" ht="13.2" spans="1:4">
      <c r="A367" s="2"/>
      <c r="C367" s="4"/>
      <c r="D367" s="19"/>
    </row>
    <row r="368" ht="13.2" spans="1:4">
      <c r="A368" s="2"/>
      <c r="C368" s="4"/>
      <c r="D368" s="19"/>
    </row>
    <row r="369" ht="13.2" spans="1:4">
      <c r="A369" s="2"/>
      <c r="C369" s="4"/>
      <c r="D369" s="19"/>
    </row>
    <row r="370" ht="13.2" spans="1:4">
      <c r="A370" s="2"/>
      <c r="C370" s="4"/>
      <c r="D370" s="19"/>
    </row>
    <row r="371" ht="13.2" spans="1:4">
      <c r="A371" s="2"/>
      <c r="C371" s="4"/>
      <c r="D371" s="19"/>
    </row>
    <row r="372" ht="13.2" spans="1:4">
      <c r="A372" s="2"/>
      <c r="C372" s="4"/>
      <c r="D372" s="19"/>
    </row>
    <row r="373" ht="13.2" spans="1:4">
      <c r="A373" s="2"/>
      <c r="C373" s="4"/>
      <c r="D373" s="19"/>
    </row>
    <row r="374" ht="13.2" spans="1:4">
      <c r="A374" s="2"/>
      <c r="C374" s="4"/>
      <c r="D374" s="19"/>
    </row>
    <row r="375" ht="13.2" spans="1:4">
      <c r="A375" s="2"/>
      <c r="C375" s="4"/>
      <c r="D375" s="19"/>
    </row>
    <row r="376" ht="13.2" spans="1:4">
      <c r="A376" s="2"/>
      <c r="C376" s="4"/>
      <c r="D376" s="19"/>
    </row>
    <row r="377" ht="13.2" spans="1:4">
      <c r="A377" s="2"/>
      <c r="C377" s="4"/>
      <c r="D377" s="19"/>
    </row>
    <row r="378" ht="13.2" spans="1:4">
      <c r="A378" s="2"/>
      <c r="C378" s="4"/>
      <c r="D378" s="19"/>
    </row>
    <row r="379" ht="13.2" spans="1:4">
      <c r="A379" s="2"/>
      <c r="C379" s="4"/>
      <c r="D379" s="19"/>
    </row>
    <row r="380" ht="13.2" spans="1:4">
      <c r="A380" s="2"/>
      <c r="C380" s="4"/>
      <c r="D380" s="19"/>
    </row>
    <row r="381" ht="13.2" spans="1:4">
      <c r="A381" s="2"/>
      <c r="C381" s="4"/>
      <c r="D381" s="19"/>
    </row>
    <row r="382" ht="13.2" spans="1:4">
      <c r="A382" s="2"/>
      <c r="C382" s="4"/>
      <c r="D382" s="19"/>
    </row>
    <row r="383" ht="13.2" spans="1:4">
      <c r="A383" s="2"/>
      <c r="C383" s="4"/>
      <c r="D383" s="19"/>
    </row>
    <row r="384" ht="13.2" spans="1:4">
      <c r="A384" s="2"/>
      <c r="C384" s="4"/>
      <c r="D384" s="19"/>
    </row>
    <row r="385" ht="13.2" spans="1:4">
      <c r="A385" s="2"/>
      <c r="C385" s="4"/>
      <c r="D385" s="19"/>
    </row>
    <row r="386" ht="13.2" spans="1:4">
      <c r="A386" s="2"/>
      <c r="C386" s="4"/>
      <c r="D386" s="19"/>
    </row>
    <row r="387" ht="13.2" spans="1:4">
      <c r="A387" s="2"/>
      <c r="C387" s="4"/>
      <c r="D387" s="19"/>
    </row>
    <row r="388" ht="13.2" spans="1:4">
      <c r="A388" s="2"/>
      <c r="C388" s="4"/>
      <c r="D388" s="19"/>
    </row>
    <row r="389" ht="13.2" spans="1:4">
      <c r="A389" s="2"/>
      <c r="C389" s="4"/>
      <c r="D389" s="19"/>
    </row>
    <row r="390" ht="13.2" spans="1:4">
      <c r="A390" s="2"/>
      <c r="C390" s="4"/>
      <c r="D390" s="19"/>
    </row>
    <row r="391" ht="13.2" spans="1:4">
      <c r="A391" s="2"/>
      <c r="C391" s="4"/>
      <c r="D391" s="19"/>
    </row>
    <row r="392" ht="13.2" spans="1:4">
      <c r="A392" s="2"/>
      <c r="C392" s="4"/>
      <c r="D392" s="19"/>
    </row>
    <row r="393" ht="13.2" spans="1:4">
      <c r="A393" s="2"/>
      <c r="C393" s="4"/>
      <c r="D393" s="19"/>
    </row>
    <row r="394" ht="13.2" spans="1:4">
      <c r="A394" s="2"/>
      <c r="C394" s="4"/>
      <c r="D394" s="19"/>
    </row>
    <row r="395" ht="13.2" spans="1:4">
      <c r="A395" s="2"/>
      <c r="C395" s="4"/>
      <c r="D395" s="19"/>
    </row>
    <row r="396" ht="13.2" spans="1:4">
      <c r="A396" s="2"/>
      <c r="C396" s="4"/>
      <c r="D396" s="19"/>
    </row>
    <row r="397" ht="13.2" spans="1:4">
      <c r="A397" s="2"/>
      <c r="C397" s="4"/>
      <c r="D397" s="19"/>
    </row>
    <row r="398" ht="13.2" spans="1:4">
      <c r="A398" s="2"/>
      <c r="C398" s="4"/>
      <c r="D398" s="19"/>
    </row>
    <row r="399" ht="13.2" spans="1:4">
      <c r="A399" s="2"/>
      <c r="C399" s="4"/>
      <c r="D399" s="19"/>
    </row>
    <row r="400" ht="13.2" spans="1:4">
      <c r="A400" s="2"/>
      <c r="C400" s="4"/>
      <c r="D400" s="19"/>
    </row>
    <row r="401" ht="13.2" spans="1:4">
      <c r="A401" s="2"/>
      <c r="C401" s="4"/>
      <c r="D401" s="19"/>
    </row>
    <row r="402" ht="13.2" spans="1:4">
      <c r="A402" s="2"/>
      <c r="C402" s="4"/>
      <c r="D402" s="19"/>
    </row>
    <row r="403" ht="13.2" spans="1:4">
      <c r="A403" s="2"/>
      <c r="C403" s="4"/>
      <c r="D403" s="19"/>
    </row>
    <row r="404" ht="13.2" spans="1:4">
      <c r="A404" s="2"/>
      <c r="C404" s="4"/>
      <c r="D404" s="19"/>
    </row>
    <row r="405" ht="13.2" spans="1:4">
      <c r="A405" s="2"/>
      <c r="C405" s="4"/>
      <c r="D405" s="19"/>
    </row>
    <row r="406" ht="13.2" spans="1:4">
      <c r="A406" s="2"/>
      <c r="C406" s="4"/>
      <c r="D406" s="19"/>
    </row>
    <row r="407" ht="13.2" spans="1:4">
      <c r="A407" s="2"/>
      <c r="C407" s="4"/>
      <c r="D407" s="19"/>
    </row>
    <row r="408" ht="13.2" spans="1:4">
      <c r="A408" s="2"/>
      <c r="C408" s="4"/>
      <c r="D408" s="19"/>
    </row>
    <row r="409" ht="13.2" spans="1:4">
      <c r="A409" s="2"/>
      <c r="C409" s="4"/>
      <c r="D409" s="19"/>
    </row>
    <row r="410" ht="13.2" spans="1:4">
      <c r="A410" s="2"/>
      <c r="C410" s="4"/>
      <c r="D410" s="19"/>
    </row>
    <row r="411" ht="13.2" spans="1:4">
      <c r="A411" s="2"/>
      <c r="C411" s="4"/>
      <c r="D411" s="19"/>
    </row>
    <row r="412" ht="13.2" spans="1:4">
      <c r="A412" s="2"/>
      <c r="C412" s="4"/>
      <c r="D412" s="19"/>
    </row>
    <row r="413" ht="13.2" spans="1:4">
      <c r="A413" s="2"/>
      <c r="C413" s="4"/>
      <c r="D413" s="19"/>
    </row>
    <row r="414" ht="13.2" spans="1:4">
      <c r="A414" s="2"/>
      <c r="C414" s="4"/>
      <c r="D414" s="19"/>
    </row>
    <row r="415" ht="13.2" spans="1:4">
      <c r="A415" s="2"/>
      <c r="C415" s="4"/>
      <c r="D415" s="19"/>
    </row>
    <row r="416" ht="13.2" spans="1:4">
      <c r="A416" s="2"/>
      <c r="C416" s="4"/>
      <c r="D416" s="19"/>
    </row>
    <row r="417" ht="13.2" spans="1:4">
      <c r="A417" s="2"/>
      <c r="C417" s="4"/>
      <c r="D417" s="19"/>
    </row>
    <row r="418" ht="13.2" spans="1:4">
      <c r="A418" s="2"/>
      <c r="C418" s="4"/>
      <c r="D418" s="19"/>
    </row>
    <row r="419" ht="13.2" spans="1:4">
      <c r="A419" s="2"/>
      <c r="C419" s="4"/>
      <c r="D419" s="19"/>
    </row>
    <row r="420" ht="13.2" spans="1:4">
      <c r="A420" s="2"/>
      <c r="C420" s="4"/>
      <c r="D420" s="19"/>
    </row>
    <row r="421" ht="13.2" spans="1:4">
      <c r="A421" s="2"/>
      <c r="C421" s="4"/>
      <c r="D421" s="19"/>
    </row>
    <row r="422" ht="13.2" spans="1:4">
      <c r="A422" s="2"/>
      <c r="C422" s="4"/>
      <c r="D422" s="19"/>
    </row>
    <row r="423" ht="13.2" spans="1:4">
      <c r="A423" s="2"/>
      <c r="C423" s="4"/>
      <c r="D423" s="19"/>
    </row>
    <row r="424" ht="13.2" spans="1:4">
      <c r="A424" s="2"/>
      <c r="C424" s="4"/>
      <c r="D424" s="19"/>
    </row>
    <row r="425" ht="13.2" spans="1:4">
      <c r="A425" s="2"/>
      <c r="C425" s="4"/>
      <c r="D425" s="19"/>
    </row>
    <row r="426" ht="13.2" spans="1:4">
      <c r="A426" s="2"/>
      <c r="C426" s="4"/>
      <c r="D426" s="19"/>
    </row>
    <row r="427" ht="13.2" spans="1:4">
      <c r="A427" s="2"/>
      <c r="C427" s="4"/>
      <c r="D427" s="19"/>
    </row>
    <row r="428" ht="13.2" spans="1:4">
      <c r="A428" s="2"/>
      <c r="C428" s="4"/>
      <c r="D428" s="19"/>
    </row>
    <row r="429" ht="13.2" spans="1:4">
      <c r="A429" s="2"/>
      <c r="C429" s="4"/>
      <c r="D429" s="19"/>
    </row>
    <row r="430" ht="13.2" spans="1:4">
      <c r="A430" s="2"/>
      <c r="C430" s="4"/>
      <c r="D430" s="19"/>
    </row>
    <row r="431" ht="13.2" spans="1:4">
      <c r="A431" s="2"/>
      <c r="C431" s="4"/>
      <c r="D431" s="19"/>
    </row>
    <row r="432" ht="13.2" spans="1:4">
      <c r="A432" s="2"/>
      <c r="C432" s="4"/>
      <c r="D432" s="19"/>
    </row>
    <row r="433" ht="13.2" spans="1:4">
      <c r="A433" s="2"/>
      <c r="C433" s="4"/>
      <c r="D433" s="19"/>
    </row>
    <row r="434" ht="13.2" spans="1:4">
      <c r="A434" s="2"/>
      <c r="C434" s="4"/>
      <c r="D434" s="19"/>
    </row>
    <row r="435" ht="13.2" spans="1:4">
      <c r="A435" s="2"/>
      <c r="C435" s="4"/>
      <c r="D435" s="19"/>
    </row>
    <row r="436" ht="13.2" spans="1:4">
      <c r="A436" s="2"/>
      <c r="C436" s="4"/>
      <c r="D436" s="19"/>
    </row>
    <row r="437" ht="13.2" spans="1:4">
      <c r="A437" s="2"/>
      <c r="C437" s="4"/>
      <c r="D437" s="19"/>
    </row>
    <row r="438" ht="13.2" spans="1:4">
      <c r="A438" s="2"/>
      <c r="C438" s="4"/>
      <c r="D438" s="19"/>
    </row>
    <row r="439" ht="13.2" spans="1:4">
      <c r="A439" s="2"/>
      <c r="C439" s="4"/>
      <c r="D439" s="19"/>
    </row>
    <row r="440" ht="13.2" spans="1:4">
      <c r="A440" s="2"/>
      <c r="C440" s="4"/>
      <c r="D440" s="19"/>
    </row>
    <row r="441" ht="13.2" spans="1:4">
      <c r="A441" s="2"/>
      <c r="C441" s="4"/>
      <c r="D441" s="19"/>
    </row>
    <row r="442" ht="13.2" spans="1:4">
      <c r="A442" s="2"/>
      <c r="C442" s="4"/>
      <c r="D442" s="19"/>
    </row>
    <row r="443" ht="13.2" spans="1:4">
      <c r="A443" s="2"/>
      <c r="C443" s="4"/>
      <c r="D443" s="19"/>
    </row>
    <row r="444" ht="13.2" spans="1:4">
      <c r="A444" s="2"/>
      <c r="C444" s="4"/>
      <c r="D444" s="19"/>
    </row>
    <row r="445" ht="13.2" spans="1:4">
      <c r="A445" s="2"/>
      <c r="C445" s="4"/>
      <c r="D445" s="19"/>
    </row>
    <row r="446" ht="13.2" spans="1:4">
      <c r="A446" s="2"/>
      <c r="C446" s="4"/>
      <c r="D446" s="19"/>
    </row>
    <row r="447" ht="13.2" spans="1:4">
      <c r="A447" s="2"/>
      <c r="C447" s="4"/>
      <c r="D447" s="19"/>
    </row>
    <row r="448" ht="13.2" spans="1:4">
      <c r="A448" s="2"/>
      <c r="C448" s="4"/>
      <c r="D448" s="19"/>
    </row>
    <row r="449" ht="13.2" spans="1:4">
      <c r="A449" s="2"/>
      <c r="C449" s="4"/>
      <c r="D449" s="19"/>
    </row>
    <row r="450" ht="13.2" spans="1:4">
      <c r="A450" s="2"/>
      <c r="C450" s="4"/>
      <c r="D450" s="19"/>
    </row>
    <row r="451" ht="13.2" spans="1:4">
      <c r="A451" s="2"/>
      <c r="C451" s="4"/>
      <c r="D451" s="19"/>
    </row>
    <row r="452" ht="13.2" spans="1:4">
      <c r="A452" s="2"/>
      <c r="C452" s="4"/>
      <c r="D452" s="19"/>
    </row>
    <row r="453" ht="13.2" spans="1:4">
      <c r="A453" s="2"/>
      <c r="C453" s="4"/>
      <c r="D453" s="19"/>
    </row>
    <row r="454" ht="13.2" spans="1:4">
      <c r="A454" s="2"/>
      <c r="C454" s="4"/>
      <c r="D454" s="19"/>
    </row>
    <row r="455" ht="13.2" spans="1:4">
      <c r="A455" s="2"/>
      <c r="C455" s="4"/>
      <c r="D455" s="19"/>
    </row>
    <row r="456" ht="13.2" spans="1:4">
      <c r="A456" s="2"/>
      <c r="C456" s="4"/>
      <c r="D456" s="19"/>
    </row>
    <row r="457" ht="13.2" spans="1:4">
      <c r="A457" s="2"/>
      <c r="C457" s="4"/>
      <c r="D457" s="19"/>
    </row>
    <row r="458" ht="13.2" spans="1:4">
      <c r="A458" s="2"/>
      <c r="C458" s="4"/>
      <c r="D458" s="19"/>
    </row>
    <row r="459" ht="13.2" spans="1:4">
      <c r="A459" s="2"/>
      <c r="C459" s="4"/>
      <c r="D459" s="19"/>
    </row>
    <row r="460" ht="13.2" spans="1:4">
      <c r="A460" s="2"/>
      <c r="C460" s="4"/>
      <c r="D460" s="19"/>
    </row>
    <row r="461" ht="13.2" spans="1:4">
      <c r="A461" s="2"/>
      <c r="C461" s="4"/>
      <c r="D461" s="19"/>
    </row>
    <row r="462" ht="13.2" spans="1:4">
      <c r="A462" s="2"/>
      <c r="C462" s="4"/>
      <c r="D462" s="19"/>
    </row>
    <row r="463" ht="13.2" spans="1:4">
      <c r="A463" s="2"/>
      <c r="C463" s="4"/>
      <c r="D463" s="19"/>
    </row>
    <row r="464" ht="13.2" spans="1:4">
      <c r="A464" s="2"/>
      <c r="C464" s="4"/>
      <c r="D464" s="19"/>
    </row>
    <row r="465" ht="13.2" spans="1:4">
      <c r="A465" s="2"/>
      <c r="C465" s="4"/>
      <c r="D465" s="19"/>
    </row>
    <row r="466" ht="13.2" spans="1:4">
      <c r="A466" s="2"/>
      <c r="C466" s="4"/>
      <c r="D466" s="19"/>
    </row>
    <row r="467" ht="13.2" spans="1:4">
      <c r="A467" s="2"/>
      <c r="C467" s="4"/>
      <c r="D467" s="19"/>
    </row>
    <row r="468" ht="13.2" spans="1:4">
      <c r="A468" s="2"/>
      <c r="C468" s="4"/>
      <c r="D468" s="19"/>
    </row>
    <row r="469" ht="13.2" spans="1:4">
      <c r="A469" s="2"/>
      <c r="C469" s="4"/>
      <c r="D469" s="19"/>
    </row>
    <row r="470" ht="13.2" spans="1:4">
      <c r="A470" s="2"/>
      <c r="C470" s="4"/>
      <c r="D470" s="19"/>
    </row>
    <row r="471" ht="13.2" spans="1:4">
      <c r="A471" s="2"/>
      <c r="C471" s="4"/>
      <c r="D471" s="19"/>
    </row>
    <row r="472" ht="13.2" spans="1:4">
      <c r="A472" s="2"/>
      <c r="C472" s="4"/>
      <c r="D472" s="19"/>
    </row>
    <row r="473" ht="13.2" spans="1:4">
      <c r="A473" s="2"/>
      <c r="C473" s="4"/>
      <c r="D473" s="19"/>
    </row>
    <row r="474" ht="13.2" spans="1:4">
      <c r="A474" s="2"/>
      <c r="C474" s="4"/>
      <c r="D474" s="19"/>
    </row>
    <row r="475" ht="13.2" spans="1:4">
      <c r="A475" s="2"/>
      <c r="C475" s="4"/>
      <c r="D475" s="19"/>
    </row>
    <row r="476" ht="13.2" spans="1:4">
      <c r="A476" s="2"/>
      <c r="C476" s="4"/>
      <c r="D476" s="19"/>
    </row>
    <row r="477" ht="13.2" spans="1:4">
      <c r="A477" s="2"/>
      <c r="C477" s="4"/>
      <c r="D477" s="19"/>
    </row>
    <row r="478" ht="13.2" spans="1:4">
      <c r="A478" s="2"/>
      <c r="C478" s="4"/>
      <c r="D478" s="19"/>
    </row>
    <row r="479" ht="13.2" spans="1:4">
      <c r="A479" s="2"/>
      <c r="C479" s="4"/>
      <c r="D479" s="19"/>
    </row>
    <row r="480" ht="13.2" spans="1:4">
      <c r="A480" s="2"/>
      <c r="C480" s="4"/>
      <c r="D480" s="19"/>
    </row>
    <row r="481" ht="13.2" spans="1:4">
      <c r="A481" s="2"/>
      <c r="C481" s="4"/>
      <c r="D481" s="19"/>
    </row>
    <row r="482" ht="13.2" spans="1:4">
      <c r="A482" s="2"/>
      <c r="C482" s="4"/>
      <c r="D482" s="19"/>
    </row>
    <row r="483" ht="13.2" spans="1:4">
      <c r="A483" s="2"/>
      <c r="C483" s="4"/>
      <c r="D483" s="19"/>
    </row>
    <row r="484" ht="13.2" spans="1:4">
      <c r="A484" s="2"/>
      <c r="C484" s="4"/>
      <c r="D484" s="19"/>
    </row>
    <row r="485" ht="13.2" spans="1:4">
      <c r="A485" s="2"/>
      <c r="C485" s="4"/>
      <c r="D485" s="19"/>
    </row>
    <row r="486" ht="13.2" spans="1:4">
      <c r="A486" s="2"/>
      <c r="C486" s="4"/>
      <c r="D486" s="19"/>
    </row>
    <row r="487" ht="13.2" spans="1:4">
      <c r="A487" s="2"/>
      <c r="C487" s="4"/>
      <c r="D487" s="19"/>
    </row>
    <row r="488" ht="13.2" spans="1:4">
      <c r="A488" s="2"/>
      <c r="C488" s="4"/>
      <c r="D488" s="19"/>
    </row>
    <row r="489" ht="13.2" spans="1:4">
      <c r="A489" s="2"/>
      <c r="C489" s="4"/>
      <c r="D489" s="19"/>
    </row>
    <row r="490" ht="13.2" spans="1:4">
      <c r="A490" s="2"/>
      <c r="C490" s="4"/>
      <c r="D490" s="19"/>
    </row>
    <row r="491" ht="13.2" spans="1:4">
      <c r="A491" s="2"/>
      <c r="C491" s="4"/>
      <c r="D491" s="19"/>
    </row>
    <row r="492" ht="13.2" spans="1:4">
      <c r="A492" s="2"/>
      <c r="C492" s="4"/>
      <c r="D492" s="19"/>
    </row>
    <row r="493" ht="13.2" spans="1:4">
      <c r="A493" s="2"/>
      <c r="C493" s="4"/>
      <c r="D493" s="19"/>
    </row>
    <row r="494" ht="13.2" spans="1:4">
      <c r="A494" s="2"/>
      <c r="C494" s="4"/>
      <c r="D494" s="19"/>
    </row>
    <row r="495" ht="13.2" spans="1:4">
      <c r="A495" s="2"/>
      <c r="C495" s="4"/>
      <c r="D495" s="19"/>
    </row>
    <row r="496" ht="13.2" spans="1:4">
      <c r="A496" s="2"/>
      <c r="C496" s="4"/>
      <c r="D496" s="19"/>
    </row>
    <row r="497" ht="13.2" spans="1:4">
      <c r="A497" s="2"/>
      <c r="C497" s="4"/>
      <c r="D497" s="19"/>
    </row>
    <row r="498" ht="13.2" spans="1:4">
      <c r="A498" s="2"/>
      <c r="C498" s="4"/>
      <c r="D498" s="19"/>
    </row>
    <row r="499" ht="13.2" spans="1:4">
      <c r="A499" s="2"/>
      <c r="C499" s="4"/>
      <c r="D499" s="19"/>
    </row>
    <row r="500" ht="13.2" spans="1:4">
      <c r="A500" s="2"/>
      <c r="C500" s="4"/>
      <c r="D500" s="19"/>
    </row>
    <row r="501" ht="13.2" spans="1:4">
      <c r="A501" s="2"/>
      <c r="C501" s="4"/>
      <c r="D501" s="19"/>
    </row>
    <row r="502" ht="13.2" spans="1:4">
      <c r="A502" s="2"/>
      <c r="C502" s="4"/>
      <c r="D502" s="19"/>
    </row>
    <row r="503" ht="13.2" spans="1:4">
      <c r="A503" s="2"/>
      <c r="C503" s="4"/>
      <c r="D503" s="19"/>
    </row>
    <row r="504" ht="13.2" spans="1:4">
      <c r="A504" s="2"/>
      <c r="C504" s="4"/>
      <c r="D504" s="19"/>
    </row>
    <row r="505" ht="13.2" spans="1:4">
      <c r="A505" s="2"/>
      <c r="C505" s="4"/>
      <c r="D505" s="19"/>
    </row>
    <row r="506" ht="13.2" spans="1:4">
      <c r="A506" s="2"/>
      <c r="C506" s="4"/>
      <c r="D506" s="19"/>
    </row>
    <row r="507" ht="13.2" spans="1:4">
      <c r="A507" s="2"/>
      <c r="C507" s="4"/>
      <c r="D507" s="19"/>
    </row>
    <row r="508" ht="13.2" spans="1:4">
      <c r="A508" s="2"/>
      <c r="C508" s="4"/>
      <c r="D508" s="19"/>
    </row>
    <row r="509" ht="13.2" spans="1:4">
      <c r="A509" s="2"/>
      <c r="C509" s="4"/>
      <c r="D509" s="19"/>
    </row>
    <row r="510" ht="13.2" spans="1:4">
      <c r="A510" s="2"/>
      <c r="C510" s="4"/>
      <c r="D510" s="19"/>
    </row>
    <row r="511" ht="13.2" spans="1:4">
      <c r="A511" s="2"/>
      <c r="C511" s="4"/>
      <c r="D511" s="19"/>
    </row>
    <row r="512" ht="13.2" spans="1:4">
      <c r="A512" s="2"/>
      <c r="C512" s="4"/>
      <c r="D512" s="19"/>
    </row>
    <row r="513" ht="13.2" spans="1:4">
      <c r="A513" s="2"/>
      <c r="C513" s="4"/>
      <c r="D513" s="19"/>
    </row>
    <row r="514" ht="13.2" spans="1:4">
      <c r="A514" s="2"/>
      <c r="C514" s="4"/>
      <c r="D514" s="19"/>
    </row>
    <row r="515" ht="13.2" spans="1:4">
      <c r="A515" s="2"/>
      <c r="C515" s="4"/>
      <c r="D515" s="19"/>
    </row>
    <row r="516" ht="13.2" spans="1:4">
      <c r="A516" s="2"/>
      <c r="C516" s="4"/>
      <c r="D516" s="19"/>
    </row>
    <row r="517" ht="13.2" spans="1:4">
      <c r="A517" s="2"/>
      <c r="C517" s="4"/>
      <c r="D517" s="19"/>
    </row>
    <row r="518" ht="13.2" spans="1:4">
      <c r="A518" s="2"/>
      <c r="C518" s="4"/>
      <c r="D518" s="19"/>
    </row>
    <row r="519" ht="13.2" spans="1:4">
      <c r="A519" s="2"/>
      <c r="C519" s="4"/>
      <c r="D519" s="19"/>
    </row>
    <row r="520" ht="13.2" spans="1:4">
      <c r="A520" s="2"/>
      <c r="C520" s="4"/>
      <c r="D520" s="19"/>
    </row>
    <row r="521" ht="13.2" spans="1:4">
      <c r="A521" s="2"/>
      <c r="C521" s="4"/>
      <c r="D521" s="19"/>
    </row>
    <row r="522" ht="13.2" spans="1:4">
      <c r="A522" s="2"/>
      <c r="C522" s="4"/>
      <c r="D522" s="19"/>
    </row>
    <row r="523" ht="13.2" spans="1:4">
      <c r="A523" s="2"/>
      <c r="C523" s="4"/>
      <c r="D523" s="19"/>
    </row>
    <row r="524" ht="13.2" spans="1:4">
      <c r="A524" s="2"/>
      <c r="C524" s="4"/>
      <c r="D524" s="19"/>
    </row>
    <row r="525" ht="13.2" spans="1:4">
      <c r="A525" s="2"/>
      <c r="C525" s="4"/>
      <c r="D525" s="19"/>
    </row>
    <row r="526" ht="13.2" spans="1:4">
      <c r="A526" s="2"/>
      <c r="C526" s="4"/>
      <c r="D526" s="19"/>
    </row>
    <row r="527" ht="13.2" spans="1:4">
      <c r="A527" s="2"/>
      <c r="C527" s="4"/>
      <c r="D527" s="19"/>
    </row>
    <row r="528" ht="13.2" spans="1:4">
      <c r="A528" s="2"/>
      <c r="C528" s="4"/>
      <c r="D528" s="19"/>
    </row>
    <row r="529" ht="13.2" spans="1:4">
      <c r="A529" s="2"/>
      <c r="C529" s="4"/>
      <c r="D529" s="19"/>
    </row>
    <row r="530" ht="13.2" spans="1:4">
      <c r="A530" s="2"/>
      <c r="C530" s="4"/>
      <c r="D530" s="19"/>
    </row>
    <row r="531" ht="13.2" spans="1:4">
      <c r="A531" s="2"/>
      <c r="C531" s="4"/>
      <c r="D531" s="19"/>
    </row>
    <row r="532" ht="13.2" spans="1:4">
      <c r="A532" s="2"/>
      <c r="C532" s="4"/>
      <c r="D532" s="19"/>
    </row>
    <row r="533" ht="13.2" spans="1:4">
      <c r="A533" s="2"/>
      <c r="C533" s="4"/>
      <c r="D533" s="19"/>
    </row>
    <row r="534" ht="13.2" spans="1:4">
      <c r="A534" s="2"/>
      <c r="C534" s="4"/>
      <c r="D534" s="19"/>
    </row>
    <row r="535" ht="13.2" spans="1:4">
      <c r="A535" s="2"/>
      <c r="C535" s="4"/>
      <c r="D535" s="19"/>
    </row>
    <row r="536" ht="13.2" spans="1:4">
      <c r="A536" s="2"/>
      <c r="C536" s="4"/>
      <c r="D536" s="19"/>
    </row>
    <row r="537" ht="13.2" spans="1:4">
      <c r="A537" s="2"/>
      <c r="C537" s="4"/>
      <c r="D537" s="19"/>
    </row>
    <row r="538" ht="13.2" spans="1:4">
      <c r="A538" s="2"/>
      <c r="C538" s="4"/>
      <c r="D538" s="19"/>
    </row>
    <row r="539" ht="13.2" spans="1:4">
      <c r="A539" s="2"/>
      <c r="C539" s="4"/>
      <c r="D539" s="19"/>
    </row>
    <row r="540" ht="13.2" spans="1:4">
      <c r="A540" s="2"/>
      <c r="C540" s="4"/>
      <c r="D540" s="19"/>
    </row>
    <row r="541" ht="13.2" spans="1:4">
      <c r="A541" s="2"/>
      <c r="C541" s="4"/>
      <c r="D541" s="19"/>
    </row>
    <row r="542" ht="13.2" spans="1:4">
      <c r="A542" s="2"/>
      <c r="C542" s="4"/>
      <c r="D542" s="19"/>
    </row>
    <row r="543" ht="13.2" spans="1:4">
      <c r="A543" s="2"/>
      <c r="C543" s="4"/>
      <c r="D543" s="19"/>
    </row>
    <row r="544" ht="13.2" spans="1:4">
      <c r="A544" s="2"/>
      <c r="C544" s="4"/>
      <c r="D544" s="19"/>
    </row>
    <row r="545" ht="13.2" spans="1:4">
      <c r="A545" s="2"/>
      <c r="C545" s="4"/>
      <c r="D545" s="19"/>
    </row>
    <row r="546" ht="13.2" spans="1:4">
      <c r="A546" s="2"/>
      <c r="C546" s="4"/>
      <c r="D546" s="19"/>
    </row>
    <row r="547" ht="13.2" spans="1:4">
      <c r="A547" s="2"/>
      <c r="C547" s="4"/>
      <c r="D547" s="19"/>
    </row>
    <row r="548" ht="13.2" spans="1:4">
      <c r="A548" s="2"/>
      <c r="C548" s="4"/>
      <c r="D548" s="19"/>
    </row>
    <row r="549" ht="13.2" spans="1:4">
      <c r="A549" s="2"/>
      <c r="C549" s="4"/>
      <c r="D549" s="19"/>
    </row>
    <row r="550" ht="13.2" spans="1:4">
      <c r="A550" s="2"/>
      <c r="C550" s="4"/>
      <c r="D550" s="19"/>
    </row>
    <row r="551" ht="13.2" spans="1:4">
      <c r="A551" s="2"/>
      <c r="C551" s="4"/>
      <c r="D551" s="19"/>
    </row>
    <row r="552" ht="13.2" spans="1:4">
      <c r="A552" s="2"/>
      <c r="C552" s="4"/>
      <c r="D552" s="19"/>
    </row>
    <row r="553" ht="13.2" spans="1:4">
      <c r="A553" s="2"/>
      <c r="C553" s="4"/>
      <c r="D553" s="19"/>
    </row>
    <row r="554" ht="13.2" spans="1:4">
      <c r="A554" s="2"/>
      <c r="C554" s="4"/>
      <c r="D554" s="19"/>
    </row>
    <row r="555" ht="13.2" spans="1:4">
      <c r="A555" s="2"/>
      <c r="C555" s="4"/>
      <c r="D555" s="19"/>
    </row>
    <row r="556" ht="13.2" spans="1:4">
      <c r="A556" s="2"/>
      <c r="C556" s="4"/>
      <c r="D556" s="19"/>
    </row>
    <row r="557" ht="13.2" spans="1:4">
      <c r="A557" s="2"/>
      <c r="C557" s="4"/>
      <c r="D557" s="19"/>
    </row>
    <row r="558" ht="13.2" spans="1:4">
      <c r="A558" s="2"/>
      <c r="C558" s="4"/>
      <c r="D558" s="19"/>
    </row>
    <row r="559" ht="13.2" spans="1:4">
      <c r="A559" s="2"/>
      <c r="C559" s="4"/>
      <c r="D559" s="19"/>
    </row>
    <row r="560" ht="13.2" spans="1:4">
      <c r="A560" s="2"/>
      <c r="C560" s="4"/>
      <c r="D560" s="19"/>
    </row>
    <row r="561" ht="13.2" spans="1:4">
      <c r="A561" s="2"/>
      <c r="C561" s="4"/>
      <c r="D561" s="19"/>
    </row>
    <row r="562" ht="13.2" spans="1:4">
      <c r="A562" s="2"/>
      <c r="C562" s="4"/>
      <c r="D562" s="19"/>
    </row>
    <row r="563" ht="13.2" spans="1:4">
      <c r="A563" s="2"/>
      <c r="C563" s="4"/>
      <c r="D563" s="19"/>
    </row>
    <row r="564" ht="13.2" spans="1:4">
      <c r="A564" s="2"/>
      <c r="C564" s="4"/>
      <c r="D564" s="19"/>
    </row>
    <row r="565" ht="13.2" spans="1:4">
      <c r="A565" s="2"/>
      <c r="C565" s="4"/>
      <c r="D565" s="19"/>
    </row>
    <row r="566" ht="13.2" spans="1:4">
      <c r="A566" s="2"/>
      <c r="C566" s="4"/>
      <c r="D566" s="19"/>
    </row>
    <row r="567" ht="13.2" spans="1:4">
      <c r="A567" s="2"/>
      <c r="C567" s="4"/>
      <c r="D567" s="19"/>
    </row>
    <row r="568" ht="13.2" spans="1:4">
      <c r="A568" s="2"/>
      <c r="C568" s="4"/>
      <c r="D568" s="19"/>
    </row>
    <row r="569" ht="13.2" spans="1:4">
      <c r="A569" s="2"/>
      <c r="C569" s="4"/>
      <c r="D569" s="19"/>
    </row>
    <row r="570" ht="13.2" spans="1:4">
      <c r="A570" s="2"/>
      <c r="C570" s="4"/>
      <c r="D570" s="19"/>
    </row>
    <row r="571" ht="13.2" spans="1:4">
      <c r="A571" s="2"/>
      <c r="C571" s="4"/>
      <c r="D571" s="19"/>
    </row>
    <row r="572" ht="13.2" spans="1:4">
      <c r="A572" s="2"/>
      <c r="C572" s="4"/>
      <c r="D572" s="19"/>
    </row>
    <row r="573" ht="13.2" spans="1:4">
      <c r="A573" s="2"/>
      <c r="C573" s="4"/>
      <c r="D573" s="19"/>
    </row>
    <row r="574" ht="13.2" spans="1:4">
      <c r="A574" s="2"/>
      <c r="C574" s="4"/>
      <c r="D574" s="19"/>
    </row>
    <row r="575" ht="13.2" spans="1:4">
      <c r="A575" s="2"/>
      <c r="C575" s="4"/>
      <c r="D575" s="19"/>
    </row>
    <row r="576" ht="13.2" spans="1:4">
      <c r="A576" s="2"/>
      <c r="C576" s="4"/>
      <c r="D576" s="19"/>
    </row>
    <row r="577" ht="13.2" spans="1:4">
      <c r="A577" s="2"/>
      <c r="C577" s="4"/>
      <c r="D577" s="19"/>
    </row>
    <row r="578" ht="13.2" spans="1:4">
      <c r="A578" s="2"/>
      <c r="C578" s="4"/>
      <c r="D578" s="19"/>
    </row>
    <row r="579" ht="13.2" spans="1:4">
      <c r="A579" s="2"/>
      <c r="C579" s="4"/>
      <c r="D579" s="19"/>
    </row>
    <row r="580" ht="13.2" spans="1:4">
      <c r="A580" s="2"/>
      <c r="C580" s="4"/>
      <c r="D580" s="19"/>
    </row>
    <row r="581" ht="13.2" spans="1:4">
      <c r="A581" s="2"/>
      <c r="C581" s="4"/>
      <c r="D581" s="19"/>
    </row>
    <row r="582" ht="13.2" spans="1:4">
      <c r="A582" s="2"/>
      <c r="C582" s="4"/>
      <c r="D582" s="19"/>
    </row>
    <row r="583" ht="13.2" spans="1:4">
      <c r="A583" s="2"/>
      <c r="C583" s="4"/>
      <c r="D583" s="19"/>
    </row>
    <row r="584" ht="13.2" spans="1:4">
      <c r="A584" s="2"/>
      <c r="C584" s="4"/>
      <c r="D584" s="19"/>
    </row>
    <row r="585" ht="13.2" spans="1:4">
      <c r="A585" s="2"/>
      <c r="C585" s="4"/>
      <c r="D585" s="19"/>
    </row>
    <row r="586" ht="13.2" spans="1:4">
      <c r="A586" s="2"/>
      <c r="C586" s="4"/>
      <c r="D586" s="19"/>
    </row>
    <row r="587" ht="13.2" spans="1:4">
      <c r="A587" s="2"/>
      <c r="C587" s="4"/>
      <c r="D587" s="19"/>
    </row>
    <row r="588" ht="13.2" spans="1:4">
      <c r="A588" s="2"/>
      <c r="C588" s="4"/>
      <c r="D588" s="19"/>
    </row>
    <row r="589" ht="13.2" spans="1:4">
      <c r="A589" s="2"/>
      <c r="C589" s="4"/>
      <c r="D589" s="19"/>
    </row>
    <row r="590" ht="13.2" spans="1:4">
      <c r="A590" s="2"/>
      <c r="C590" s="4"/>
      <c r="D590" s="19"/>
    </row>
    <row r="591" ht="13.2" spans="1:4">
      <c r="A591" s="2"/>
      <c r="C591" s="4"/>
      <c r="D591" s="19"/>
    </row>
    <row r="592" ht="13.2" spans="1:4">
      <c r="A592" s="2"/>
      <c r="C592" s="4"/>
      <c r="D592" s="19"/>
    </row>
    <row r="593" ht="13.2" spans="1:4">
      <c r="A593" s="2"/>
      <c r="C593" s="4"/>
      <c r="D593" s="19"/>
    </row>
    <row r="594" ht="13.2" spans="1:4">
      <c r="A594" s="2"/>
      <c r="C594" s="4"/>
      <c r="D594" s="19"/>
    </row>
    <row r="595" ht="13.2" spans="1:4">
      <c r="A595" s="2"/>
      <c r="C595" s="4"/>
      <c r="D595" s="19"/>
    </row>
    <row r="596" ht="13.2" spans="1:4">
      <c r="A596" s="2"/>
      <c r="C596" s="4"/>
      <c r="D596" s="19"/>
    </row>
    <row r="597" ht="13.2" spans="1:4">
      <c r="A597" s="2"/>
      <c r="C597" s="4"/>
      <c r="D597" s="19"/>
    </row>
    <row r="598" ht="13.2" spans="1:4">
      <c r="A598" s="2"/>
      <c r="C598" s="4"/>
      <c r="D598" s="19"/>
    </row>
    <row r="599" ht="13.2" spans="1:4">
      <c r="A599" s="2"/>
      <c r="C599" s="4"/>
      <c r="D599" s="19"/>
    </row>
    <row r="600" ht="13.2" spans="1:4">
      <c r="A600" s="2"/>
      <c r="C600" s="4"/>
      <c r="D600" s="19"/>
    </row>
    <row r="601" ht="13.2" spans="1:4">
      <c r="A601" s="2"/>
      <c r="C601" s="4"/>
      <c r="D601" s="19"/>
    </row>
    <row r="602" ht="13.2" spans="1:4">
      <c r="A602" s="2"/>
      <c r="C602" s="4"/>
      <c r="D602" s="19"/>
    </row>
    <row r="603" ht="13.2" spans="1:4">
      <c r="A603" s="2"/>
      <c r="C603" s="4"/>
      <c r="D603" s="19"/>
    </row>
    <row r="604" ht="13.2" spans="1:4">
      <c r="A604" s="2"/>
      <c r="C604" s="4"/>
      <c r="D604" s="19"/>
    </row>
    <row r="605" ht="13.2" spans="1:4">
      <c r="A605" s="2"/>
      <c r="C605" s="4"/>
      <c r="D605" s="19"/>
    </row>
    <row r="606" ht="13.2" spans="1:4">
      <c r="A606" s="2"/>
      <c r="C606" s="4"/>
      <c r="D606" s="19"/>
    </row>
    <row r="607" ht="13.2" spans="1:4">
      <c r="A607" s="2"/>
      <c r="C607" s="4"/>
      <c r="D607" s="19"/>
    </row>
    <row r="608" ht="13.2" spans="1:4">
      <c r="A608" s="2"/>
      <c r="C608" s="4"/>
      <c r="D608" s="19"/>
    </row>
    <row r="609" ht="13.2" spans="1:4">
      <c r="A609" s="2"/>
      <c r="C609" s="4"/>
      <c r="D609" s="19"/>
    </row>
    <row r="610" ht="13.2" spans="1:4">
      <c r="A610" s="2"/>
      <c r="C610" s="4"/>
      <c r="D610" s="19"/>
    </row>
    <row r="611" ht="13.2" spans="1:4">
      <c r="A611" s="2"/>
      <c r="C611" s="4"/>
      <c r="D611" s="19"/>
    </row>
    <row r="612" ht="13.2" spans="1:4">
      <c r="A612" s="2"/>
      <c r="C612" s="4"/>
      <c r="D612" s="19"/>
    </row>
    <row r="613" ht="13.2" spans="1:4">
      <c r="A613" s="2"/>
      <c r="C613" s="4"/>
      <c r="D613" s="19"/>
    </row>
    <row r="614" ht="13.2" spans="1:4">
      <c r="A614" s="2"/>
      <c r="C614" s="4"/>
      <c r="D614" s="19"/>
    </row>
    <row r="615" ht="13.2" spans="1:4">
      <c r="A615" s="2"/>
      <c r="C615" s="4"/>
      <c r="D615" s="19"/>
    </row>
    <row r="616" ht="13.2" spans="1:4">
      <c r="A616" s="2"/>
      <c r="C616" s="4"/>
      <c r="D616" s="19"/>
    </row>
    <row r="617" ht="13.2" spans="1:4">
      <c r="A617" s="2"/>
      <c r="C617" s="4"/>
      <c r="D617" s="19"/>
    </row>
    <row r="618" ht="13.2" spans="1:4">
      <c r="A618" s="2"/>
      <c r="C618" s="4"/>
      <c r="D618" s="19"/>
    </row>
    <row r="619" ht="13.2" spans="1:4">
      <c r="A619" s="2"/>
      <c r="C619" s="4"/>
      <c r="D619" s="19"/>
    </row>
    <row r="620" ht="13.2" spans="1:4">
      <c r="A620" s="2"/>
      <c r="C620" s="4"/>
      <c r="D620" s="19"/>
    </row>
    <row r="621" ht="13.2" spans="1:4">
      <c r="A621" s="2"/>
      <c r="C621" s="4"/>
      <c r="D621" s="19"/>
    </row>
    <row r="622" ht="13.2" spans="1:4">
      <c r="A622" s="2"/>
      <c r="C622" s="4"/>
      <c r="D622" s="19"/>
    </row>
    <row r="623" ht="13.2" spans="1:4">
      <c r="A623" s="2"/>
      <c r="C623" s="4"/>
      <c r="D623" s="19"/>
    </row>
    <row r="624" ht="13.2" spans="1:4">
      <c r="A624" s="2"/>
      <c r="C624" s="4"/>
      <c r="D624" s="19"/>
    </row>
    <row r="625" ht="13.2" spans="1:4">
      <c r="A625" s="2"/>
      <c r="C625" s="4"/>
      <c r="D625" s="19"/>
    </row>
    <row r="626" ht="13.2" spans="1:4">
      <c r="A626" s="2"/>
      <c r="C626" s="4"/>
      <c r="D626" s="19"/>
    </row>
    <row r="627" ht="13.2" spans="1:4">
      <c r="A627" s="2"/>
      <c r="C627" s="4"/>
      <c r="D627" s="19"/>
    </row>
    <row r="628" ht="13.2" spans="1:4">
      <c r="A628" s="2"/>
      <c r="C628" s="4"/>
      <c r="D628" s="19"/>
    </row>
    <row r="629" ht="13.2" spans="1:4">
      <c r="A629" s="2"/>
      <c r="C629" s="4"/>
      <c r="D629" s="19"/>
    </row>
    <row r="630" ht="13.2" spans="1:4">
      <c r="A630" s="2"/>
      <c r="C630" s="4"/>
      <c r="D630" s="19"/>
    </row>
    <row r="631" ht="13.2" spans="1:4">
      <c r="A631" s="2"/>
      <c r="C631" s="4"/>
      <c r="D631" s="19"/>
    </row>
    <row r="632" ht="13.2" spans="1:4">
      <c r="A632" s="2"/>
      <c r="C632" s="4"/>
      <c r="D632" s="19"/>
    </row>
    <row r="633" ht="13.2" spans="1:4">
      <c r="A633" s="2"/>
      <c r="C633" s="4"/>
      <c r="D633" s="19"/>
    </row>
    <row r="634" ht="13.2" spans="1:4">
      <c r="A634" s="2"/>
      <c r="C634" s="4"/>
      <c r="D634" s="19"/>
    </row>
    <row r="635" ht="13.2" spans="1:4">
      <c r="A635" s="2"/>
      <c r="C635" s="4"/>
      <c r="D635" s="19"/>
    </row>
    <row r="636" ht="13.2" spans="1:4">
      <c r="A636" s="2"/>
      <c r="C636" s="4"/>
      <c r="D636" s="19"/>
    </row>
    <row r="637" ht="13.2" spans="1:4">
      <c r="A637" s="2"/>
      <c r="C637" s="4"/>
      <c r="D637" s="19"/>
    </row>
    <row r="638" ht="13.2" spans="1:4">
      <c r="A638" s="2"/>
      <c r="C638" s="4"/>
      <c r="D638" s="19"/>
    </row>
    <row r="639" ht="13.2" spans="1:4">
      <c r="A639" s="2"/>
      <c r="C639" s="4"/>
      <c r="D639" s="19"/>
    </row>
    <row r="640" ht="13.2" spans="1:4">
      <c r="A640" s="2"/>
      <c r="C640" s="4"/>
      <c r="D640" s="19"/>
    </row>
    <row r="641" ht="13.2" spans="1:4">
      <c r="A641" s="2"/>
      <c r="C641" s="4"/>
      <c r="D641" s="19"/>
    </row>
    <row r="642" ht="13.2" spans="1:4">
      <c r="A642" s="2"/>
      <c r="C642" s="4"/>
      <c r="D642" s="19"/>
    </row>
    <row r="643" ht="13.2" spans="1:4">
      <c r="A643" s="2"/>
      <c r="C643" s="4"/>
      <c r="D643" s="19"/>
    </row>
    <row r="644" ht="13.2" spans="1:4">
      <c r="A644" s="2"/>
      <c r="C644" s="4"/>
      <c r="D644" s="19"/>
    </row>
    <row r="645" ht="13.2" spans="1:4">
      <c r="A645" s="2"/>
      <c r="C645" s="4"/>
      <c r="D645" s="19"/>
    </row>
    <row r="646" ht="13.2" spans="1:4">
      <c r="A646" s="2"/>
      <c r="C646" s="4"/>
      <c r="D646" s="19"/>
    </row>
    <row r="647" ht="13.2" spans="1:4">
      <c r="A647" s="2"/>
      <c r="C647" s="4"/>
      <c r="D647" s="19"/>
    </row>
    <row r="648" ht="13.2" spans="1:4">
      <c r="A648" s="2"/>
      <c r="C648" s="4"/>
      <c r="D648" s="19"/>
    </row>
    <row r="649" ht="13.2" spans="1:4">
      <c r="A649" s="2"/>
      <c r="C649" s="4"/>
      <c r="D649" s="19"/>
    </row>
    <row r="650" ht="13.2" spans="1:4">
      <c r="A650" s="2"/>
      <c r="C650" s="4"/>
      <c r="D650" s="19"/>
    </row>
    <row r="651" ht="13.2" spans="1:4">
      <c r="A651" s="2"/>
      <c r="C651" s="4"/>
      <c r="D651" s="19"/>
    </row>
    <row r="652" ht="13.2" spans="1:4">
      <c r="A652" s="2"/>
      <c r="C652" s="4"/>
      <c r="D652" s="19"/>
    </row>
    <row r="653" ht="13.2" spans="1:4">
      <c r="A653" s="2"/>
      <c r="C653" s="4"/>
      <c r="D653" s="19"/>
    </row>
    <row r="654" ht="13.2" spans="1:4">
      <c r="A654" s="2"/>
      <c r="C654" s="4"/>
      <c r="D654" s="19"/>
    </row>
    <row r="655" ht="13.2" spans="1:4">
      <c r="A655" s="2"/>
      <c r="C655" s="4"/>
      <c r="D655" s="19"/>
    </row>
    <row r="656" ht="13.2" spans="1:4">
      <c r="A656" s="2"/>
      <c r="C656" s="4"/>
      <c r="D656" s="19"/>
    </row>
    <row r="657" ht="13.2" spans="1:4">
      <c r="A657" s="2"/>
      <c r="C657" s="4"/>
      <c r="D657" s="19"/>
    </row>
    <row r="658" ht="13.2" spans="1:4">
      <c r="A658" s="2"/>
      <c r="C658" s="4"/>
      <c r="D658" s="19"/>
    </row>
    <row r="659" ht="13.2" spans="1:4">
      <c r="A659" s="2"/>
      <c r="C659" s="4"/>
      <c r="D659" s="19"/>
    </row>
    <row r="660" ht="13.2" spans="1:4">
      <c r="A660" s="2"/>
      <c r="C660" s="4"/>
      <c r="D660" s="19"/>
    </row>
    <row r="661" ht="13.2" spans="1:4">
      <c r="A661" s="2"/>
      <c r="C661" s="4"/>
      <c r="D661" s="19"/>
    </row>
    <row r="662" ht="13.2" spans="1:4">
      <c r="A662" s="2"/>
      <c r="C662" s="4"/>
      <c r="D662" s="19"/>
    </row>
    <row r="663" ht="13.2" spans="1:4">
      <c r="A663" s="2"/>
      <c r="C663" s="4"/>
      <c r="D663" s="19"/>
    </row>
    <row r="664" ht="13.2" spans="1:4">
      <c r="A664" s="2"/>
      <c r="C664" s="4"/>
      <c r="D664" s="19"/>
    </row>
    <row r="665" ht="13.2" spans="1:4">
      <c r="A665" s="2"/>
      <c r="C665" s="4"/>
      <c r="D665" s="19"/>
    </row>
    <row r="666" ht="13.2" spans="1:4">
      <c r="A666" s="2"/>
      <c r="C666" s="4"/>
      <c r="D666" s="19"/>
    </row>
    <row r="667" ht="13.2" spans="1:4">
      <c r="A667" s="2"/>
      <c r="C667" s="4"/>
      <c r="D667" s="19"/>
    </row>
    <row r="668" ht="13.2" spans="1:4">
      <c r="A668" s="2"/>
      <c r="C668" s="4"/>
      <c r="D668" s="19"/>
    </row>
    <row r="669" ht="13.2" spans="1:4">
      <c r="A669" s="2"/>
      <c r="C669" s="4"/>
      <c r="D669" s="19"/>
    </row>
    <row r="670" ht="13.2" spans="1:4">
      <c r="A670" s="2"/>
      <c r="C670" s="4"/>
      <c r="D670" s="19"/>
    </row>
    <row r="671" ht="13.2" spans="1:4">
      <c r="A671" s="2"/>
      <c r="C671" s="4"/>
      <c r="D671" s="19"/>
    </row>
    <row r="672" ht="13.2" spans="1:4">
      <c r="A672" s="2"/>
      <c r="C672" s="4"/>
      <c r="D672" s="19"/>
    </row>
    <row r="673" ht="13.2" spans="1:4">
      <c r="A673" s="2"/>
      <c r="C673" s="4"/>
      <c r="D673" s="19"/>
    </row>
    <row r="674" ht="13.2" spans="1:4">
      <c r="A674" s="2"/>
      <c r="C674" s="4"/>
      <c r="D674" s="19"/>
    </row>
    <row r="675" ht="13.2" spans="1:4">
      <c r="A675" s="2"/>
      <c r="C675" s="4"/>
      <c r="D675" s="19"/>
    </row>
    <row r="676" ht="13.2" spans="1:4">
      <c r="A676" s="2"/>
      <c r="C676" s="4"/>
      <c r="D676" s="19"/>
    </row>
    <row r="677" ht="13.2" spans="1:4">
      <c r="A677" s="2"/>
      <c r="C677" s="4"/>
      <c r="D677" s="19"/>
    </row>
    <row r="678" ht="13.2" spans="1:4">
      <c r="A678" s="2"/>
      <c r="C678" s="4"/>
      <c r="D678" s="19"/>
    </row>
    <row r="679" ht="13.2" spans="1:4">
      <c r="A679" s="2"/>
      <c r="C679" s="4"/>
      <c r="D679" s="19"/>
    </row>
    <row r="680" ht="13.2" spans="1:4">
      <c r="A680" s="2"/>
      <c r="C680" s="4"/>
      <c r="D680" s="19"/>
    </row>
    <row r="681" ht="13.2" spans="1:4">
      <c r="A681" s="2"/>
      <c r="C681" s="4"/>
      <c r="D681" s="19"/>
    </row>
    <row r="682" ht="13.2" spans="1:4">
      <c r="A682" s="2"/>
      <c r="C682" s="4"/>
      <c r="D682" s="19"/>
    </row>
    <row r="683" ht="13.2" spans="1:4">
      <c r="A683" s="2"/>
      <c r="C683" s="4"/>
      <c r="D683" s="19"/>
    </row>
    <row r="684" ht="13.2" spans="1:4">
      <c r="A684" s="2"/>
      <c r="C684" s="4"/>
      <c r="D684" s="19"/>
    </row>
    <row r="685" ht="13.2" spans="1:4">
      <c r="A685" s="2"/>
      <c r="C685" s="4"/>
      <c r="D685" s="19"/>
    </row>
    <row r="686" ht="13.2" spans="1:4">
      <c r="A686" s="2"/>
      <c r="C686" s="4"/>
      <c r="D686" s="19"/>
    </row>
    <row r="687" ht="13.2" spans="1:4">
      <c r="A687" s="2"/>
      <c r="C687" s="4"/>
      <c r="D687" s="19"/>
    </row>
    <row r="688" ht="13.2" spans="1:4">
      <c r="A688" s="2"/>
      <c r="C688" s="4"/>
      <c r="D688" s="19"/>
    </row>
    <row r="689" ht="13.2" spans="1:4">
      <c r="A689" s="2"/>
      <c r="C689" s="4"/>
      <c r="D689" s="19"/>
    </row>
    <row r="690" ht="13.2" spans="1:4">
      <c r="A690" s="2"/>
      <c r="C690" s="4"/>
      <c r="D690" s="19"/>
    </row>
    <row r="691" ht="13.2" spans="1:4">
      <c r="A691" s="2"/>
      <c r="C691" s="4"/>
      <c r="D691" s="19"/>
    </row>
    <row r="692" ht="13.2" spans="1:4">
      <c r="A692" s="2"/>
      <c r="C692" s="4"/>
      <c r="D692" s="19"/>
    </row>
    <row r="693" ht="13.2" spans="1:4">
      <c r="A693" s="2"/>
      <c r="C693" s="4"/>
      <c r="D693" s="19"/>
    </row>
    <row r="694" ht="13.2" spans="1:4">
      <c r="A694" s="2"/>
      <c r="C694" s="4"/>
      <c r="D694" s="19"/>
    </row>
    <row r="695" ht="13.2" spans="1:4">
      <c r="A695" s="2"/>
      <c r="C695" s="4"/>
      <c r="D695" s="19"/>
    </row>
    <row r="696" ht="13.2" spans="1:4">
      <c r="A696" s="2"/>
      <c r="C696" s="4"/>
      <c r="D696" s="19"/>
    </row>
    <row r="697" ht="13.2" spans="1:4">
      <c r="A697" s="2"/>
      <c r="C697" s="4"/>
      <c r="D697" s="19"/>
    </row>
    <row r="698" ht="13.2" spans="1:4">
      <c r="A698" s="2"/>
      <c r="C698" s="4"/>
      <c r="D698" s="19"/>
    </row>
    <row r="699" ht="13.2" spans="1:4">
      <c r="A699" s="2"/>
      <c r="C699" s="4"/>
      <c r="D699" s="19"/>
    </row>
    <row r="700" ht="13.2" spans="1:4">
      <c r="A700" s="2"/>
      <c r="C700" s="4"/>
      <c r="D700" s="19"/>
    </row>
    <row r="701" ht="13.2" spans="1:4">
      <c r="A701" s="2"/>
      <c r="C701" s="4"/>
      <c r="D701" s="19"/>
    </row>
    <row r="702" ht="13.2" spans="1:4">
      <c r="A702" s="2"/>
      <c r="C702" s="4"/>
      <c r="D702" s="19"/>
    </row>
    <row r="703" ht="13.2" spans="1:4">
      <c r="A703" s="2"/>
      <c r="C703" s="4"/>
      <c r="D703" s="19"/>
    </row>
    <row r="704" ht="13.2" spans="1:4">
      <c r="A704" s="2"/>
      <c r="C704" s="4"/>
      <c r="D704" s="19"/>
    </row>
    <row r="705" ht="13.2" spans="1:4">
      <c r="A705" s="2"/>
      <c r="C705" s="4"/>
      <c r="D705" s="19"/>
    </row>
    <row r="706" ht="13.2" spans="1:4">
      <c r="A706" s="2"/>
      <c r="C706" s="4"/>
      <c r="D706" s="19"/>
    </row>
    <row r="707" ht="13.2" spans="1:4">
      <c r="A707" s="2"/>
      <c r="C707" s="4"/>
      <c r="D707" s="19"/>
    </row>
    <row r="708" ht="13.2" spans="1:4">
      <c r="A708" s="2"/>
      <c r="C708" s="4"/>
      <c r="D708" s="19"/>
    </row>
    <row r="709" ht="13.2" spans="1:4">
      <c r="A709" s="2"/>
      <c r="C709" s="4"/>
      <c r="D709" s="19"/>
    </row>
    <row r="710" ht="13.2" spans="1:4">
      <c r="A710" s="2"/>
      <c r="C710" s="4"/>
      <c r="D710" s="19"/>
    </row>
    <row r="711" ht="13.2" spans="1:4">
      <c r="A711" s="2"/>
      <c r="C711" s="4"/>
      <c r="D711" s="19"/>
    </row>
    <row r="712" ht="13.2" spans="1:4">
      <c r="A712" s="2"/>
      <c r="C712" s="4"/>
      <c r="D712" s="19"/>
    </row>
    <row r="713" ht="13.2" spans="1:4">
      <c r="A713" s="2"/>
      <c r="C713" s="4"/>
      <c r="D713" s="19"/>
    </row>
    <row r="714" ht="13.2" spans="1:4">
      <c r="A714" s="2"/>
      <c r="C714" s="4"/>
      <c r="D714" s="19"/>
    </row>
    <row r="715" ht="13.2" spans="1:4">
      <c r="A715" s="2"/>
      <c r="C715" s="4"/>
      <c r="D715" s="19"/>
    </row>
    <row r="716" ht="13.2" spans="1:4">
      <c r="A716" s="2"/>
      <c r="C716" s="4"/>
      <c r="D716" s="19"/>
    </row>
    <row r="717" ht="13.2" spans="1:4">
      <c r="A717" s="2"/>
      <c r="C717" s="4"/>
      <c r="D717" s="19"/>
    </row>
    <row r="718" ht="13.2" spans="1:4">
      <c r="A718" s="2"/>
      <c r="C718" s="4"/>
      <c r="D718" s="19"/>
    </row>
    <row r="719" ht="13.2" spans="1:4">
      <c r="A719" s="2"/>
      <c r="C719" s="4"/>
      <c r="D719" s="19"/>
    </row>
    <row r="720" ht="13.2" spans="1:4">
      <c r="A720" s="2"/>
      <c r="C720" s="4"/>
      <c r="D720" s="19"/>
    </row>
    <row r="721" ht="13.2" spans="1:4">
      <c r="A721" s="2"/>
      <c r="C721" s="4"/>
      <c r="D721" s="19"/>
    </row>
    <row r="722" ht="13.2" spans="1:4">
      <c r="A722" s="2"/>
      <c r="C722" s="4"/>
      <c r="D722" s="19"/>
    </row>
    <row r="723" ht="13.2" spans="1:4">
      <c r="A723" s="2"/>
      <c r="C723" s="4"/>
      <c r="D723" s="19"/>
    </row>
    <row r="724" ht="13.2" spans="1:4">
      <c r="A724" s="2"/>
      <c r="C724" s="4"/>
      <c r="D724" s="19"/>
    </row>
    <row r="725" ht="13.2" spans="1:4">
      <c r="A725" s="2"/>
      <c r="C725" s="4"/>
      <c r="D725" s="19"/>
    </row>
    <row r="726" ht="13.2" spans="1:4">
      <c r="A726" s="2"/>
      <c r="C726" s="4"/>
      <c r="D726" s="19"/>
    </row>
    <row r="727" ht="13.2" spans="1:4">
      <c r="A727" s="2"/>
      <c r="C727" s="4"/>
      <c r="D727" s="19"/>
    </row>
    <row r="728" ht="13.2" spans="1:4">
      <c r="A728" s="2"/>
      <c r="C728" s="4"/>
      <c r="D728" s="19"/>
    </row>
    <row r="729" ht="13.2" spans="1:4">
      <c r="A729" s="2"/>
      <c r="C729" s="4"/>
      <c r="D729" s="19"/>
    </row>
    <row r="730" ht="13.2" spans="1:4">
      <c r="A730" s="2"/>
      <c r="C730" s="4"/>
      <c r="D730" s="19"/>
    </row>
    <row r="731" ht="13.2" spans="1:4">
      <c r="A731" s="2"/>
      <c r="C731" s="4"/>
      <c r="D731" s="19"/>
    </row>
    <row r="732" ht="13.2" spans="1:4">
      <c r="A732" s="2"/>
      <c r="C732" s="4"/>
      <c r="D732" s="19"/>
    </row>
    <row r="733" ht="13.2" spans="1:4">
      <c r="A733" s="2"/>
      <c r="C733" s="4"/>
      <c r="D733" s="19"/>
    </row>
    <row r="734" ht="13.2" spans="1:4">
      <c r="A734" s="2"/>
      <c r="C734" s="4"/>
      <c r="D734" s="19"/>
    </row>
    <row r="735" ht="13.2" spans="1:4">
      <c r="A735" s="2"/>
      <c r="C735" s="4"/>
      <c r="D735" s="19"/>
    </row>
    <row r="736" ht="13.2" spans="1:4">
      <c r="A736" s="2"/>
      <c r="C736" s="4"/>
      <c r="D736" s="19"/>
    </row>
    <row r="737" ht="13.2" spans="1:4">
      <c r="A737" s="2"/>
      <c r="C737" s="4"/>
      <c r="D737" s="19"/>
    </row>
    <row r="738" ht="13.2" spans="1:4">
      <c r="A738" s="2"/>
      <c r="C738" s="4"/>
      <c r="D738" s="19"/>
    </row>
    <row r="739" ht="13.2" spans="1:4">
      <c r="A739" s="2"/>
      <c r="C739" s="4"/>
      <c r="D739" s="19"/>
    </row>
    <row r="740" ht="13.2" spans="1:4">
      <c r="A740" s="2"/>
      <c r="C740" s="4"/>
      <c r="D740" s="19"/>
    </row>
    <row r="741" ht="13.2" spans="1:4">
      <c r="A741" s="2"/>
      <c r="C741" s="4"/>
      <c r="D741" s="19"/>
    </row>
    <row r="742" ht="13.2" spans="1:4">
      <c r="A742" s="2"/>
      <c r="C742" s="4"/>
      <c r="D742" s="19"/>
    </row>
    <row r="743" ht="13.2" spans="1:4">
      <c r="A743" s="2"/>
      <c r="C743" s="4"/>
      <c r="D743" s="19"/>
    </row>
    <row r="744" ht="13.2" spans="1:4">
      <c r="A744" s="2"/>
      <c r="C744" s="4"/>
      <c r="D744" s="19"/>
    </row>
    <row r="745" ht="13.2" spans="1:4">
      <c r="A745" s="2"/>
      <c r="C745" s="4"/>
      <c r="D745" s="19"/>
    </row>
    <row r="746" ht="13.2" spans="1:4">
      <c r="A746" s="2"/>
      <c r="C746" s="4"/>
      <c r="D746" s="19"/>
    </row>
    <row r="747" ht="13.2" spans="1:4">
      <c r="A747" s="2"/>
      <c r="C747" s="4"/>
      <c r="D747" s="19"/>
    </row>
    <row r="748" ht="13.2" spans="1:4">
      <c r="A748" s="2"/>
      <c r="C748" s="4"/>
      <c r="D748" s="19"/>
    </row>
    <row r="749" ht="13.2" spans="1:4">
      <c r="A749" s="2"/>
      <c r="C749" s="4"/>
      <c r="D749" s="19"/>
    </row>
    <row r="750" ht="13.2" spans="1:4">
      <c r="A750" s="2"/>
      <c r="C750" s="4"/>
      <c r="D750" s="19"/>
    </row>
    <row r="751" ht="13.2" spans="1:4">
      <c r="A751" s="2"/>
      <c r="C751" s="4"/>
      <c r="D751" s="19"/>
    </row>
    <row r="752" ht="13.2" spans="1:4">
      <c r="A752" s="2"/>
      <c r="C752" s="4"/>
      <c r="D752" s="19"/>
    </row>
    <row r="753" ht="13.2" spans="1:4">
      <c r="A753" s="2"/>
      <c r="C753" s="4"/>
      <c r="D753" s="19"/>
    </row>
    <row r="754" ht="13.2" spans="1:4">
      <c r="A754" s="2"/>
      <c r="C754" s="4"/>
      <c r="D754" s="19"/>
    </row>
    <row r="755" ht="13.2" spans="1:4">
      <c r="A755" s="2"/>
      <c r="C755" s="4"/>
      <c r="D755" s="19"/>
    </row>
    <row r="756" ht="13.2" spans="1:4">
      <c r="A756" s="2"/>
      <c r="C756" s="4"/>
      <c r="D756" s="19"/>
    </row>
    <row r="757" ht="13.2" spans="1:4">
      <c r="A757" s="2"/>
      <c r="C757" s="4"/>
      <c r="D757" s="19"/>
    </row>
    <row r="758" ht="13.2" spans="1:4">
      <c r="A758" s="2"/>
      <c r="C758" s="4"/>
      <c r="D758" s="19"/>
    </row>
    <row r="759" ht="13.2" spans="1:4">
      <c r="A759" s="2"/>
      <c r="C759" s="4"/>
      <c r="D759" s="19"/>
    </row>
    <row r="760" ht="13.2" spans="1:4">
      <c r="A760" s="2"/>
      <c r="C760" s="4"/>
      <c r="D760" s="19"/>
    </row>
    <row r="761" ht="13.2" spans="1:4">
      <c r="A761" s="2"/>
      <c r="C761" s="4"/>
      <c r="D761" s="19"/>
    </row>
    <row r="762" ht="13.2" spans="1:4">
      <c r="A762" s="2"/>
      <c r="C762" s="4"/>
      <c r="D762" s="19"/>
    </row>
    <row r="763" ht="13.2" spans="1:4">
      <c r="A763" s="2"/>
      <c r="C763" s="4"/>
      <c r="D763" s="19"/>
    </row>
    <row r="764" ht="13.2" spans="1:4">
      <c r="A764" s="2"/>
      <c r="C764" s="4"/>
      <c r="D764" s="19"/>
    </row>
    <row r="765" ht="13.2" spans="1:4">
      <c r="A765" s="2"/>
      <c r="C765" s="4"/>
      <c r="D765" s="19"/>
    </row>
    <row r="766" ht="13.2" spans="1:4">
      <c r="A766" s="2"/>
      <c r="C766" s="4"/>
      <c r="D766" s="19"/>
    </row>
    <row r="767" ht="13.2" spans="1:4">
      <c r="A767" s="2"/>
      <c r="C767" s="4"/>
      <c r="D767" s="19"/>
    </row>
    <row r="768" ht="13.2" spans="1:4">
      <c r="A768" s="2"/>
      <c r="C768" s="4"/>
      <c r="D768" s="19"/>
    </row>
    <row r="769" ht="13.2" spans="1:4">
      <c r="A769" s="2"/>
      <c r="C769" s="4"/>
      <c r="D769" s="19"/>
    </row>
    <row r="770" ht="13.2" spans="1:4">
      <c r="A770" s="2"/>
      <c r="C770" s="4"/>
      <c r="D770" s="19"/>
    </row>
    <row r="771" ht="13.2" spans="1:4">
      <c r="A771" s="2"/>
      <c r="C771" s="4"/>
      <c r="D771" s="19"/>
    </row>
    <row r="772" ht="13.2" spans="1:4">
      <c r="A772" s="2"/>
      <c r="C772" s="4"/>
      <c r="D772" s="19"/>
    </row>
    <row r="773" ht="13.2" spans="1:4">
      <c r="A773" s="2"/>
      <c r="C773" s="4"/>
      <c r="D773" s="19"/>
    </row>
    <row r="774" ht="13.2" spans="1:4">
      <c r="A774" s="2"/>
      <c r="C774" s="4"/>
      <c r="D774" s="19"/>
    </row>
    <row r="775" ht="13.2" spans="1:4">
      <c r="A775" s="2"/>
      <c r="C775" s="4"/>
      <c r="D775" s="19"/>
    </row>
    <row r="776" ht="13.2" spans="1:4">
      <c r="A776" s="2"/>
      <c r="C776" s="4"/>
      <c r="D776" s="19"/>
    </row>
    <row r="777" ht="13.2" spans="1:4">
      <c r="A777" s="2"/>
      <c r="C777" s="4"/>
      <c r="D777" s="19"/>
    </row>
    <row r="778" ht="13.2" spans="1:4">
      <c r="A778" s="2"/>
      <c r="C778" s="4"/>
      <c r="D778" s="19"/>
    </row>
    <row r="779" ht="13.2" spans="1:4">
      <c r="A779" s="2"/>
      <c r="C779" s="4"/>
      <c r="D779" s="19"/>
    </row>
    <row r="780" ht="13.2" spans="1:4">
      <c r="A780" s="2"/>
      <c r="C780" s="4"/>
      <c r="D780" s="19"/>
    </row>
    <row r="781" ht="13.2" spans="1:4">
      <c r="A781" s="2"/>
      <c r="C781" s="4"/>
      <c r="D781" s="19"/>
    </row>
    <row r="782" ht="13.2" spans="1:4">
      <c r="A782" s="2"/>
      <c r="C782" s="4"/>
      <c r="D782" s="19"/>
    </row>
    <row r="783" ht="13.2" spans="1:4">
      <c r="A783" s="2"/>
      <c r="C783" s="4"/>
      <c r="D783" s="19"/>
    </row>
    <row r="784" ht="13.2" spans="1:4">
      <c r="A784" s="2"/>
      <c r="C784" s="4"/>
      <c r="D784" s="19"/>
    </row>
    <row r="785" ht="13.2" spans="1:4">
      <c r="A785" s="2"/>
      <c r="C785" s="4"/>
      <c r="D785" s="19"/>
    </row>
    <row r="786" ht="13.2" spans="1:4">
      <c r="A786" s="2"/>
      <c r="C786" s="4"/>
      <c r="D786" s="19"/>
    </row>
    <row r="787" ht="13.2" spans="1:4">
      <c r="A787" s="2"/>
      <c r="C787" s="4"/>
      <c r="D787" s="19"/>
    </row>
    <row r="788" ht="13.2" spans="1:4">
      <c r="A788" s="2"/>
      <c r="C788" s="4"/>
      <c r="D788" s="19"/>
    </row>
    <row r="789" ht="13.2" spans="1:4">
      <c r="A789" s="2"/>
      <c r="C789" s="4"/>
      <c r="D789" s="19"/>
    </row>
    <row r="790" ht="13.2" spans="1:4">
      <c r="A790" s="2"/>
      <c r="C790" s="4"/>
      <c r="D790" s="19"/>
    </row>
    <row r="791" ht="13.2" spans="1:4">
      <c r="A791" s="2"/>
      <c r="C791" s="4"/>
      <c r="D791" s="19"/>
    </row>
    <row r="792" ht="13.2" spans="1:4">
      <c r="A792" s="2"/>
      <c r="C792" s="4"/>
      <c r="D792" s="19"/>
    </row>
    <row r="793" ht="13.2" spans="1:4">
      <c r="A793" s="2"/>
      <c r="C793" s="4"/>
      <c r="D793" s="19"/>
    </row>
    <row r="794" ht="13.2" spans="1:4">
      <c r="A794" s="2"/>
      <c r="C794" s="4"/>
      <c r="D794" s="19"/>
    </row>
    <row r="795" ht="13.2" spans="1:4">
      <c r="A795" s="2"/>
      <c r="C795" s="4"/>
      <c r="D795" s="19"/>
    </row>
    <row r="796" ht="13.2" spans="1:4">
      <c r="A796" s="2"/>
      <c r="C796" s="4"/>
      <c r="D796" s="19"/>
    </row>
    <row r="797" ht="13.2" spans="1:4">
      <c r="A797" s="2"/>
      <c r="C797" s="4"/>
      <c r="D797" s="19"/>
    </row>
    <row r="798" ht="13.2" spans="1:4">
      <c r="A798" s="2"/>
      <c r="C798" s="4"/>
      <c r="D798" s="19"/>
    </row>
    <row r="799" ht="13.2" spans="1:4">
      <c r="A799" s="2"/>
      <c r="C799" s="4"/>
      <c r="D799" s="19"/>
    </row>
    <row r="800" ht="13.2" spans="1:4">
      <c r="A800" s="2"/>
      <c r="C800" s="4"/>
      <c r="D800" s="19"/>
    </row>
    <row r="801" ht="13.2" spans="1:4">
      <c r="A801" s="2"/>
      <c r="C801" s="4"/>
      <c r="D801" s="19"/>
    </row>
    <row r="802" ht="13.2" spans="1:4">
      <c r="A802" s="2"/>
      <c r="C802" s="4"/>
      <c r="D802" s="19"/>
    </row>
    <row r="803" ht="13.2" spans="1:4">
      <c r="A803" s="2"/>
      <c r="C803" s="4"/>
      <c r="D803" s="19"/>
    </row>
    <row r="804" ht="13.2" spans="1:4">
      <c r="A804" s="2"/>
      <c r="C804" s="4"/>
      <c r="D804" s="19"/>
    </row>
    <row r="805" ht="13.2" spans="1:4">
      <c r="A805" s="2"/>
      <c r="C805" s="4"/>
      <c r="D805" s="19"/>
    </row>
    <row r="806" ht="13.2" spans="1:4">
      <c r="A806" s="2"/>
      <c r="C806" s="4"/>
      <c r="D806" s="19"/>
    </row>
    <row r="807" ht="13.2" spans="1:4">
      <c r="A807" s="2"/>
      <c r="C807" s="4"/>
      <c r="D807" s="19"/>
    </row>
    <row r="808" ht="13.2" spans="1:4">
      <c r="A808" s="2"/>
      <c r="C808" s="4"/>
      <c r="D808" s="19"/>
    </row>
    <row r="809" ht="13.2" spans="1:4">
      <c r="A809" s="2"/>
      <c r="C809" s="4"/>
      <c r="D809" s="19"/>
    </row>
    <row r="810" ht="13.2" spans="1:4">
      <c r="A810" s="2"/>
      <c r="C810" s="4"/>
      <c r="D810" s="19"/>
    </row>
    <row r="811" ht="13.2" spans="1:4">
      <c r="A811" s="2"/>
      <c r="C811" s="4"/>
      <c r="D811" s="19"/>
    </row>
    <row r="812" ht="13.2" spans="1:4">
      <c r="A812" s="2"/>
      <c r="C812" s="4"/>
      <c r="D812" s="19"/>
    </row>
    <row r="813" ht="13.2" spans="1:4">
      <c r="A813" s="2"/>
      <c r="C813" s="4"/>
      <c r="D813" s="19"/>
    </row>
    <row r="814" ht="13.2" spans="1:4">
      <c r="A814" s="2"/>
      <c r="C814" s="4"/>
      <c r="D814" s="19"/>
    </row>
    <row r="815" ht="13.2" spans="1:4">
      <c r="A815" s="2"/>
      <c r="C815" s="4"/>
      <c r="D815" s="19"/>
    </row>
    <row r="816" ht="13.2" spans="1:4">
      <c r="A816" s="2"/>
      <c r="C816" s="4"/>
      <c r="D816" s="19"/>
    </row>
    <row r="817" ht="13.2" spans="1:4">
      <c r="A817" s="2"/>
      <c r="C817" s="4"/>
      <c r="D817" s="19"/>
    </row>
    <row r="818" ht="13.2" spans="1:4">
      <c r="A818" s="2"/>
      <c r="C818" s="4"/>
      <c r="D818" s="19"/>
    </row>
    <row r="819" ht="13.2" spans="1:4">
      <c r="A819" s="2"/>
      <c r="C819" s="4"/>
      <c r="D819" s="19"/>
    </row>
    <row r="820" ht="13.2" spans="1:4">
      <c r="A820" s="2"/>
      <c r="C820" s="4"/>
      <c r="D820" s="19"/>
    </row>
    <row r="821" ht="13.2" spans="1:4">
      <c r="A821" s="2"/>
      <c r="C821" s="4"/>
      <c r="D821" s="19"/>
    </row>
    <row r="822" ht="13.2" spans="1:4">
      <c r="A822" s="2"/>
      <c r="C822" s="4"/>
      <c r="D822" s="19"/>
    </row>
    <row r="823" ht="13.2" spans="1:4">
      <c r="A823" s="2"/>
      <c r="C823" s="4"/>
      <c r="D823" s="19"/>
    </row>
    <row r="824" ht="13.2" spans="1:4">
      <c r="A824" s="2"/>
      <c r="C824" s="4"/>
      <c r="D824" s="19"/>
    </row>
    <row r="825" ht="13.2" spans="1:4">
      <c r="A825" s="2"/>
      <c r="C825" s="4"/>
      <c r="D825" s="19"/>
    </row>
    <row r="826" ht="13.2" spans="1:4">
      <c r="A826" s="2"/>
      <c r="C826" s="4"/>
      <c r="D826" s="19"/>
    </row>
    <row r="827" ht="13.2" spans="1:4">
      <c r="A827" s="2"/>
      <c r="C827" s="4"/>
      <c r="D827" s="19"/>
    </row>
    <row r="828" ht="13.2" spans="1:4">
      <c r="A828" s="2"/>
      <c r="C828" s="4"/>
      <c r="D828" s="19"/>
    </row>
    <row r="829" ht="13.2" spans="1:4">
      <c r="A829" s="2"/>
      <c r="C829" s="4"/>
      <c r="D829" s="19"/>
    </row>
    <row r="830" ht="13.2" spans="1:4">
      <c r="A830" s="2"/>
      <c r="C830" s="4"/>
      <c r="D830" s="19"/>
    </row>
    <row r="831" ht="13.2" spans="1:4">
      <c r="A831" s="2"/>
      <c r="C831" s="4"/>
      <c r="D831" s="19"/>
    </row>
    <row r="832" ht="13.2" spans="1:4">
      <c r="A832" s="2"/>
      <c r="C832" s="4"/>
      <c r="D832" s="19"/>
    </row>
    <row r="833" ht="13.2" spans="1:4">
      <c r="A833" s="2"/>
      <c r="C833" s="4"/>
      <c r="D833" s="19"/>
    </row>
    <row r="834" ht="13.2" spans="1:4">
      <c r="A834" s="2"/>
      <c r="C834" s="4"/>
      <c r="D834" s="19"/>
    </row>
    <row r="835" ht="13.2" spans="1:4">
      <c r="A835" s="2"/>
      <c r="C835" s="4"/>
      <c r="D835" s="19"/>
    </row>
    <row r="836" ht="13.2" spans="1:4">
      <c r="A836" s="2"/>
      <c r="C836" s="4"/>
      <c r="D836" s="19"/>
    </row>
    <row r="837" ht="13.2" spans="1:4">
      <c r="A837" s="2"/>
      <c r="C837" s="4"/>
      <c r="D837" s="19"/>
    </row>
    <row r="838" ht="13.2" spans="1:4">
      <c r="A838" s="2"/>
      <c r="C838" s="4"/>
      <c r="D838" s="19"/>
    </row>
    <row r="839" ht="13.2" spans="1:4">
      <c r="A839" s="2"/>
      <c r="C839" s="4"/>
      <c r="D839" s="19"/>
    </row>
    <row r="840" ht="13.2" spans="1:4">
      <c r="A840" s="2"/>
      <c r="C840" s="4"/>
      <c r="D840" s="19"/>
    </row>
    <row r="841" ht="13.2" spans="1:4">
      <c r="A841" s="2"/>
      <c r="C841" s="4"/>
      <c r="D841" s="19"/>
    </row>
    <row r="842" ht="13.2" spans="1:4">
      <c r="A842" s="2"/>
      <c r="C842" s="4"/>
      <c r="D842" s="19"/>
    </row>
    <row r="843" ht="13.2" spans="1:4">
      <c r="A843" s="2"/>
      <c r="C843" s="4"/>
      <c r="D843" s="19"/>
    </row>
    <row r="844" ht="13.2" spans="1:4">
      <c r="A844" s="2"/>
      <c r="C844" s="4"/>
      <c r="D844" s="19"/>
    </row>
    <row r="845" ht="13.2" spans="1:4">
      <c r="A845" s="2"/>
      <c r="C845" s="4"/>
      <c r="D845" s="19"/>
    </row>
    <row r="846" ht="13.2" spans="1:4">
      <c r="A846" s="2"/>
      <c r="C846" s="4"/>
      <c r="D846" s="19"/>
    </row>
    <row r="847" ht="13.2" spans="1:4">
      <c r="A847" s="2"/>
      <c r="C847" s="4"/>
      <c r="D847" s="19"/>
    </row>
    <row r="848" ht="13.2" spans="1:4">
      <c r="A848" s="2"/>
      <c r="C848" s="4"/>
      <c r="D848" s="19"/>
    </row>
    <row r="849" ht="13.2" spans="1:4">
      <c r="A849" s="2"/>
      <c r="C849" s="4"/>
      <c r="D849" s="19"/>
    </row>
    <row r="850" ht="13.2" spans="1:4">
      <c r="A850" s="2"/>
      <c r="C850" s="4"/>
      <c r="D850" s="19"/>
    </row>
    <row r="851" ht="13.2" spans="1:4">
      <c r="A851" s="2"/>
      <c r="C851" s="4"/>
      <c r="D851" s="19"/>
    </row>
    <row r="852" ht="13.2" spans="1:4">
      <c r="A852" s="2"/>
      <c r="C852" s="4"/>
      <c r="D852" s="19"/>
    </row>
    <row r="853" ht="13.2" spans="1:4">
      <c r="A853" s="2"/>
      <c r="C853" s="4"/>
      <c r="D853" s="19"/>
    </row>
    <row r="854" ht="13.2" spans="1:4">
      <c r="A854" s="2"/>
      <c r="C854" s="4"/>
      <c r="D854" s="19"/>
    </row>
    <row r="855" ht="13.2" spans="1:4">
      <c r="A855" s="2"/>
      <c r="C855" s="4"/>
      <c r="D855" s="19"/>
    </row>
    <row r="856" ht="13.2" spans="1:4">
      <c r="A856" s="2"/>
      <c r="C856" s="4"/>
      <c r="D856" s="19"/>
    </row>
    <row r="857" ht="13.2" spans="1:4">
      <c r="A857" s="2"/>
      <c r="C857" s="4"/>
      <c r="D857" s="19"/>
    </row>
    <row r="858" ht="13.2" spans="1:4">
      <c r="A858" s="2"/>
      <c r="C858" s="4"/>
      <c r="D858" s="19"/>
    </row>
    <row r="859" ht="13.2" spans="1:4">
      <c r="A859" s="2"/>
      <c r="C859" s="4"/>
      <c r="D859" s="19"/>
    </row>
    <row r="860" ht="13.2" spans="1:4">
      <c r="A860" s="2"/>
      <c r="C860" s="4"/>
      <c r="D860" s="19"/>
    </row>
    <row r="861" ht="13.2" spans="1:4">
      <c r="A861" s="2"/>
      <c r="C861" s="4"/>
      <c r="D861" s="19"/>
    </row>
    <row r="862" ht="13.2" spans="1:4">
      <c r="A862" s="2"/>
      <c r="C862" s="4"/>
      <c r="D862" s="19"/>
    </row>
    <row r="863" ht="13.2" spans="1:4">
      <c r="A863" s="2"/>
      <c r="C863" s="4"/>
      <c r="D863" s="19"/>
    </row>
    <row r="864" ht="13.2" spans="1:4">
      <c r="A864" s="2"/>
      <c r="C864" s="4"/>
      <c r="D864" s="19"/>
    </row>
    <row r="865" ht="13.2" spans="1:4">
      <c r="A865" s="2"/>
      <c r="C865" s="4"/>
      <c r="D865" s="19"/>
    </row>
    <row r="866" ht="13.2" spans="1:4">
      <c r="A866" s="2"/>
      <c r="C866" s="4"/>
      <c r="D866" s="19"/>
    </row>
    <row r="867" ht="13.2" spans="1:4">
      <c r="A867" s="2"/>
      <c r="C867" s="4"/>
      <c r="D867" s="19"/>
    </row>
    <row r="868" ht="13.2" spans="1:4">
      <c r="A868" s="2"/>
      <c r="C868" s="4"/>
      <c r="D868" s="19"/>
    </row>
    <row r="869" ht="13.2" spans="1:4">
      <c r="A869" s="2"/>
      <c r="C869" s="4"/>
      <c r="D869" s="19"/>
    </row>
    <row r="870" ht="13.2" spans="1:4">
      <c r="A870" s="2"/>
      <c r="C870" s="4"/>
      <c r="D870" s="19"/>
    </row>
    <row r="871" ht="13.2" spans="1:4">
      <c r="A871" s="2"/>
      <c r="C871" s="4"/>
      <c r="D871" s="19"/>
    </row>
    <row r="872" ht="13.2" spans="1:4">
      <c r="A872" s="2"/>
      <c r="C872" s="4"/>
      <c r="D872" s="19"/>
    </row>
    <row r="873" ht="13.2" spans="1:4">
      <c r="A873" s="2"/>
      <c r="C873" s="4"/>
      <c r="D873" s="19"/>
    </row>
    <row r="874" ht="13.2" spans="1:4">
      <c r="A874" s="2"/>
      <c r="C874" s="4"/>
      <c r="D874" s="19"/>
    </row>
    <row r="875" ht="13.2" spans="1:4">
      <c r="A875" s="2"/>
      <c r="C875" s="4"/>
      <c r="D875" s="19"/>
    </row>
    <row r="876" ht="13.2" spans="1:4">
      <c r="A876" s="2"/>
      <c r="C876" s="4"/>
      <c r="D876" s="19"/>
    </row>
    <row r="877" ht="13.2" spans="1:4">
      <c r="A877" s="2"/>
      <c r="C877" s="4"/>
      <c r="D877" s="19"/>
    </row>
    <row r="878" ht="13.2" spans="1:4">
      <c r="A878" s="2"/>
      <c r="C878" s="4"/>
      <c r="D878" s="19"/>
    </row>
    <row r="879" ht="13.2" spans="1:4">
      <c r="A879" s="2"/>
      <c r="C879" s="4"/>
      <c r="D879" s="19"/>
    </row>
    <row r="880" ht="13.2" spans="1:4">
      <c r="A880" s="2"/>
      <c r="C880" s="4"/>
      <c r="D880" s="19"/>
    </row>
    <row r="881" ht="13.2" spans="1:4">
      <c r="A881" s="2"/>
      <c r="C881" s="4"/>
      <c r="D881" s="19"/>
    </row>
    <row r="882" ht="13.2" spans="1:4">
      <c r="A882" s="2"/>
      <c r="C882" s="4"/>
      <c r="D882" s="19"/>
    </row>
    <row r="883" ht="13.2" spans="1:4">
      <c r="A883" s="2"/>
      <c r="C883" s="4"/>
      <c r="D883" s="19"/>
    </row>
    <row r="884" ht="13.2" spans="1:4">
      <c r="A884" s="2"/>
      <c r="C884" s="4"/>
      <c r="D884" s="19"/>
    </row>
    <row r="885" ht="13.2" spans="1:4">
      <c r="A885" s="2"/>
      <c r="C885" s="4"/>
      <c r="D885" s="19"/>
    </row>
    <row r="886" ht="13.2" spans="1:4">
      <c r="A886" s="2"/>
      <c r="C886" s="4"/>
      <c r="D886" s="19"/>
    </row>
    <row r="887" ht="13.2" spans="1:4">
      <c r="A887" s="2"/>
      <c r="C887" s="4"/>
      <c r="D887" s="19"/>
    </row>
    <row r="888" ht="13.2" spans="1:4">
      <c r="A888" s="2"/>
      <c r="C888" s="4"/>
      <c r="D888" s="19"/>
    </row>
    <row r="889" ht="13.2" spans="1:4">
      <c r="A889" s="2"/>
      <c r="C889" s="4"/>
      <c r="D889" s="19"/>
    </row>
    <row r="890" ht="13.2" spans="1:4">
      <c r="A890" s="2"/>
      <c r="C890" s="4"/>
      <c r="D890" s="19"/>
    </row>
    <row r="891" ht="13.2" spans="1:4">
      <c r="A891" s="2"/>
      <c r="C891" s="4"/>
      <c r="D891" s="19"/>
    </row>
    <row r="892" ht="13.2" spans="1:4">
      <c r="A892" s="2"/>
      <c r="C892" s="4"/>
      <c r="D892" s="19"/>
    </row>
    <row r="893" ht="13.2" spans="1:4">
      <c r="A893" s="2"/>
      <c r="C893" s="4"/>
      <c r="D893" s="19"/>
    </row>
    <row r="894" ht="13.2" spans="1:4">
      <c r="A894" s="2"/>
      <c r="C894" s="4"/>
      <c r="D894" s="19"/>
    </row>
    <row r="895" ht="13.2" spans="1:4">
      <c r="A895" s="2"/>
      <c r="C895" s="4"/>
      <c r="D895" s="19"/>
    </row>
    <row r="896" ht="13.2" spans="1:4">
      <c r="A896" s="2"/>
      <c r="C896" s="4"/>
      <c r="D896" s="19"/>
    </row>
    <row r="897" ht="13.2" spans="1:4">
      <c r="A897" s="2"/>
      <c r="C897" s="4"/>
      <c r="D897" s="19"/>
    </row>
    <row r="898" ht="13.2" spans="1:4">
      <c r="A898" s="2"/>
      <c r="C898" s="4"/>
      <c r="D898" s="19"/>
    </row>
    <row r="899" ht="13.2" spans="1:4">
      <c r="A899" s="2"/>
      <c r="C899" s="4"/>
      <c r="D899" s="19"/>
    </row>
    <row r="900" ht="13.2" spans="1:4">
      <c r="A900" s="2"/>
      <c r="C900" s="4"/>
      <c r="D900" s="19"/>
    </row>
    <row r="901" ht="13.2" spans="1:4">
      <c r="A901" s="2"/>
      <c r="C901" s="4"/>
      <c r="D901" s="19"/>
    </row>
    <row r="902" ht="13.2" spans="1:4">
      <c r="A902" s="2"/>
      <c r="C902" s="4"/>
      <c r="D902" s="19"/>
    </row>
    <row r="903" ht="13.2" spans="1:4">
      <c r="A903" s="2"/>
      <c r="C903" s="4"/>
      <c r="D903" s="19"/>
    </row>
    <row r="904" ht="13.2" spans="1:4">
      <c r="A904" s="2"/>
      <c r="C904" s="4"/>
      <c r="D904" s="19"/>
    </row>
    <row r="905" ht="13.2" spans="1:4">
      <c r="A905" s="2"/>
      <c r="C905" s="4"/>
      <c r="D905" s="19"/>
    </row>
    <row r="906" ht="13.2" spans="1:4">
      <c r="A906" s="2"/>
      <c r="C906" s="4"/>
      <c r="D906" s="19"/>
    </row>
    <row r="907" ht="13.2" spans="1:4">
      <c r="A907" s="2"/>
      <c r="C907" s="4"/>
      <c r="D907" s="19"/>
    </row>
    <row r="908" ht="13.2" spans="1:4">
      <c r="A908" s="2"/>
      <c r="C908" s="4"/>
      <c r="D908" s="19"/>
    </row>
    <row r="909" ht="13.2" spans="1:4">
      <c r="A909" s="2"/>
      <c r="C909" s="4"/>
      <c r="D909" s="19"/>
    </row>
    <row r="910" ht="13.2" spans="1:4">
      <c r="A910" s="2"/>
      <c r="C910" s="4"/>
      <c r="D910" s="19"/>
    </row>
    <row r="911" ht="13.2" spans="1:4">
      <c r="A911" s="2"/>
      <c r="C911" s="4"/>
      <c r="D911" s="19"/>
    </row>
    <row r="912" ht="13.2" spans="1:4">
      <c r="A912" s="2"/>
      <c r="C912" s="4"/>
      <c r="D912" s="19"/>
    </row>
    <row r="913" ht="13.2" spans="1:4">
      <c r="A913" s="2"/>
      <c r="C913" s="4"/>
      <c r="D913" s="19"/>
    </row>
    <row r="914" ht="13.2" spans="1:4">
      <c r="A914" s="2"/>
      <c r="C914" s="4"/>
      <c r="D914" s="19"/>
    </row>
    <row r="915" ht="13.2" spans="1:4">
      <c r="A915" s="2"/>
      <c r="C915" s="4"/>
      <c r="D915" s="19"/>
    </row>
    <row r="916" ht="13.2" spans="1:4">
      <c r="A916" s="2"/>
      <c r="C916" s="4"/>
      <c r="D916" s="19"/>
    </row>
    <row r="917" ht="13.2" spans="1:4">
      <c r="A917" s="2"/>
      <c r="C917" s="4"/>
      <c r="D917" s="19"/>
    </row>
    <row r="918" ht="13.2" spans="1:4">
      <c r="A918" s="2"/>
      <c r="C918" s="4"/>
      <c r="D918" s="19"/>
    </row>
    <row r="919" ht="13.2" spans="1:4">
      <c r="A919" s="2"/>
      <c r="C919" s="4"/>
      <c r="D919" s="19"/>
    </row>
    <row r="920" ht="13.2" spans="1:4">
      <c r="A920" s="2"/>
      <c r="C920" s="4"/>
      <c r="D920" s="19"/>
    </row>
    <row r="921" ht="13.2" spans="1:4">
      <c r="A921" s="2"/>
      <c r="C921" s="4"/>
      <c r="D921" s="19"/>
    </row>
    <row r="922" ht="13.2" spans="1:4">
      <c r="A922" s="2"/>
      <c r="C922" s="4"/>
      <c r="D922" s="19"/>
    </row>
    <row r="923" ht="13.2" spans="1:4">
      <c r="A923" s="2"/>
      <c r="C923" s="4"/>
      <c r="D923" s="19"/>
    </row>
    <row r="924" ht="13.2" spans="1:4">
      <c r="A924" s="2"/>
      <c r="C924" s="4"/>
      <c r="D924" s="19"/>
    </row>
    <row r="925" ht="13.2" spans="1:4">
      <c r="A925" s="2"/>
      <c r="C925" s="4"/>
      <c r="D925" s="19"/>
    </row>
    <row r="926" ht="13.2" spans="1:4">
      <c r="A926" s="2"/>
      <c r="C926" s="4"/>
      <c r="D926" s="19"/>
    </row>
    <row r="927" ht="13.2" spans="1:4">
      <c r="A927" s="2"/>
      <c r="C927" s="4"/>
      <c r="D927" s="19"/>
    </row>
    <row r="928" ht="13.2" spans="1:4">
      <c r="A928" s="2"/>
      <c r="C928" s="4"/>
      <c r="D928" s="19"/>
    </row>
    <row r="929" ht="13.2" spans="1:4">
      <c r="A929" s="2"/>
      <c r="C929" s="4"/>
      <c r="D929" s="19"/>
    </row>
    <row r="930" ht="13.2" spans="1:4">
      <c r="A930" s="2"/>
      <c r="C930" s="4"/>
      <c r="D930" s="19"/>
    </row>
    <row r="931" ht="13.2" spans="1:4">
      <c r="A931" s="2"/>
      <c r="C931" s="4"/>
      <c r="D931" s="19"/>
    </row>
    <row r="932" ht="13.2" spans="1:4">
      <c r="A932" s="2"/>
      <c r="C932" s="4"/>
      <c r="D932" s="19"/>
    </row>
    <row r="933" ht="13.2" spans="1:4">
      <c r="A933" s="2"/>
      <c r="C933" s="4"/>
      <c r="D933" s="19"/>
    </row>
    <row r="934" ht="13.2" spans="1:4">
      <c r="A934" s="2"/>
      <c r="C934" s="4"/>
      <c r="D934" s="19"/>
    </row>
    <row r="935" ht="13.2" spans="1:4">
      <c r="A935" s="2"/>
      <c r="C935" s="4"/>
      <c r="D935" s="19"/>
    </row>
    <row r="936" ht="13.2" spans="1:4">
      <c r="A936" s="2"/>
      <c r="C936" s="4"/>
      <c r="D936" s="19"/>
    </row>
    <row r="937" ht="13.2" spans="1:4">
      <c r="A937" s="2"/>
      <c r="C937" s="4"/>
      <c r="D937" s="19"/>
    </row>
    <row r="938" ht="13.2" spans="1:4">
      <c r="A938" s="2"/>
      <c r="C938" s="4"/>
      <c r="D938" s="19"/>
    </row>
    <row r="939" ht="13.2" spans="1:4">
      <c r="A939" s="2"/>
      <c r="C939" s="4"/>
      <c r="D939" s="19"/>
    </row>
    <row r="940" ht="13.2" spans="1:4">
      <c r="A940" s="2"/>
      <c r="C940" s="4"/>
      <c r="D940" s="19"/>
    </row>
    <row r="941" ht="13.2" spans="1:4">
      <c r="A941" s="2"/>
      <c r="C941" s="4"/>
      <c r="D941" s="19"/>
    </row>
    <row r="942" ht="13.2" spans="1:4">
      <c r="A942" s="2"/>
      <c r="C942" s="4"/>
      <c r="D942" s="19"/>
    </row>
    <row r="943" ht="13.2" spans="1:4">
      <c r="A943" s="2"/>
      <c r="C943" s="4"/>
      <c r="D943" s="19"/>
    </row>
    <row r="944" ht="13.2" spans="1:4">
      <c r="A944" s="2"/>
      <c r="C944" s="4"/>
      <c r="D944" s="19"/>
    </row>
    <row r="945" ht="13.2" spans="1:4">
      <c r="A945" s="2"/>
      <c r="C945" s="4"/>
      <c r="D945" s="19"/>
    </row>
    <row r="946" ht="13.2" spans="1:4">
      <c r="A946" s="2"/>
      <c r="C946" s="4"/>
      <c r="D946" s="19"/>
    </row>
    <row r="947" ht="13.2" spans="1:4">
      <c r="A947" s="2"/>
      <c r="C947" s="4"/>
      <c r="D947" s="19"/>
    </row>
    <row r="948" ht="13.2" spans="1:4">
      <c r="A948" s="2"/>
      <c r="C948" s="4"/>
      <c r="D948" s="19"/>
    </row>
    <row r="949" ht="13.2" spans="1:4">
      <c r="A949" s="2"/>
      <c r="C949" s="4"/>
      <c r="D949" s="19"/>
    </row>
    <row r="950" ht="13.2" spans="1:4">
      <c r="A950" s="2"/>
      <c r="C950" s="4"/>
      <c r="D950" s="19"/>
    </row>
    <row r="951" ht="13.2" spans="1:4">
      <c r="A951" s="2"/>
      <c r="C951" s="4"/>
      <c r="D951" s="19"/>
    </row>
    <row r="952" ht="13.2" spans="1:4">
      <c r="A952" s="2"/>
      <c r="C952" s="4"/>
      <c r="D952" s="19"/>
    </row>
    <row r="953" ht="13.2" spans="1:4">
      <c r="A953" s="2"/>
      <c r="C953" s="4"/>
      <c r="D953" s="19"/>
    </row>
    <row r="954" ht="13.2" spans="1:4">
      <c r="A954" s="2"/>
      <c r="C954" s="4"/>
      <c r="D954" s="19"/>
    </row>
    <row r="955" ht="13.2" spans="1:4">
      <c r="A955" s="2"/>
      <c r="C955" s="4"/>
      <c r="D955" s="19"/>
    </row>
    <row r="956" ht="13.2" spans="1:4">
      <c r="A956" s="2"/>
      <c r="C956" s="4"/>
      <c r="D956" s="19"/>
    </row>
    <row r="957" ht="13.2" spans="1:4">
      <c r="A957" s="2"/>
      <c r="C957" s="4"/>
      <c r="D957" s="19"/>
    </row>
    <row r="958" ht="13.2" spans="1:4">
      <c r="A958" s="2"/>
      <c r="C958" s="4"/>
      <c r="D958" s="19"/>
    </row>
    <row r="959" ht="13.2" spans="1:4">
      <c r="A959" s="2"/>
      <c r="C959" s="4"/>
      <c r="D959" s="19"/>
    </row>
    <row r="960" ht="13.2" spans="1:4">
      <c r="A960" s="2"/>
      <c r="C960" s="4"/>
      <c r="D960" s="19"/>
    </row>
    <row r="961" ht="13.2" spans="1:4">
      <c r="A961" s="2"/>
      <c r="C961" s="4"/>
      <c r="D961" s="19"/>
    </row>
    <row r="962" ht="13.2" spans="1:4">
      <c r="A962" s="2"/>
      <c r="C962" s="4"/>
      <c r="D962" s="19"/>
    </row>
    <row r="963" ht="13.2" spans="1:4">
      <c r="A963" s="2"/>
      <c r="C963" s="4"/>
      <c r="D963" s="19"/>
    </row>
    <row r="964" ht="13.2" spans="1:4">
      <c r="A964" s="2"/>
      <c r="C964" s="4"/>
      <c r="D964" s="19"/>
    </row>
    <row r="965" ht="13.2" spans="1:4">
      <c r="A965" s="2"/>
      <c r="C965" s="4"/>
      <c r="D965" s="19"/>
    </row>
    <row r="966" ht="13.2" spans="1:4">
      <c r="A966" s="2"/>
      <c r="C966" s="4"/>
      <c r="D966" s="19"/>
    </row>
    <row r="967" ht="13.2" spans="1:4">
      <c r="A967" s="2"/>
      <c r="C967" s="4"/>
      <c r="D967" s="19"/>
    </row>
    <row r="968" ht="13.2" spans="1:4">
      <c r="A968" s="2"/>
      <c r="C968" s="4"/>
      <c r="D968" s="19"/>
    </row>
    <row r="969" ht="13.2" spans="1:4">
      <c r="A969" s="2"/>
      <c r="C969" s="4"/>
      <c r="D969" s="19"/>
    </row>
    <row r="970" ht="13.2" spans="1:4">
      <c r="A970" s="2"/>
      <c r="C970" s="4"/>
      <c r="D970" s="19"/>
    </row>
    <row r="971" ht="13.2" spans="1:4">
      <c r="A971" s="2"/>
      <c r="C971" s="4"/>
      <c r="D971" s="19"/>
    </row>
    <row r="972" ht="13.2" spans="1:4">
      <c r="A972" s="2"/>
      <c r="C972" s="4"/>
      <c r="D972" s="19"/>
    </row>
    <row r="973" ht="13.2" spans="1:4">
      <c r="A973" s="2"/>
      <c r="C973" s="4"/>
      <c r="D973" s="19"/>
    </row>
    <row r="974" ht="13.2" spans="1:4">
      <c r="A974" s="2"/>
      <c r="C974" s="4"/>
      <c r="D974" s="19"/>
    </row>
    <row r="975" ht="13.2" spans="1:4">
      <c r="A975" s="2"/>
      <c r="C975" s="4"/>
      <c r="D975" s="19"/>
    </row>
    <row r="976" ht="13.2" spans="1:4">
      <c r="A976" s="2"/>
      <c r="C976" s="4"/>
      <c r="D976" s="19"/>
    </row>
    <row r="977" ht="13.2" spans="1:4">
      <c r="A977" s="2"/>
      <c r="C977" s="4"/>
      <c r="D977" s="19"/>
    </row>
    <row r="978" ht="13.2" spans="1:4">
      <c r="A978" s="2"/>
      <c r="C978" s="4"/>
      <c r="D978" s="19"/>
    </row>
    <row r="979" ht="13.2" spans="1:4">
      <c r="A979" s="2"/>
      <c r="C979" s="4"/>
      <c r="D979" s="19"/>
    </row>
    <row r="980" ht="13.2" spans="1:4">
      <c r="A980" s="2"/>
      <c r="C980" s="4"/>
      <c r="D980" s="19"/>
    </row>
    <row r="981" ht="13.2" spans="1:4">
      <c r="A981" s="2"/>
      <c r="C981" s="4"/>
      <c r="D981" s="19"/>
    </row>
    <row r="982" ht="13.2" spans="1:4">
      <c r="A982" s="2"/>
      <c r="C982" s="4"/>
      <c r="D982" s="19"/>
    </row>
    <row r="983" ht="13.2" spans="1:4">
      <c r="A983" s="2"/>
      <c r="C983" s="4"/>
      <c r="D983" s="19"/>
    </row>
    <row r="984" ht="13.2" spans="1:4">
      <c r="A984" s="2"/>
      <c r="C984" s="4"/>
      <c r="D984" s="19"/>
    </row>
    <row r="985" ht="13.2" spans="1:4">
      <c r="A985" s="2"/>
      <c r="C985" s="4"/>
      <c r="D985" s="19"/>
    </row>
    <row r="986" ht="13.2" spans="1:4">
      <c r="A986" s="2"/>
      <c r="C986" s="4"/>
      <c r="D986" s="19"/>
    </row>
    <row r="987" ht="13.2" spans="1:4">
      <c r="A987" s="2"/>
      <c r="C987" s="4"/>
      <c r="D987" s="19"/>
    </row>
    <row r="988" ht="13.2" spans="1:4">
      <c r="A988" s="2"/>
      <c r="C988" s="4"/>
      <c r="D988" s="19"/>
    </row>
    <row r="989" ht="13.2" spans="1:4">
      <c r="A989" s="2"/>
      <c r="C989" s="4"/>
      <c r="D989" s="19"/>
    </row>
    <row r="990" ht="13.2" spans="1:4">
      <c r="A990" s="2"/>
      <c r="C990" s="4"/>
      <c r="D990" s="19"/>
    </row>
    <row r="991" ht="13.2" spans="1:4">
      <c r="A991" s="2"/>
      <c r="C991" s="4"/>
      <c r="D991" s="19"/>
    </row>
    <row r="992" ht="13.2" spans="1:4">
      <c r="A992" s="2"/>
      <c r="C992" s="4"/>
      <c r="D992" s="19"/>
    </row>
    <row r="993" ht="13.2" spans="1:4">
      <c r="A993" s="2"/>
      <c r="C993" s="4"/>
      <c r="D993" s="19"/>
    </row>
    <row r="994" ht="13.2" spans="1:4">
      <c r="A994" s="2"/>
      <c r="C994" s="4"/>
      <c r="D994" s="19"/>
    </row>
    <row r="995" ht="13.2" spans="1:4">
      <c r="A995" s="2"/>
      <c r="C995" s="4"/>
      <c r="D995" s="19"/>
    </row>
    <row r="996" ht="13.2" spans="1:4">
      <c r="A996" s="2"/>
      <c r="C996" s="4"/>
      <c r="D996" s="19"/>
    </row>
    <row r="997" ht="13.2" spans="1:4">
      <c r="A997" s="2"/>
      <c r="C997" s="4"/>
      <c r="D997" s="19"/>
    </row>
    <row r="998" ht="13.2" spans="1:4">
      <c r="A998" s="2"/>
      <c r="C998" s="4"/>
      <c r="D998" s="19"/>
    </row>
    <row r="999" ht="13.2" spans="1:4">
      <c r="A999" s="2"/>
      <c r="C999" s="4"/>
      <c r="D999" s="19"/>
    </row>
    <row r="1000" ht="13.2" spans="1:4">
      <c r="A1000" s="2"/>
      <c r="C1000" s="4"/>
      <c r="D1000" s="19"/>
    </row>
  </sheetData>
  <mergeCells count="1">
    <mergeCell ref="D1:H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004"/>
  <sheetViews>
    <sheetView workbookViewId="0">
      <selection activeCell="A1" sqref="A1"/>
    </sheetView>
  </sheetViews>
  <sheetFormatPr defaultColWidth="14.4259259259259" defaultRowHeight="15.75" customHeight="1"/>
  <cols>
    <col min="1" max="1" width="4.28703703703704" customWidth="1"/>
    <col min="2" max="2" width="37.1388888888889" customWidth="1"/>
    <col min="3" max="3" width="8.13888888888889" customWidth="1"/>
    <col min="4" max="10" width="7.28703703703704" customWidth="1"/>
    <col min="11" max="11" width="34.287037037037" customWidth="1"/>
  </cols>
  <sheetData>
    <row r="1" ht="13.2" spans="1:14">
      <c r="A1" s="2"/>
      <c r="B1" s="3" t="s">
        <v>62</v>
      </c>
      <c r="C1" s="4">
        <f>COUNTIF(B4:B1004,"?*")</f>
        <v>1</v>
      </c>
      <c r="D1" s="4">
        <f>COUNTIF(D4:J1004,"?*")</f>
        <v>1</v>
      </c>
      <c r="E1" s="2">
        <f>C1+D1</f>
        <v>2</v>
      </c>
      <c r="F1" s="5"/>
      <c r="G1" s="5"/>
      <c r="H1" s="5"/>
      <c r="I1" s="5"/>
      <c r="J1" s="5"/>
      <c r="K1" s="3"/>
      <c r="L1" s="3"/>
      <c r="M1" s="3"/>
      <c r="N1" s="3"/>
    </row>
    <row r="2" ht="13.2" spans="1:14">
      <c r="A2" s="2"/>
      <c r="B2" s="6"/>
      <c r="C2" s="4"/>
      <c r="D2" s="5"/>
      <c r="E2" s="5"/>
      <c r="F2" s="5"/>
      <c r="G2" s="5"/>
      <c r="H2" s="5"/>
      <c r="I2" s="5"/>
      <c r="J2" s="5"/>
      <c r="K2" s="3"/>
      <c r="L2" s="3"/>
      <c r="M2" s="3"/>
      <c r="N2" s="3"/>
    </row>
    <row r="3" ht="13.2" spans="1:14">
      <c r="A3" s="7" t="s">
        <v>0</v>
      </c>
      <c r="B3" s="8" t="s">
        <v>1</v>
      </c>
      <c r="C3" s="9" t="s">
        <v>2</v>
      </c>
      <c r="D3" s="10" t="s">
        <v>3</v>
      </c>
      <c r="E3" s="11"/>
      <c r="F3" s="11"/>
      <c r="G3" s="11"/>
      <c r="H3" s="11"/>
      <c r="I3" s="11"/>
      <c r="J3" s="20"/>
      <c r="K3" s="12" t="s">
        <v>4</v>
      </c>
      <c r="L3" s="12" t="s">
        <v>63</v>
      </c>
      <c r="M3" s="12" t="s">
        <v>64</v>
      </c>
      <c r="N3" s="12" t="s">
        <v>65</v>
      </c>
    </row>
    <row r="4" ht="13.2" spans="1:14">
      <c r="A4" s="12">
        <v>1</v>
      </c>
      <c r="B4" s="13" t="str">
        <f>HYPERLINK("https://leetcode.com/problems/two-sum/","Two Sum")</f>
        <v>Two Sum</v>
      </c>
      <c r="C4" s="9" t="s">
        <v>10</v>
      </c>
      <c r="D4" s="27" t="str">
        <f>HYPERLINK("https://leetcode.com/problems/subarray-sum-equals-k/","560")</f>
        <v>560</v>
      </c>
      <c r="E4" s="7"/>
      <c r="F4" s="7"/>
      <c r="G4" s="7"/>
      <c r="H4" s="7"/>
      <c r="I4" s="7"/>
      <c r="J4" s="7"/>
      <c r="K4" s="17"/>
      <c r="L4" s="17"/>
      <c r="M4" s="17"/>
      <c r="N4" s="17"/>
    </row>
    <row r="5" ht="13.2" spans="1:14">
      <c r="A5" s="17"/>
      <c r="B5" s="12"/>
      <c r="C5" s="9" t="s">
        <v>10</v>
      </c>
      <c r="D5" s="7"/>
      <c r="E5" s="16"/>
      <c r="F5" s="7"/>
      <c r="G5" s="7"/>
      <c r="H5" s="7"/>
      <c r="I5" s="7"/>
      <c r="J5" s="17"/>
      <c r="K5" s="17"/>
      <c r="L5" s="17"/>
      <c r="M5" s="17"/>
      <c r="N5" s="17"/>
    </row>
    <row r="6" ht="13.2" spans="1:14">
      <c r="A6" s="17"/>
      <c r="B6" s="12"/>
      <c r="C6" s="9" t="s">
        <v>10</v>
      </c>
      <c r="D6" s="16"/>
      <c r="E6" s="7"/>
      <c r="F6" s="7"/>
      <c r="G6" s="16"/>
      <c r="H6" s="7"/>
      <c r="I6" s="7"/>
      <c r="J6" s="17"/>
      <c r="K6" s="17"/>
      <c r="L6" s="17"/>
      <c r="M6" s="17"/>
      <c r="N6" s="17"/>
    </row>
    <row r="7" ht="13.2" spans="1:14">
      <c r="A7" s="17"/>
      <c r="B7" s="12"/>
      <c r="C7" s="9" t="s">
        <v>5</v>
      </c>
      <c r="D7" s="16"/>
      <c r="E7" s="7"/>
      <c r="F7" s="7"/>
      <c r="G7" s="16"/>
      <c r="H7" s="7"/>
      <c r="I7" s="7"/>
      <c r="J7" s="17"/>
      <c r="K7" s="17"/>
      <c r="L7" s="17"/>
      <c r="M7" s="17"/>
      <c r="N7" s="17"/>
    </row>
    <row r="8" ht="13.2" spans="1:14">
      <c r="A8" s="17"/>
      <c r="B8" s="12"/>
      <c r="C8" s="9" t="s">
        <v>5</v>
      </c>
      <c r="D8" s="16"/>
      <c r="E8" s="7"/>
      <c r="F8" s="7"/>
      <c r="G8" s="17"/>
      <c r="H8" s="7"/>
      <c r="I8" s="7"/>
      <c r="J8" s="7"/>
      <c r="K8" s="17"/>
      <c r="L8" s="17"/>
      <c r="M8" s="17"/>
      <c r="N8" s="17"/>
    </row>
    <row r="9" ht="13.2" spans="1:14">
      <c r="A9" s="17"/>
      <c r="B9" s="12"/>
      <c r="C9" s="9" t="s">
        <v>5</v>
      </c>
      <c r="D9" s="16"/>
      <c r="E9" s="7"/>
      <c r="F9" s="17"/>
      <c r="G9" s="7"/>
      <c r="H9" s="7"/>
      <c r="I9" s="7"/>
      <c r="J9" s="7"/>
      <c r="K9" s="8"/>
      <c r="L9" s="17"/>
      <c r="M9" s="17"/>
      <c r="N9" s="17"/>
    </row>
    <row r="10" ht="13.2" spans="1:14">
      <c r="A10" s="17"/>
      <c r="B10" s="12"/>
      <c r="C10" s="9" t="s">
        <v>5</v>
      </c>
      <c r="D10" s="16"/>
      <c r="E10" s="7"/>
      <c r="F10" s="7"/>
      <c r="G10" s="7"/>
      <c r="H10" s="7"/>
      <c r="I10" s="7"/>
      <c r="J10" s="7"/>
      <c r="K10" s="17"/>
      <c r="L10" s="17"/>
      <c r="M10" s="17"/>
      <c r="N10" s="17"/>
    </row>
    <row r="11" ht="13.2" spans="1:14">
      <c r="A11" s="17"/>
      <c r="B11" s="12"/>
      <c r="C11" s="9" t="s">
        <v>5</v>
      </c>
      <c r="D11" s="16"/>
      <c r="E11" s="7"/>
      <c r="F11" s="7"/>
      <c r="G11" s="7"/>
      <c r="H11" s="7"/>
      <c r="I11" s="7"/>
      <c r="J11" s="7"/>
      <c r="K11" s="17"/>
      <c r="L11" s="17"/>
      <c r="M11" s="17"/>
      <c r="N11" s="17"/>
    </row>
    <row r="12" ht="13.2" spans="1:14">
      <c r="A12" s="17"/>
      <c r="B12" s="12"/>
      <c r="C12" s="9" t="s">
        <v>5</v>
      </c>
      <c r="D12" s="7"/>
      <c r="E12" s="7"/>
      <c r="F12" s="7"/>
      <c r="G12" s="17"/>
      <c r="H12" s="17"/>
      <c r="I12" s="7"/>
      <c r="J12" s="7"/>
      <c r="K12" s="17"/>
      <c r="L12" s="17"/>
      <c r="M12" s="17"/>
      <c r="N12" s="17"/>
    </row>
    <row r="13" ht="13.2" spans="1:14">
      <c r="A13" s="17"/>
      <c r="B13" s="12"/>
      <c r="C13" s="9" t="s">
        <v>14</v>
      </c>
      <c r="D13" s="16"/>
      <c r="E13" s="7"/>
      <c r="F13" s="7"/>
      <c r="G13" s="7"/>
      <c r="H13" s="7"/>
      <c r="I13" s="7"/>
      <c r="J13" s="7"/>
      <c r="K13" s="17"/>
      <c r="L13" s="17"/>
      <c r="M13" s="17"/>
      <c r="N13" s="17"/>
    </row>
    <row r="14" ht="13.2" spans="2:10">
      <c r="B14" s="3"/>
      <c r="C14" s="4"/>
      <c r="D14" s="18"/>
      <c r="E14" s="2"/>
      <c r="F14" s="2"/>
      <c r="G14" s="2"/>
      <c r="H14" s="2"/>
      <c r="I14" s="2"/>
      <c r="J14" s="2"/>
    </row>
    <row r="15" ht="13.2" spans="2:10">
      <c r="B15" s="3"/>
      <c r="C15" s="4"/>
      <c r="D15" s="18"/>
      <c r="E15" s="2"/>
      <c r="F15" s="2"/>
      <c r="G15" s="2"/>
      <c r="H15" s="2"/>
      <c r="I15" s="2"/>
      <c r="J15" s="2"/>
    </row>
    <row r="16" ht="13.2" spans="2:10">
      <c r="B16" s="3"/>
      <c r="C16" s="4"/>
      <c r="D16" s="18"/>
      <c r="E16" s="2"/>
      <c r="F16" s="2"/>
      <c r="G16" s="2"/>
      <c r="H16" s="2"/>
      <c r="I16" s="2"/>
      <c r="J16" s="2"/>
    </row>
    <row r="17" ht="13.2" spans="2:10">
      <c r="B17" s="3"/>
      <c r="C17" s="4"/>
      <c r="D17" s="18"/>
      <c r="E17" s="2"/>
      <c r="F17" s="2"/>
      <c r="G17" s="2"/>
      <c r="H17" s="2"/>
      <c r="I17" s="2"/>
      <c r="J17" s="2"/>
    </row>
    <row r="18" ht="13.2" spans="3:4">
      <c r="C18" s="4"/>
      <c r="D18" s="19"/>
    </row>
    <row r="19" ht="13.2" spans="3:4">
      <c r="C19" s="4"/>
      <c r="D19" s="19"/>
    </row>
    <row r="20" ht="13.2" spans="3:4">
      <c r="C20" s="4"/>
      <c r="D20" s="19"/>
    </row>
    <row r="21" ht="13.2" spans="3:4">
      <c r="C21" s="4"/>
      <c r="D21" s="19"/>
    </row>
    <row r="22" ht="13.2" spans="3:4">
      <c r="C22" s="4"/>
      <c r="D22" s="19"/>
    </row>
    <row r="23" ht="13.2" spans="3:4">
      <c r="C23" s="4"/>
      <c r="D23" s="19"/>
    </row>
    <row r="24" ht="13.2" spans="3:4">
      <c r="C24" s="4"/>
      <c r="D24" s="19"/>
    </row>
    <row r="25" ht="13.2" spans="3:4">
      <c r="C25" s="4"/>
      <c r="D25" s="19"/>
    </row>
    <row r="26" ht="13.2" spans="3:4">
      <c r="C26" s="4"/>
      <c r="D26" s="19"/>
    </row>
    <row r="27" ht="13.2" spans="3:4">
      <c r="C27" s="4"/>
      <c r="D27" s="19"/>
    </row>
    <row r="28" ht="13.2" spans="3:4">
      <c r="C28" s="4"/>
      <c r="D28" s="19"/>
    </row>
    <row r="29" ht="13.2" spans="3:4">
      <c r="C29" s="4"/>
      <c r="D29" s="19"/>
    </row>
    <row r="30" ht="13.2" spans="3:4">
      <c r="C30" s="4"/>
      <c r="D30" s="19"/>
    </row>
    <row r="31" ht="13.2" spans="3:4">
      <c r="C31" s="4"/>
      <c r="D31" s="19"/>
    </row>
    <row r="32" ht="13.2" spans="3:4">
      <c r="C32" s="4"/>
      <c r="D32" s="19"/>
    </row>
    <row r="33" ht="13.2" spans="3:4">
      <c r="C33" s="4"/>
      <c r="D33" s="19"/>
    </row>
    <row r="34" ht="13.2" spans="3:4">
      <c r="C34" s="4"/>
      <c r="D34" s="19"/>
    </row>
    <row r="35" ht="13.2" spans="3:4">
      <c r="C35" s="4"/>
      <c r="D35" s="19"/>
    </row>
    <row r="36" ht="13.2" spans="3:4">
      <c r="C36" s="4"/>
      <c r="D36" s="19"/>
    </row>
    <row r="37" ht="13.2" spans="3:4">
      <c r="C37" s="4"/>
      <c r="D37" s="19"/>
    </row>
    <row r="38" ht="13.2" spans="3:4">
      <c r="C38" s="4"/>
      <c r="D38" s="19"/>
    </row>
    <row r="39" ht="13.2" spans="3:4">
      <c r="C39" s="4"/>
      <c r="D39" s="19"/>
    </row>
    <row r="40" ht="13.2" spans="3:4">
      <c r="C40" s="4"/>
      <c r="D40" s="19"/>
    </row>
    <row r="41" ht="13.2" spans="3:4">
      <c r="C41" s="4"/>
      <c r="D41" s="19"/>
    </row>
    <row r="42" ht="13.2" spans="3:4">
      <c r="C42" s="4"/>
      <c r="D42" s="19"/>
    </row>
    <row r="43" ht="13.2" spans="3:4">
      <c r="C43" s="4"/>
      <c r="D43" s="19"/>
    </row>
    <row r="44" ht="13.2" spans="3:4">
      <c r="C44" s="4"/>
      <c r="D44" s="19"/>
    </row>
    <row r="45" ht="13.2" spans="3:4">
      <c r="C45" s="4"/>
      <c r="D45" s="19"/>
    </row>
    <row r="46" ht="13.2" spans="3:4">
      <c r="C46" s="4"/>
      <c r="D46" s="19"/>
    </row>
    <row r="47" ht="13.2" spans="3:4">
      <c r="C47" s="4"/>
      <c r="D47" s="19"/>
    </row>
    <row r="48" ht="13.2" spans="3:4">
      <c r="C48" s="4"/>
      <c r="D48" s="19"/>
    </row>
    <row r="49" ht="13.2" spans="3:4">
      <c r="C49" s="4"/>
      <c r="D49" s="19"/>
    </row>
    <row r="50" ht="13.2" spans="3:4">
      <c r="C50" s="4"/>
      <c r="D50" s="19"/>
    </row>
    <row r="51" ht="13.2" spans="3:4">
      <c r="C51" s="4"/>
      <c r="D51" s="19"/>
    </row>
    <row r="52" ht="13.2" spans="3:4">
      <c r="C52" s="4"/>
      <c r="D52" s="19"/>
    </row>
    <row r="53" ht="13.2" spans="3:4">
      <c r="C53" s="4"/>
      <c r="D53" s="19"/>
    </row>
    <row r="54" ht="13.2" spans="3:4">
      <c r="C54" s="4"/>
      <c r="D54" s="19"/>
    </row>
    <row r="55" ht="13.2" spans="3:4">
      <c r="C55" s="4"/>
      <c r="D55" s="19"/>
    </row>
    <row r="56" ht="13.2" spans="3:4">
      <c r="C56" s="4"/>
      <c r="D56" s="19"/>
    </row>
    <row r="57" ht="13.2" spans="3:4">
      <c r="C57" s="4"/>
      <c r="D57" s="19"/>
    </row>
    <row r="58" ht="13.2" spans="3:4">
      <c r="C58" s="4"/>
      <c r="D58" s="19"/>
    </row>
    <row r="59" ht="13.2" spans="3:4">
      <c r="C59" s="4"/>
      <c r="D59" s="19"/>
    </row>
    <row r="60" ht="13.2" spans="3:4">
      <c r="C60" s="4"/>
      <c r="D60" s="19"/>
    </row>
    <row r="61" ht="13.2" spans="3:4">
      <c r="C61" s="4"/>
      <c r="D61" s="19"/>
    </row>
    <row r="62" ht="13.2" spans="3:4">
      <c r="C62" s="4"/>
      <c r="D62" s="19"/>
    </row>
    <row r="63" ht="13.2" spans="3:4">
      <c r="C63" s="4"/>
      <c r="D63" s="19"/>
    </row>
    <row r="64" ht="13.2" spans="3:4">
      <c r="C64" s="4"/>
      <c r="D64" s="19"/>
    </row>
    <row r="65" ht="13.2" spans="3:4">
      <c r="C65" s="4"/>
      <c r="D65" s="19"/>
    </row>
    <row r="66" ht="13.2" spans="3:4">
      <c r="C66" s="4"/>
      <c r="D66" s="19"/>
    </row>
    <row r="67" ht="13.2" spans="3:4">
      <c r="C67" s="4"/>
      <c r="D67" s="19"/>
    </row>
    <row r="68" ht="13.2" spans="3:4">
      <c r="C68" s="4"/>
      <c r="D68" s="19"/>
    </row>
    <row r="69" ht="13.2" spans="3:4">
      <c r="C69" s="4"/>
      <c r="D69" s="19"/>
    </row>
    <row r="70" ht="13.2" spans="3:4">
      <c r="C70" s="4"/>
      <c r="D70" s="19"/>
    </row>
    <row r="71" ht="13.2" spans="3:4">
      <c r="C71" s="4"/>
      <c r="D71" s="19"/>
    </row>
    <row r="72" ht="13.2" spans="3:4">
      <c r="C72" s="4"/>
      <c r="D72" s="19"/>
    </row>
    <row r="73" ht="13.2" spans="3:4">
      <c r="C73" s="4"/>
      <c r="D73" s="19"/>
    </row>
    <row r="74" ht="13.2" spans="3:4">
      <c r="C74" s="4"/>
      <c r="D74" s="19"/>
    </row>
    <row r="75" ht="13.2" spans="3:4">
      <c r="C75" s="4"/>
      <c r="D75" s="19"/>
    </row>
    <row r="76" ht="13.2" spans="3:4">
      <c r="C76" s="4"/>
      <c r="D76" s="19"/>
    </row>
    <row r="77" ht="13.2" spans="3:4">
      <c r="C77" s="4"/>
      <c r="D77" s="19"/>
    </row>
    <row r="78" ht="13.2" spans="3:4">
      <c r="C78" s="4"/>
      <c r="D78" s="19"/>
    </row>
    <row r="79" ht="13.2" spans="3:4">
      <c r="C79" s="4"/>
      <c r="D79" s="19"/>
    </row>
    <row r="80" ht="13.2" spans="3:4">
      <c r="C80" s="4"/>
      <c r="D80" s="19"/>
    </row>
    <row r="81" ht="13.2" spans="3:4">
      <c r="C81" s="4"/>
      <c r="D81" s="19"/>
    </row>
    <row r="82" ht="13.2" spans="3:4">
      <c r="C82" s="4"/>
      <c r="D82" s="19"/>
    </row>
    <row r="83" ht="13.2" spans="3:4">
      <c r="C83" s="4"/>
      <c r="D83" s="19"/>
    </row>
    <row r="84" ht="13.2" spans="3:4">
      <c r="C84" s="4"/>
      <c r="D84" s="19"/>
    </row>
    <row r="85" ht="13.2" spans="3:4">
      <c r="C85" s="4"/>
      <c r="D85" s="19"/>
    </row>
    <row r="86" ht="13.2" spans="3:4">
      <c r="C86" s="4"/>
      <c r="D86" s="19"/>
    </row>
    <row r="87" ht="13.2" spans="3:4">
      <c r="C87" s="4"/>
      <c r="D87" s="19"/>
    </row>
    <row r="88" ht="13.2" spans="3:4">
      <c r="C88" s="4"/>
      <c r="D88" s="19"/>
    </row>
    <row r="89" ht="13.2" spans="3:4">
      <c r="C89" s="4"/>
      <c r="D89" s="19"/>
    </row>
    <row r="90" ht="13.2" spans="3:4">
      <c r="C90" s="4"/>
      <c r="D90" s="19"/>
    </row>
    <row r="91" ht="13.2" spans="3:4">
      <c r="C91" s="4"/>
      <c r="D91" s="19"/>
    </row>
    <row r="92" ht="13.2" spans="3:4">
      <c r="C92" s="4"/>
      <c r="D92" s="19"/>
    </row>
    <row r="93" ht="13.2" spans="3:4">
      <c r="C93" s="4"/>
      <c r="D93" s="19"/>
    </row>
    <row r="94" ht="13.2" spans="3:4">
      <c r="C94" s="4"/>
      <c r="D94" s="19"/>
    </row>
    <row r="95" ht="13.2" spans="3:4">
      <c r="C95" s="4"/>
      <c r="D95" s="19"/>
    </row>
    <row r="96" ht="13.2" spans="3:4">
      <c r="C96" s="4"/>
      <c r="D96" s="19"/>
    </row>
    <row r="97" ht="13.2" spans="3:4">
      <c r="C97" s="4"/>
      <c r="D97" s="19"/>
    </row>
    <row r="98" ht="13.2" spans="3:4">
      <c r="C98" s="4"/>
      <c r="D98" s="19"/>
    </row>
    <row r="99" ht="13.2" spans="3:4">
      <c r="C99" s="4"/>
      <c r="D99" s="19"/>
    </row>
    <row r="100" ht="13.2" spans="3:4">
      <c r="C100" s="4"/>
      <c r="D100" s="19"/>
    </row>
    <row r="101" ht="13.2" spans="3:4">
      <c r="C101" s="4"/>
      <c r="D101" s="19"/>
    </row>
    <row r="102" ht="13.2" spans="3:4">
      <c r="C102" s="4"/>
      <c r="D102" s="19"/>
    </row>
    <row r="103" ht="13.2" spans="3:4">
      <c r="C103" s="4"/>
      <c r="D103" s="19"/>
    </row>
    <row r="104" ht="13.2" spans="3:4">
      <c r="C104" s="4"/>
      <c r="D104" s="19"/>
    </row>
    <row r="105" ht="13.2" spans="3:4">
      <c r="C105" s="4"/>
      <c r="D105" s="19"/>
    </row>
    <row r="106" ht="13.2" spans="3:4">
      <c r="C106" s="4"/>
      <c r="D106" s="19"/>
    </row>
    <row r="107" ht="13.2" spans="3:4">
      <c r="C107" s="4"/>
      <c r="D107" s="19"/>
    </row>
    <row r="108" ht="13.2" spans="3:4">
      <c r="C108" s="4"/>
      <c r="D108" s="19"/>
    </row>
    <row r="109" ht="13.2" spans="3:4">
      <c r="C109" s="4"/>
      <c r="D109" s="19"/>
    </row>
    <row r="110" ht="13.2" spans="3:4">
      <c r="C110" s="4"/>
      <c r="D110" s="19"/>
    </row>
    <row r="111" ht="13.2" spans="3:4">
      <c r="C111" s="4"/>
      <c r="D111" s="19"/>
    </row>
    <row r="112" ht="13.2" spans="3:4">
      <c r="C112" s="4"/>
      <c r="D112" s="19"/>
    </row>
    <row r="113" ht="13.2" spans="3:4">
      <c r="C113" s="4"/>
      <c r="D113" s="19"/>
    </row>
    <row r="114" ht="13.2" spans="3:4">
      <c r="C114" s="4"/>
      <c r="D114" s="19"/>
    </row>
    <row r="115" ht="13.2" spans="3:4">
      <c r="C115" s="4"/>
      <c r="D115" s="19"/>
    </row>
    <row r="116" ht="13.2" spans="3:4">
      <c r="C116" s="4"/>
      <c r="D116" s="19"/>
    </row>
    <row r="117" ht="13.2" spans="3:4">
      <c r="C117" s="4"/>
      <c r="D117" s="19"/>
    </row>
    <row r="118" ht="13.2" spans="3:4">
      <c r="C118" s="4"/>
      <c r="D118" s="19"/>
    </row>
    <row r="119" ht="13.2" spans="3:4">
      <c r="C119" s="4"/>
      <c r="D119" s="19"/>
    </row>
    <row r="120" ht="13.2" spans="3:4">
      <c r="C120" s="4"/>
      <c r="D120" s="19"/>
    </row>
    <row r="121" ht="13.2" spans="3:4">
      <c r="C121" s="4"/>
      <c r="D121" s="19"/>
    </row>
    <row r="122" ht="13.2" spans="3:4">
      <c r="C122" s="4"/>
      <c r="D122" s="19"/>
    </row>
    <row r="123" ht="13.2" spans="3:4">
      <c r="C123" s="4"/>
      <c r="D123" s="19"/>
    </row>
    <row r="124" ht="13.2" spans="3:4">
      <c r="C124" s="4"/>
      <c r="D124" s="19"/>
    </row>
    <row r="125" ht="13.2" spans="3:4">
      <c r="C125" s="4"/>
      <c r="D125" s="19"/>
    </row>
    <row r="126" ht="13.2" spans="3:4">
      <c r="C126" s="4"/>
      <c r="D126" s="19"/>
    </row>
    <row r="127" ht="13.2" spans="3:4">
      <c r="C127" s="4"/>
      <c r="D127" s="19"/>
    </row>
    <row r="128" ht="13.2" spans="3:4">
      <c r="C128" s="4"/>
      <c r="D128" s="19"/>
    </row>
    <row r="129" ht="13.2" spans="3:4">
      <c r="C129" s="4"/>
      <c r="D129" s="19"/>
    </row>
    <row r="130" ht="13.2" spans="3:4">
      <c r="C130" s="4"/>
      <c r="D130" s="19"/>
    </row>
    <row r="131" ht="13.2" spans="3:4">
      <c r="C131" s="4"/>
      <c r="D131" s="19"/>
    </row>
    <row r="132" ht="13.2" spans="3:4">
      <c r="C132" s="4"/>
      <c r="D132" s="19"/>
    </row>
    <row r="133" ht="13.2" spans="3:4">
      <c r="C133" s="4"/>
      <c r="D133" s="19"/>
    </row>
    <row r="134" ht="13.2" spans="3:4">
      <c r="C134" s="4"/>
      <c r="D134" s="19"/>
    </row>
    <row r="135" ht="13.2" spans="3:4">
      <c r="C135" s="4"/>
      <c r="D135" s="19"/>
    </row>
    <row r="136" ht="13.2" spans="3:4">
      <c r="C136" s="4"/>
      <c r="D136" s="19"/>
    </row>
    <row r="137" ht="13.2" spans="3:4">
      <c r="C137" s="4"/>
      <c r="D137" s="19"/>
    </row>
    <row r="138" ht="13.2" spans="3:4">
      <c r="C138" s="4"/>
      <c r="D138" s="19"/>
    </row>
    <row r="139" ht="13.2" spans="3:4">
      <c r="C139" s="4"/>
      <c r="D139" s="19"/>
    </row>
    <row r="140" ht="13.2" spans="3:4">
      <c r="C140" s="4"/>
      <c r="D140" s="19"/>
    </row>
    <row r="141" ht="13.2" spans="3:4">
      <c r="C141" s="4"/>
      <c r="D141" s="19"/>
    </row>
    <row r="142" ht="13.2" spans="3:4">
      <c r="C142" s="4"/>
      <c r="D142" s="19"/>
    </row>
    <row r="143" ht="13.2" spans="3:4">
      <c r="C143" s="4"/>
      <c r="D143" s="19"/>
    </row>
    <row r="144" ht="13.2" spans="3:4">
      <c r="C144" s="4"/>
      <c r="D144" s="19"/>
    </row>
    <row r="145" ht="13.2" spans="3:4">
      <c r="C145" s="4"/>
      <c r="D145" s="19"/>
    </row>
    <row r="146" ht="13.2" spans="3:4">
      <c r="C146" s="4"/>
      <c r="D146" s="19"/>
    </row>
    <row r="147" ht="13.2" spans="3:4">
      <c r="C147" s="4"/>
      <c r="D147" s="19"/>
    </row>
    <row r="148" ht="13.2" spans="3:4">
      <c r="C148" s="4"/>
      <c r="D148" s="19"/>
    </row>
    <row r="149" ht="13.2" spans="3:4">
      <c r="C149" s="4"/>
      <c r="D149" s="19"/>
    </row>
    <row r="150" ht="13.2" spans="3:4">
      <c r="C150" s="4"/>
      <c r="D150" s="19"/>
    </row>
    <row r="151" ht="13.2" spans="3:4">
      <c r="C151" s="4"/>
      <c r="D151" s="19"/>
    </row>
    <row r="152" ht="13.2" spans="3:4">
      <c r="C152" s="4"/>
      <c r="D152" s="19"/>
    </row>
    <row r="153" ht="13.2" spans="3:4">
      <c r="C153" s="4"/>
      <c r="D153" s="19"/>
    </row>
    <row r="154" ht="13.2" spans="3:4">
      <c r="C154" s="4"/>
      <c r="D154" s="19"/>
    </row>
    <row r="155" ht="13.2" spans="3:4">
      <c r="C155" s="4"/>
      <c r="D155" s="19"/>
    </row>
    <row r="156" ht="13.2" spans="3:4">
      <c r="C156" s="4"/>
      <c r="D156" s="19"/>
    </row>
    <row r="157" ht="13.2" spans="3:4">
      <c r="C157" s="4"/>
      <c r="D157" s="19"/>
    </row>
    <row r="158" ht="13.2" spans="3:4">
      <c r="C158" s="4"/>
      <c r="D158" s="19"/>
    </row>
    <row r="159" ht="13.2" spans="3:4">
      <c r="C159" s="4"/>
      <c r="D159" s="19"/>
    </row>
    <row r="160" ht="13.2" spans="3:4">
      <c r="C160" s="4"/>
      <c r="D160" s="19"/>
    </row>
    <row r="161" ht="13.2" spans="3:4">
      <c r="C161" s="4"/>
      <c r="D161" s="19"/>
    </row>
    <row r="162" ht="13.2" spans="3:4">
      <c r="C162" s="4"/>
      <c r="D162" s="19"/>
    </row>
    <row r="163" ht="13.2" spans="3:4">
      <c r="C163" s="4"/>
      <c r="D163" s="19"/>
    </row>
    <row r="164" ht="13.2" spans="3:4">
      <c r="C164" s="4"/>
      <c r="D164" s="19"/>
    </row>
    <row r="165" ht="13.2" spans="3:4">
      <c r="C165" s="4"/>
      <c r="D165" s="19"/>
    </row>
    <row r="166" ht="13.2" spans="3:4">
      <c r="C166" s="4"/>
      <c r="D166" s="19"/>
    </row>
    <row r="167" ht="13.2" spans="3:4">
      <c r="C167" s="4"/>
      <c r="D167" s="19"/>
    </row>
    <row r="168" ht="13.2" spans="3:4">
      <c r="C168" s="4"/>
      <c r="D168" s="19"/>
    </row>
    <row r="169" ht="13.2" spans="3:4">
      <c r="C169" s="4"/>
      <c r="D169" s="19"/>
    </row>
    <row r="170" ht="13.2" spans="3:4">
      <c r="C170" s="4"/>
      <c r="D170" s="19"/>
    </row>
    <row r="171" ht="13.2" spans="3:4">
      <c r="C171" s="4"/>
      <c r="D171" s="19"/>
    </row>
    <row r="172" ht="13.2" spans="3:4">
      <c r="C172" s="4"/>
      <c r="D172" s="19"/>
    </row>
    <row r="173" ht="13.2" spans="3:4">
      <c r="C173" s="4"/>
      <c r="D173" s="19"/>
    </row>
    <row r="174" ht="13.2" spans="3:4">
      <c r="C174" s="4"/>
      <c r="D174" s="19"/>
    </row>
    <row r="175" ht="13.2" spans="3:4">
      <c r="C175" s="4"/>
      <c r="D175" s="19"/>
    </row>
    <row r="176" ht="13.2" spans="3:4">
      <c r="C176" s="4"/>
      <c r="D176" s="19"/>
    </row>
    <row r="177" ht="13.2" spans="3:4">
      <c r="C177" s="4"/>
      <c r="D177" s="19"/>
    </row>
    <row r="178" ht="13.2" spans="3:4">
      <c r="C178" s="4"/>
      <c r="D178" s="19"/>
    </row>
    <row r="179" ht="13.2" spans="3:4">
      <c r="C179" s="4"/>
      <c r="D179" s="19"/>
    </row>
    <row r="180" ht="13.2" spans="3:4">
      <c r="C180" s="4"/>
      <c r="D180" s="19"/>
    </row>
    <row r="181" ht="13.2" spans="3:4">
      <c r="C181" s="4"/>
      <c r="D181" s="19"/>
    </row>
    <row r="182" ht="13.2" spans="3:4">
      <c r="C182" s="4"/>
      <c r="D182" s="19"/>
    </row>
    <row r="183" ht="13.2" spans="3:4">
      <c r="C183" s="4"/>
      <c r="D183" s="19"/>
    </row>
    <row r="184" ht="13.2" spans="3:4">
      <c r="C184" s="4"/>
      <c r="D184" s="19"/>
    </row>
    <row r="185" ht="13.2" spans="3:4">
      <c r="C185" s="4"/>
      <c r="D185" s="19"/>
    </row>
    <row r="186" ht="13.2" spans="3:4">
      <c r="C186" s="4"/>
      <c r="D186" s="19"/>
    </row>
    <row r="187" ht="13.2" spans="3:4">
      <c r="C187" s="4"/>
      <c r="D187" s="19"/>
    </row>
    <row r="188" ht="13.2" spans="3:4">
      <c r="C188" s="4"/>
      <c r="D188" s="19"/>
    </row>
    <row r="189" ht="13.2" spans="3:4">
      <c r="C189" s="4"/>
      <c r="D189" s="19"/>
    </row>
    <row r="190" ht="13.2" spans="3:4">
      <c r="C190" s="4"/>
      <c r="D190" s="19"/>
    </row>
    <row r="191" ht="13.2" spans="3:4">
      <c r="C191" s="4"/>
      <c r="D191" s="19"/>
    </row>
    <row r="192" ht="13.2" spans="3:4">
      <c r="C192" s="4"/>
      <c r="D192" s="19"/>
    </row>
    <row r="193" ht="13.2" spans="3:4">
      <c r="C193" s="4"/>
      <c r="D193" s="19"/>
    </row>
    <row r="194" ht="13.2" spans="3:4">
      <c r="C194" s="4"/>
      <c r="D194" s="19"/>
    </row>
    <row r="195" ht="13.2" spans="3:4">
      <c r="C195" s="4"/>
      <c r="D195" s="19"/>
    </row>
    <row r="196" ht="13.2" spans="3:4">
      <c r="C196" s="4"/>
      <c r="D196" s="19"/>
    </row>
    <row r="197" ht="13.2" spans="3:4">
      <c r="C197" s="4"/>
      <c r="D197" s="19"/>
    </row>
    <row r="198" ht="13.2" spans="3:4">
      <c r="C198" s="4"/>
      <c r="D198" s="19"/>
    </row>
    <row r="199" ht="13.2" spans="3:4">
      <c r="C199" s="4"/>
      <c r="D199" s="19"/>
    </row>
    <row r="200" ht="13.2" spans="3:4">
      <c r="C200" s="4"/>
      <c r="D200" s="19"/>
    </row>
    <row r="201" ht="13.2" spans="3:4">
      <c r="C201" s="4"/>
      <c r="D201" s="19"/>
    </row>
    <row r="202" ht="13.2" spans="3:4">
      <c r="C202" s="4"/>
      <c r="D202" s="19"/>
    </row>
    <row r="203" ht="13.2" spans="3:4">
      <c r="C203" s="4"/>
      <c r="D203" s="19"/>
    </row>
    <row r="204" ht="13.2" spans="3:4">
      <c r="C204" s="4"/>
      <c r="D204" s="19"/>
    </row>
    <row r="205" ht="13.2" spans="3:4">
      <c r="C205" s="4"/>
      <c r="D205" s="19"/>
    </row>
    <row r="206" ht="13.2" spans="3:4">
      <c r="C206" s="4"/>
      <c r="D206" s="19"/>
    </row>
    <row r="207" ht="13.2" spans="3:4">
      <c r="C207" s="4"/>
      <c r="D207" s="19"/>
    </row>
    <row r="208" ht="13.2" spans="3:4">
      <c r="C208" s="4"/>
      <c r="D208" s="19"/>
    </row>
    <row r="209" ht="13.2" spans="3:4">
      <c r="C209" s="4"/>
      <c r="D209" s="19"/>
    </row>
    <row r="210" ht="13.2" spans="3:4">
      <c r="C210" s="4"/>
      <c r="D210" s="19"/>
    </row>
    <row r="211" ht="13.2" spans="3:4">
      <c r="C211" s="4"/>
      <c r="D211" s="19"/>
    </row>
    <row r="212" ht="13.2" spans="3:4">
      <c r="C212" s="4"/>
      <c r="D212" s="19"/>
    </row>
    <row r="213" ht="13.2" spans="3:4">
      <c r="C213" s="4"/>
      <c r="D213" s="19"/>
    </row>
    <row r="214" ht="13.2" spans="3:4">
      <c r="C214" s="4"/>
      <c r="D214" s="19"/>
    </row>
    <row r="215" ht="13.2" spans="3:4">
      <c r="C215" s="4"/>
      <c r="D215" s="19"/>
    </row>
    <row r="216" ht="13.2" spans="3:4">
      <c r="C216" s="4"/>
      <c r="D216" s="19"/>
    </row>
    <row r="217" ht="13.2" spans="3:4">
      <c r="C217" s="4"/>
      <c r="D217" s="19"/>
    </row>
    <row r="218" ht="13.2" spans="3:4">
      <c r="C218" s="4"/>
      <c r="D218" s="19"/>
    </row>
    <row r="219" ht="13.2" spans="3:4">
      <c r="C219" s="4"/>
      <c r="D219" s="19"/>
    </row>
    <row r="220" ht="13.2" spans="3:4">
      <c r="C220" s="4"/>
      <c r="D220" s="19"/>
    </row>
    <row r="221" ht="13.2" spans="3:4">
      <c r="C221" s="4"/>
      <c r="D221" s="19"/>
    </row>
    <row r="222" ht="13.2" spans="3:4">
      <c r="C222" s="4"/>
      <c r="D222" s="19"/>
    </row>
    <row r="223" ht="13.2" spans="3:4">
      <c r="C223" s="4"/>
      <c r="D223" s="19"/>
    </row>
    <row r="224" ht="13.2" spans="3:4">
      <c r="C224" s="4"/>
      <c r="D224" s="19"/>
    </row>
    <row r="225" ht="13.2" spans="3:4">
      <c r="C225" s="4"/>
      <c r="D225" s="19"/>
    </row>
    <row r="226" ht="13.2" spans="3:4">
      <c r="C226" s="4"/>
      <c r="D226" s="19"/>
    </row>
    <row r="227" ht="13.2" spans="3:4">
      <c r="C227" s="4"/>
      <c r="D227" s="19"/>
    </row>
    <row r="228" ht="13.2" spans="3:4">
      <c r="C228" s="4"/>
      <c r="D228" s="19"/>
    </row>
    <row r="229" ht="13.2" spans="3:4">
      <c r="C229" s="4"/>
      <c r="D229" s="19"/>
    </row>
    <row r="230" ht="13.2" spans="3:4">
      <c r="C230" s="4"/>
      <c r="D230" s="19"/>
    </row>
    <row r="231" ht="13.2" spans="3:4">
      <c r="C231" s="4"/>
      <c r="D231" s="19"/>
    </row>
    <row r="232" ht="13.2" spans="3:4">
      <c r="C232" s="4"/>
      <c r="D232" s="19"/>
    </row>
    <row r="233" ht="13.2" spans="3:4">
      <c r="C233" s="4"/>
      <c r="D233" s="19"/>
    </row>
    <row r="234" ht="13.2" spans="3:4">
      <c r="C234" s="4"/>
      <c r="D234" s="19"/>
    </row>
    <row r="235" ht="13.2" spans="3:4">
      <c r="C235" s="4"/>
      <c r="D235" s="19"/>
    </row>
    <row r="236" ht="13.2" spans="3:4">
      <c r="C236" s="4"/>
      <c r="D236" s="19"/>
    </row>
    <row r="237" ht="13.2" spans="3:4">
      <c r="C237" s="4"/>
      <c r="D237" s="19"/>
    </row>
    <row r="238" ht="13.2" spans="3:4">
      <c r="C238" s="4"/>
      <c r="D238" s="19"/>
    </row>
    <row r="239" ht="13.2" spans="3:4">
      <c r="C239" s="4"/>
      <c r="D239" s="19"/>
    </row>
    <row r="240" ht="13.2" spans="3:4">
      <c r="C240" s="4"/>
      <c r="D240" s="19"/>
    </row>
    <row r="241" ht="13.2" spans="3:4">
      <c r="C241" s="4"/>
      <c r="D241" s="19"/>
    </row>
    <row r="242" ht="13.2" spans="3:4">
      <c r="C242" s="4"/>
      <c r="D242" s="19"/>
    </row>
    <row r="243" ht="13.2" spans="3:4">
      <c r="C243" s="4"/>
      <c r="D243" s="19"/>
    </row>
    <row r="244" ht="13.2" spans="3:4">
      <c r="C244" s="4"/>
      <c r="D244" s="19"/>
    </row>
    <row r="245" ht="13.2" spans="3:4">
      <c r="C245" s="4"/>
      <c r="D245" s="19"/>
    </row>
    <row r="246" ht="13.2" spans="3:4">
      <c r="C246" s="4"/>
      <c r="D246" s="19"/>
    </row>
    <row r="247" ht="13.2" spans="3:4">
      <c r="C247" s="4"/>
      <c r="D247" s="19"/>
    </row>
    <row r="248" ht="13.2" spans="3:4">
      <c r="C248" s="4"/>
      <c r="D248" s="19"/>
    </row>
    <row r="249" ht="13.2" spans="3:4">
      <c r="C249" s="4"/>
      <c r="D249" s="19"/>
    </row>
    <row r="250" ht="13.2" spans="3:4">
      <c r="C250" s="4"/>
      <c r="D250" s="19"/>
    </row>
    <row r="251" ht="13.2" spans="3:4">
      <c r="C251" s="4"/>
      <c r="D251" s="19"/>
    </row>
    <row r="252" ht="13.2" spans="3:4">
      <c r="C252" s="4"/>
      <c r="D252" s="19"/>
    </row>
    <row r="253" ht="13.2" spans="3:4">
      <c r="C253" s="4"/>
      <c r="D253" s="19"/>
    </row>
    <row r="254" ht="13.2" spans="3:4">
      <c r="C254" s="4"/>
      <c r="D254" s="19"/>
    </row>
    <row r="255" ht="13.2" spans="3:4">
      <c r="C255" s="4"/>
      <c r="D255" s="19"/>
    </row>
    <row r="256" ht="13.2" spans="3:4">
      <c r="C256" s="4"/>
      <c r="D256" s="19"/>
    </row>
    <row r="257" ht="13.2" spans="3:4">
      <c r="C257" s="4"/>
      <c r="D257" s="19"/>
    </row>
    <row r="258" ht="13.2" spans="3:4">
      <c r="C258" s="4"/>
      <c r="D258" s="19"/>
    </row>
    <row r="259" ht="13.2" spans="3:4">
      <c r="C259" s="4"/>
      <c r="D259" s="19"/>
    </row>
    <row r="260" ht="13.2" spans="3:4">
      <c r="C260" s="4"/>
      <c r="D260" s="19"/>
    </row>
    <row r="261" ht="13.2" spans="3:4">
      <c r="C261" s="4"/>
      <c r="D261" s="19"/>
    </row>
    <row r="262" ht="13.2" spans="3:4">
      <c r="C262" s="4"/>
      <c r="D262" s="19"/>
    </row>
    <row r="263" ht="13.2" spans="3:4">
      <c r="C263" s="4"/>
      <c r="D263" s="19"/>
    </row>
    <row r="264" ht="13.2" spans="3:4">
      <c r="C264" s="4"/>
      <c r="D264" s="19"/>
    </row>
    <row r="265" ht="13.2" spans="3:4">
      <c r="C265" s="4"/>
      <c r="D265" s="19"/>
    </row>
    <row r="266" ht="13.2" spans="3:4">
      <c r="C266" s="4"/>
      <c r="D266" s="19"/>
    </row>
    <row r="267" ht="13.2" spans="3:4">
      <c r="C267" s="4"/>
      <c r="D267" s="19"/>
    </row>
    <row r="268" ht="13.2" spans="3:4">
      <c r="C268" s="4"/>
      <c r="D268" s="19"/>
    </row>
    <row r="269" ht="13.2" spans="3:4">
      <c r="C269" s="4"/>
      <c r="D269" s="19"/>
    </row>
    <row r="270" ht="13.2" spans="3:4">
      <c r="C270" s="4"/>
      <c r="D270" s="19"/>
    </row>
    <row r="271" ht="13.2" spans="3:4">
      <c r="C271" s="4"/>
      <c r="D271" s="19"/>
    </row>
    <row r="272" ht="13.2" spans="3:4">
      <c r="C272" s="4"/>
      <c r="D272" s="19"/>
    </row>
    <row r="273" ht="13.2" spans="3:4">
      <c r="C273" s="4"/>
      <c r="D273" s="19"/>
    </row>
    <row r="274" ht="13.2" spans="3:4">
      <c r="C274" s="4"/>
      <c r="D274" s="19"/>
    </row>
    <row r="275" ht="13.2" spans="3:4">
      <c r="C275" s="4"/>
      <c r="D275" s="19"/>
    </row>
    <row r="276" ht="13.2" spans="3:4">
      <c r="C276" s="4"/>
      <c r="D276" s="19"/>
    </row>
    <row r="277" ht="13.2" spans="3:4">
      <c r="C277" s="4"/>
      <c r="D277" s="19"/>
    </row>
    <row r="278" ht="13.2" spans="3:4">
      <c r="C278" s="4"/>
      <c r="D278" s="19"/>
    </row>
    <row r="279" ht="13.2" spans="3:4">
      <c r="C279" s="4"/>
      <c r="D279" s="19"/>
    </row>
    <row r="280" ht="13.2" spans="3:4">
      <c r="C280" s="4"/>
      <c r="D280" s="19"/>
    </row>
    <row r="281" ht="13.2" spans="3:4">
      <c r="C281" s="4"/>
      <c r="D281" s="19"/>
    </row>
    <row r="282" ht="13.2" spans="3:4">
      <c r="C282" s="4"/>
      <c r="D282" s="19"/>
    </row>
    <row r="283" ht="13.2" spans="3:4">
      <c r="C283" s="4"/>
      <c r="D283" s="19"/>
    </row>
    <row r="284" ht="13.2" spans="3:4">
      <c r="C284" s="4"/>
      <c r="D284" s="19"/>
    </row>
    <row r="285" ht="13.2" spans="3:4">
      <c r="C285" s="4"/>
      <c r="D285" s="19"/>
    </row>
    <row r="286" ht="13.2" spans="3:4">
      <c r="C286" s="4"/>
      <c r="D286" s="19"/>
    </row>
    <row r="287" ht="13.2" spans="3:4">
      <c r="C287" s="4"/>
      <c r="D287" s="19"/>
    </row>
    <row r="288" ht="13.2" spans="3:4">
      <c r="C288" s="4"/>
      <c r="D288" s="19"/>
    </row>
    <row r="289" ht="13.2" spans="3:4">
      <c r="C289" s="4"/>
      <c r="D289" s="19"/>
    </row>
    <row r="290" ht="13.2" spans="3:4">
      <c r="C290" s="4"/>
      <c r="D290" s="19"/>
    </row>
    <row r="291" ht="13.2" spans="3:4">
      <c r="C291" s="4"/>
      <c r="D291" s="19"/>
    </row>
    <row r="292" ht="13.2" spans="3:4">
      <c r="C292" s="4"/>
      <c r="D292" s="19"/>
    </row>
    <row r="293" ht="13.2" spans="3:4">
      <c r="C293" s="4"/>
      <c r="D293" s="19"/>
    </row>
    <row r="294" ht="13.2" spans="3:4">
      <c r="C294" s="4"/>
      <c r="D294" s="19"/>
    </row>
    <row r="295" ht="13.2" spans="3:4">
      <c r="C295" s="4"/>
      <c r="D295" s="19"/>
    </row>
    <row r="296" ht="13.2" spans="3:4">
      <c r="C296" s="4"/>
      <c r="D296" s="19"/>
    </row>
    <row r="297" ht="13.2" spans="3:4">
      <c r="C297" s="4"/>
      <c r="D297" s="19"/>
    </row>
    <row r="298" ht="13.2" spans="3:4">
      <c r="C298" s="4"/>
      <c r="D298" s="19"/>
    </row>
    <row r="299" ht="13.2" spans="3:4">
      <c r="C299" s="4"/>
      <c r="D299" s="19"/>
    </row>
    <row r="300" ht="13.2" spans="3:4">
      <c r="C300" s="4"/>
      <c r="D300" s="19"/>
    </row>
    <row r="301" ht="13.2" spans="3:4">
      <c r="C301" s="4"/>
      <c r="D301" s="19"/>
    </row>
    <row r="302" ht="13.2" spans="3:4">
      <c r="C302" s="4"/>
      <c r="D302" s="19"/>
    </row>
    <row r="303" ht="13.2" spans="3:4">
      <c r="C303" s="4"/>
      <c r="D303" s="19"/>
    </row>
    <row r="304" ht="13.2" spans="3:4">
      <c r="C304" s="4"/>
      <c r="D304" s="19"/>
    </row>
    <row r="305" ht="13.2" spans="3:4">
      <c r="C305" s="4"/>
      <c r="D305" s="19"/>
    </row>
    <row r="306" ht="13.2" spans="3:4">
      <c r="C306" s="4"/>
      <c r="D306" s="19"/>
    </row>
    <row r="307" ht="13.2" spans="3:4">
      <c r="C307" s="4"/>
      <c r="D307" s="19"/>
    </row>
    <row r="308" ht="13.2" spans="3:4">
      <c r="C308" s="4"/>
      <c r="D308" s="19"/>
    </row>
    <row r="309" ht="13.2" spans="3:4">
      <c r="C309" s="4"/>
      <c r="D309" s="19"/>
    </row>
    <row r="310" ht="13.2" spans="3:4">
      <c r="C310" s="4"/>
      <c r="D310" s="19"/>
    </row>
    <row r="311" ht="13.2" spans="3:4">
      <c r="C311" s="4"/>
      <c r="D311" s="19"/>
    </row>
    <row r="312" ht="13.2" spans="3:4">
      <c r="C312" s="4"/>
      <c r="D312" s="19"/>
    </row>
    <row r="313" ht="13.2" spans="3:4">
      <c r="C313" s="4"/>
      <c r="D313" s="19"/>
    </row>
    <row r="314" ht="13.2" spans="3:4">
      <c r="C314" s="4"/>
      <c r="D314" s="19"/>
    </row>
    <row r="315" ht="13.2" spans="3:4">
      <c r="C315" s="4"/>
      <c r="D315" s="19"/>
    </row>
    <row r="316" ht="13.2" spans="3:4">
      <c r="C316" s="4"/>
      <c r="D316" s="19"/>
    </row>
    <row r="317" ht="13.2" spans="3:4">
      <c r="C317" s="4"/>
      <c r="D317" s="19"/>
    </row>
    <row r="318" ht="13.2" spans="3:4">
      <c r="C318" s="4"/>
      <c r="D318" s="19"/>
    </row>
    <row r="319" ht="13.2" spans="3:4">
      <c r="C319" s="4"/>
      <c r="D319" s="19"/>
    </row>
    <row r="320" ht="13.2" spans="3:4">
      <c r="C320" s="4"/>
      <c r="D320" s="19"/>
    </row>
    <row r="321" ht="13.2" spans="3:4">
      <c r="C321" s="4"/>
      <c r="D321" s="19"/>
    </row>
    <row r="322" ht="13.2" spans="3:4">
      <c r="C322" s="4"/>
      <c r="D322" s="19"/>
    </row>
    <row r="323" ht="13.2" spans="3:4">
      <c r="C323" s="4"/>
      <c r="D323" s="19"/>
    </row>
    <row r="324" ht="13.2" spans="3:4">
      <c r="C324" s="4"/>
      <c r="D324" s="19"/>
    </row>
    <row r="325" ht="13.2" spans="3:4">
      <c r="C325" s="4"/>
      <c r="D325" s="19"/>
    </row>
    <row r="326" ht="13.2" spans="3:4">
      <c r="C326" s="4"/>
      <c r="D326" s="19"/>
    </row>
    <row r="327" ht="13.2" spans="3:4">
      <c r="C327" s="4"/>
      <c r="D327" s="19"/>
    </row>
    <row r="328" ht="13.2" spans="3:4">
      <c r="C328" s="4"/>
      <c r="D328" s="19"/>
    </row>
    <row r="329" ht="13.2" spans="3:4">
      <c r="C329" s="4"/>
      <c r="D329" s="19"/>
    </row>
    <row r="330" ht="13.2" spans="3:4">
      <c r="C330" s="4"/>
      <c r="D330" s="19"/>
    </row>
    <row r="331" ht="13.2" spans="3:4">
      <c r="C331" s="4"/>
      <c r="D331" s="19"/>
    </row>
    <row r="332" ht="13.2" spans="3:4">
      <c r="C332" s="4"/>
      <c r="D332" s="19"/>
    </row>
    <row r="333" ht="13.2" spans="3:4">
      <c r="C333" s="4"/>
      <c r="D333" s="19"/>
    </row>
    <row r="334" ht="13.2" spans="3:4">
      <c r="C334" s="4"/>
      <c r="D334" s="19"/>
    </row>
    <row r="335" ht="13.2" spans="3:4">
      <c r="C335" s="4"/>
      <c r="D335" s="19"/>
    </row>
    <row r="336" ht="13.2" spans="3:4">
      <c r="C336" s="4"/>
      <c r="D336" s="19"/>
    </row>
    <row r="337" ht="13.2" spans="3:4">
      <c r="C337" s="4"/>
      <c r="D337" s="19"/>
    </row>
    <row r="338" ht="13.2" spans="3:4">
      <c r="C338" s="4"/>
      <c r="D338" s="19"/>
    </row>
    <row r="339" ht="13.2" spans="3:4">
      <c r="C339" s="4"/>
      <c r="D339" s="19"/>
    </row>
    <row r="340" ht="13.2" spans="3:4">
      <c r="C340" s="4"/>
      <c r="D340" s="19"/>
    </row>
    <row r="341" ht="13.2" spans="3:4">
      <c r="C341" s="4"/>
      <c r="D341" s="19"/>
    </row>
    <row r="342" ht="13.2" spans="3:4">
      <c r="C342" s="4"/>
      <c r="D342" s="19"/>
    </row>
    <row r="343" ht="13.2" spans="3:4">
      <c r="C343" s="4"/>
      <c r="D343" s="19"/>
    </row>
    <row r="344" ht="13.2" spans="3:4">
      <c r="C344" s="4"/>
      <c r="D344" s="19"/>
    </row>
    <row r="345" ht="13.2" spans="3:4">
      <c r="C345" s="4"/>
      <c r="D345" s="19"/>
    </row>
    <row r="346" ht="13.2" spans="3:4">
      <c r="C346" s="4"/>
      <c r="D346" s="19"/>
    </row>
    <row r="347" ht="13.2" spans="3:4">
      <c r="C347" s="4"/>
      <c r="D347" s="19"/>
    </row>
    <row r="348" ht="13.2" spans="3:4">
      <c r="C348" s="4"/>
      <c r="D348" s="19"/>
    </row>
    <row r="349" ht="13.2" spans="3:4">
      <c r="C349" s="4"/>
      <c r="D349" s="19"/>
    </row>
    <row r="350" ht="13.2" spans="3:4">
      <c r="C350" s="4"/>
      <c r="D350" s="19"/>
    </row>
    <row r="351" ht="13.2" spans="3:4">
      <c r="C351" s="4"/>
      <c r="D351" s="19"/>
    </row>
    <row r="352" ht="13.2" spans="3:4">
      <c r="C352" s="4"/>
      <c r="D352" s="19"/>
    </row>
    <row r="353" ht="13.2" spans="3:4">
      <c r="C353" s="4"/>
      <c r="D353" s="19"/>
    </row>
    <row r="354" ht="13.2" spans="3:4">
      <c r="C354" s="4"/>
      <c r="D354" s="19"/>
    </row>
    <row r="355" ht="13.2" spans="3:4">
      <c r="C355" s="4"/>
      <c r="D355" s="19"/>
    </row>
    <row r="356" ht="13.2" spans="3:4">
      <c r="C356" s="4"/>
      <c r="D356" s="19"/>
    </row>
    <row r="357" ht="13.2" spans="3:4">
      <c r="C357" s="4"/>
      <c r="D357" s="19"/>
    </row>
    <row r="358" ht="13.2" spans="3:4">
      <c r="C358" s="4"/>
      <c r="D358" s="19"/>
    </row>
    <row r="359" ht="13.2" spans="3:4">
      <c r="C359" s="4"/>
      <c r="D359" s="19"/>
    </row>
    <row r="360" ht="13.2" spans="3:4">
      <c r="C360" s="4"/>
      <c r="D360" s="19"/>
    </row>
    <row r="361" ht="13.2" spans="3:4">
      <c r="C361" s="4"/>
      <c r="D361" s="19"/>
    </row>
    <row r="362" ht="13.2" spans="3:4">
      <c r="C362" s="4"/>
      <c r="D362" s="19"/>
    </row>
    <row r="363" ht="13.2" spans="3:4">
      <c r="C363" s="4"/>
      <c r="D363" s="19"/>
    </row>
    <row r="364" ht="13.2" spans="3:4">
      <c r="C364" s="4"/>
      <c r="D364" s="19"/>
    </row>
    <row r="365" ht="13.2" spans="3:4">
      <c r="C365" s="4"/>
      <c r="D365" s="19"/>
    </row>
    <row r="366" ht="13.2" spans="3:4">
      <c r="C366" s="4"/>
      <c r="D366" s="19"/>
    </row>
    <row r="367" ht="13.2" spans="3:4">
      <c r="C367" s="4"/>
      <c r="D367" s="19"/>
    </row>
    <row r="368" ht="13.2" spans="3:4">
      <c r="C368" s="4"/>
      <c r="D368" s="19"/>
    </row>
    <row r="369" ht="13.2" spans="3:4">
      <c r="C369" s="4"/>
      <c r="D369" s="19"/>
    </row>
    <row r="370" ht="13.2" spans="3:4">
      <c r="C370" s="4"/>
      <c r="D370" s="19"/>
    </row>
    <row r="371" ht="13.2" spans="3:4">
      <c r="C371" s="4"/>
      <c r="D371" s="19"/>
    </row>
    <row r="372" ht="13.2" spans="3:4">
      <c r="C372" s="4"/>
      <c r="D372" s="19"/>
    </row>
    <row r="373" ht="13.2" spans="3:4">
      <c r="C373" s="4"/>
      <c r="D373" s="19"/>
    </row>
    <row r="374" ht="13.2" spans="3:4">
      <c r="C374" s="4"/>
      <c r="D374" s="19"/>
    </row>
    <row r="375" ht="13.2" spans="3:4">
      <c r="C375" s="4"/>
      <c r="D375" s="19"/>
    </row>
    <row r="376" ht="13.2" spans="3:4">
      <c r="C376" s="4"/>
      <c r="D376" s="19"/>
    </row>
    <row r="377" ht="13.2" spans="3:4">
      <c r="C377" s="4"/>
      <c r="D377" s="19"/>
    </row>
    <row r="378" ht="13.2" spans="3:4">
      <c r="C378" s="4"/>
      <c r="D378" s="19"/>
    </row>
    <row r="379" ht="13.2" spans="3:4">
      <c r="C379" s="4"/>
      <c r="D379" s="19"/>
    </row>
    <row r="380" ht="13.2" spans="3:4">
      <c r="C380" s="4"/>
      <c r="D380" s="19"/>
    </row>
    <row r="381" ht="13.2" spans="3:4">
      <c r="C381" s="4"/>
      <c r="D381" s="19"/>
    </row>
    <row r="382" ht="13.2" spans="3:4">
      <c r="C382" s="4"/>
      <c r="D382" s="19"/>
    </row>
    <row r="383" ht="13.2" spans="3:4">
      <c r="C383" s="4"/>
      <c r="D383" s="19"/>
    </row>
    <row r="384" ht="13.2" spans="3:4">
      <c r="C384" s="4"/>
      <c r="D384" s="19"/>
    </row>
    <row r="385" ht="13.2" spans="3:4">
      <c r="C385" s="4"/>
      <c r="D385" s="19"/>
    </row>
    <row r="386" ht="13.2" spans="3:4">
      <c r="C386" s="4"/>
      <c r="D386" s="19"/>
    </row>
    <row r="387" ht="13.2" spans="3:4">
      <c r="C387" s="4"/>
      <c r="D387" s="19"/>
    </row>
    <row r="388" ht="13.2" spans="3:4">
      <c r="C388" s="4"/>
      <c r="D388" s="19"/>
    </row>
    <row r="389" ht="13.2" spans="3:4">
      <c r="C389" s="4"/>
      <c r="D389" s="19"/>
    </row>
    <row r="390" ht="13.2" spans="3:4">
      <c r="C390" s="4"/>
      <c r="D390" s="19"/>
    </row>
    <row r="391" ht="13.2" spans="3:4">
      <c r="C391" s="4"/>
      <c r="D391" s="19"/>
    </row>
    <row r="392" ht="13.2" spans="3:4">
      <c r="C392" s="4"/>
      <c r="D392" s="19"/>
    </row>
    <row r="393" ht="13.2" spans="3:4">
      <c r="C393" s="4"/>
      <c r="D393" s="19"/>
    </row>
    <row r="394" ht="13.2" spans="3:4">
      <c r="C394" s="4"/>
      <c r="D394" s="19"/>
    </row>
    <row r="395" ht="13.2" spans="3:4">
      <c r="C395" s="4"/>
      <c r="D395" s="19"/>
    </row>
    <row r="396" ht="13.2" spans="3:4">
      <c r="C396" s="4"/>
      <c r="D396" s="19"/>
    </row>
    <row r="397" ht="13.2" spans="3:4">
      <c r="C397" s="4"/>
      <c r="D397" s="19"/>
    </row>
    <row r="398" ht="13.2" spans="3:4">
      <c r="C398" s="4"/>
      <c r="D398" s="19"/>
    </row>
    <row r="399" ht="13.2" spans="3:4">
      <c r="C399" s="4"/>
      <c r="D399" s="19"/>
    </row>
    <row r="400" ht="13.2" spans="3:4">
      <c r="C400" s="4"/>
      <c r="D400" s="19"/>
    </row>
    <row r="401" ht="13.2" spans="3:4">
      <c r="C401" s="4"/>
      <c r="D401" s="19"/>
    </row>
    <row r="402" ht="13.2" spans="3:4">
      <c r="C402" s="4"/>
      <c r="D402" s="19"/>
    </row>
    <row r="403" ht="13.2" spans="3:4">
      <c r="C403" s="4"/>
      <c r="D403" s="19"/>
    </row>
    <row r="404" ht="13.2" spans="3:4">
      <c r="C404" s="4"/>
      <c r="D404" s="19"/>
    </row>
    <row r="405" ht="13.2" spans="3:4">
      <c r="C405" s="4"/>
      <c r="D405" s="19"/>
    </row>
    <row r="406" ht="13.2" spans="3:4">
      <c r="C406" s="4"/>
      <c r="D406" s="19"/>
    </row>
    <row r="407" ht="13.2" spans="3:4">
      <c r="C407" s="4"/>
      <c r="D407" s="19"/>
    </row>
    <row r="408" ht="13.2" spans="3:4">
      <c r="C408" s="4"/>
      <c r="D408" s="19"/>
    </row>
    <row r="409" ht="13.2" spans="3:4">
      <c r="C409" s="4"/>
      <c r="D409" s="19"/>
    </row>
    <row r="410" ht="13.2" spans="3:4">
      <c r="C410" s="4"/>
      <c r="D410" s="19"/>
    </row>
    <row r="411" ht="13.2" spans="3:4">
      <c r="C411" s="4"/>
      <c r="D411" s="19"/>
    </row>
    <row r="412" ht="13.2" spans="3:4">
      <c r="C412" s="4"/>
      <c r="D412" s="19"/>
    </row>
    <row r="413" ht="13.2" spans="3:4">
      <c r="C413" s="4"/>
      <c r="D413" s="19"/>
    </row>
    <row r="414" ht="13.2" spans="3:4">
      <c r="C414" s="4"/>
      <c r="D414" s="19"/>
    </row>
    <row r="415" ht="13.2" spans="3:4">
      <c r="C415" s="4"/>
      <c r="D415" s="19"/>
    </row>
    <row r="416" ht="13.2" spans="3:4">
      <c r="C416" s="4"/>
      <c r="D416" s="19"/>
    </row>
    <row r="417" ht="13.2" spans="3:4">
      <c r="C417" s="4"/>
      <c r="D417" s="19"/>
    </row>
    <row r="418" ht="13.2" spans="3:4">
      <c r="C418" s="4"/>
      <c r="D418" s="19"/>
    </row>
    <row r="419" ht="13.2" spans="3:4">
      <c r="C419" s="4"/>
      <c r="D419" s="19"/>
    </row>
    <row r="420" ht="13.2" spans="3:4">
      <c r="C420" s="4"/>
      <c r="D420" s="19"/>
    </row>
    <row r="421" ht="13.2" spans="3:4">
      <c r="C421" s="4"/>
      <c r="D421" s="19"/>
    </row>
    <row r="422" ht="13.2" spans="3:4">
      <c r="C422" s="4"/>
      <c r="D422" s="19"/>
    </row>
    <row r="423" ht="13.2" spans="3:4">
      <c r="C423" s="4"/>
      <c r="D423" s="19"/>
    </row>
    <row r="424" ht="13.2" spans="3:4">
      <c r="C424" s="4"/>
      <c r="D424" s="19"/>
    </row>
    <row r="425" ht="13.2" spans="3:4">
      <c r="C425" s="4"/>
      <c r="D425" s="19"/>
    </row>
    <row r="426" ht="13.2" spans="3:4">
      <c r="C426" s="4"/>
      <c r="D426" s="19"/>
    </row>
    <row r="427" ht="13.2" spans="3:4">
      <c r="C427" s="4"/>
      <c r="D427" s="19"/>
    </row>
    <row r="428" ht="13.2" spans="3:4">
      <c r="C428" s="4"/>
      <c r="D428" s="19"/>
    </row>
    <row r="429" ht="13.2" spans="3:4">
      <c r="C429" s="4"/>
      <c r="D429" s="19"/>
    </row>
    <row r="430" ht="13.2" spans="3:4">
      <c r="C430" s="4"/>
      <c r="D430" s="19"/>
    </row>
    <row r="431" ht="13.2" spans="3:4">
      <c r="C431" s="4"/>
      <c r="D431" s="19"/>
    </row>
    <row r="432" ht="13.2" spans="3:4">
      <c r="C432" s="4"/>
      <c r="D432" s="19"/>
    </row>
    <row r="433" ht="13.2" spans="3:4">
      <c r="C433" s="4"/>
      <c r="D433" s="19"/>
    </row>
    <row r="434" ht="13.2" spans="3:4">
      <c r="C434" s="4"/>
      <c r="D434" s="19"/>
    </row>
    <row r="435" ht="13.2" spans="3:4">
      <c r="C435" s="4"/>
      <c r="D435" s="19"/>
    </row>
    <row r="436" ht="13.2" spans="3:4">
      <c r="C436" s="4"/>
      <c r="D436" s="19"/>
    </row>
    <row r="437" ht="13.2" spans="3:4">
      <c r="C437" s="4"/>
      <c r="D437" s="19"/>
    </row>
    <row r="438" ht="13.2" spans="3:4">
      <c r="C438" s="4"/>
      <c r="D438" s="19"/>
    </row>
    <row r="439" ht="13.2" spans="3:4">
      <c r="C439" s="4"/>
      <c r="D439" s="19"/>
    </row>
    <row r="440" ht="13.2" spans="3:4">
      <c r="C440" s="4"/>
      <c r="D440" s="19"/>
    </row>
    <row r="441" ht="13.2" spans="3:4">
      <c r="C441" s="4"/>
      <c r="D441" s="19"/>
    </row>
    <row r="442" ht="13.2" spans="3:4">
      <c r="C442" s="4"/>
      <c r="D442" s="19"/>
    </row>
    <row r="443" ht="13.2" spans="3:4">
      <c r="C443" s="4"/>
      <c r="D443" s="19"/>
    </row>
    <row r="444" ht="13.2" spans="3:4">
      <c r="C444" s="4"/>
      <c r="D444" s="19"/>
    </row>
    <row r="445" ht="13.2" spans="3:4">
      <c r="C445" s="4"/>
      <c r="D445" s="19"/>
    </row>
    <row r="446" ht="13.2" spans="3:4">
      <c r="C446" s="4"/>
      <c r="D446" s="19"/>
    </row>
    <row r="447" ht="13.2" spans="3:4">
      <c r="C447" s="4"/>
      <c r="D447" s="19"/>
    </row>
    <row r="448" ht="13.2" spans="3:4">
      <c r="C448" s="4"/>
      <c r="D448" s="19"/>
    </row>
    <row r="449" ht="13.2" spans="3:4">
      <c r="C449" s="4"/>
      <c r="D449" s="19"/>
    </row>
    <row r="450" ht="13.2" spans="3:4">
      <c r="C450" s="4"/>
      <c r="D450" s="19"/>
    </row>
    <row r="451" ht="13.2" spans="3:4">
      <c r="C451" s="4"/>
      <c r="D451" s="19"/>
    </row>
    <row r="452" ht="13.2" spans="3:4">
      <c r="C452" s="4"/>
      <c r="D452" s="19"/>
    </row>
    <row r="453" ht="13.2" spans="3:4">
      <c r="C453" s="4"/>
      <c r="D453" s="19"/>
    </row>
    <row r="454" ht="13.2" spans="3:4">
      <c r="C454" s="4"/>
      <c r="D454" s="19"/>
    </row>
    <row r="455" ht="13.2" spans="3:4">
      <c r="C455" s="4"/>
      <c r="D455" s="19"/>
    </row>
    <row r="456" ht="13.2" spans="3:4">
      <c r="C456" s="4"/>
      <c r="D456" s="19"/>
    </row>
    <row r="457" ht="13.2" spans="3:4">
      <c r="C457" s="4"/>
      <c r="D457" s="19"/>
    </row>
    <row r="458" ht="13.2" spans="3:4">
      <c r="C458" s="4"/>
      <c r="D458" s="19"/>
    </row>
    <row r="459" ht="13.2" spans="3:4">
      <c r="C459" s="4"/>
      <c r="D459" s="19"/>
    </row>
    <row r="460" ht="13.2" spans="3:4">
      <c r="C460" s="4"/>
      <c r="D460" s="19"/>
    </row>
    <row r="461" ht="13.2" spans="3:4">
      <c r="C461" s="4"/>
      <c r="D461" s="19"/>
    </row>
    <row r="462" ht="13.2" spans="3:4">
      <c r="C462" s="4"/>
      <c r="D462" s="19"/>
    </row>
    <row r="463" ht="13.2" spans="3:4">
      <c r="C463" s="4"/>
      <c r="D463" s="19"/>
    </row>
    <row r="464" ht="13.2" spans="3:4">
      <c r="C464" s="4"/>
      <c r="D464" s="19"/>
    </row>
    <row r="465" ht="13.2" spans="3:4">
      <c r="C465" s="4"/>
      <c r="D465" s="19"/>
    </row>
    <row r="466" ht="13.2" spans="3:4">
      <c r="C466" s="4"/>
      <c r="D466" s="19"/>
    </row>
    <row r="467" ht="13.2" spans="3:4">
      <c r="C467" s="4"/>
      <c r="D467" s="19"/>
    </row>
    <row r="468" ht="13.2" spans="3:4">
      <c r="C468" s="4"/>
      <c r="D468" s="19"/>
    </row>
    <row r="469" ht="13.2" spans="3:4">
      <c r="C469" s="4"/>
      <c r="D469" s="19"/>
    </row>
    <row r="470" ht="13.2" spans="3:4">
      <c r="C470" s="4"/>
      <c r="D470" s="19"/>
    </row>
    <row r="471" ht="13.2" spans="3:4">
      <c r="C471" s="4"/>
      <c r="D471" s="19"/>
    </row>
    <row r="472" ht="13.2" spans="3:4">
      <c r="C472" s="4"/>
      <c r="D472" s="19"/>
    </row>
    <row r="473" ht="13.2" spans="3:4">
      <c r="C473" s="4"/>
      <c r="D473" s="19"/>
    </row>
    <row r="474" ht="13.2" spans="3:4">
      <c r="C474" s="4"/>
      <c r="D474" s="19"/>
    </row>
    <row r="475" ht="13.2" spans="3:4">
      <c r="C475" s="4"/>
      <c r="D475" s="19"/>
    </row>
    <row r="476" ht="13.2" spans="3:4">
      <c r="C476" s="4"/>
      <c r="D476" s="19"/>
    </row>
    <row r="477" ht="13.2" spans="3:4">
      <c r="C477" s="4"/>
      <c r="D477" s="19"/>
    </row>
    <row r="478" ht="13.2" spans="3:4">
      <c r="C478" s="4"/>
      <c r="D478" s="19"/>
    </row>
    <row r="479" ht="13.2" spans="3:4">
      <c r="C479" s="4"/>
      <c r="D479" s="19"/>
    </row>
    <row r="480" ht="13.2" spans="3:4">
      <c r="C480" s="4"/>
      <c r="D480" s="19"/>
    </row>
    <row r="481" ht="13.2" spans="3:4">
      <c r="C481" s="4"/>
      <c r="D481" s="19"/>
    </row>
    <row r="482" ht="13.2" spans="3:4">
      <c r="C482" s="4"/>
      <c r="D482" s="19"/>
    </row>
    <row r="483" ht="13.2" spans="3:4">
      <c r="C483" s="4"/>
      <c r="D483" s="19"/>
    </row>
    <row r="484" ht="13.2" spans="3:4">
      <c r="C484" s="4"/>
      <c r="D484" s="19"/>
    </row>
    <row r="485" ht="13.2" spans="3:4">
      <c r="C485" s="4"/>
      <c r="D485" s="19"/>
    </row>
    <row r="486" ht="13.2" spans="3:4">
      <c r="C486" s="4"/>
      <c r="D486" s="19"/>
    </row>
    <row r="487" ht="13.2" spans="3:4">
      <c r="C487" s="4"/>
      <c r="D487" s="19"/>
    </row>
    <row r="488" ht="13.2" spans="3:4">
      <c r="C488" s="4"/>
      <c r="D488" s="19"/>
    </row>
    <row r="489" ht="13.2" spans="3:4">
      <c r="C489" s="4"/>
      <c r="D489" s="19"/>
    </row>
    <row r="490" ht="13.2" spans="3:4">
      <c r="C490" s="4"/>
      <c r="D490" s="19"/>
    </row>
    <row r="491" ht="13.2" spans="3:4">
      <c r="C491" s="4"/>
      <c r="D491" s="19"/>
    </row>
    <row r="492" ht="13.2" spans="3:4">
      <c r="C492" s="4"/>
      <c r="D492" s="19"/>
    </row>
    <row r="493" ht="13.2" spans="3:4">
      <c r="C493" s="4"/>
      <c r="D493" s="19"/>
    </row>
    <row r="494" ht="13.2" spans="3:4">
      <c r="C494" s="4"/>
      <c r="D494" s="19"/>
    </row>
    <row r="495" ht="13.2" spans="3:4">
      <c r="C495" s="4"/>
      <c r="D495" s="19"/>
    </row>
    <row r="496" ht="13.2" spans="3:4">
      <c r="C496" s="4"/>
      <c r="D496" s="19"/>
    </row>
    <row r="497" ht="13.2" spans="3:4">
      <c r="C497" s="4"/>
      <c r="D497" s="19"/>
    </row>
    <row r="498" ht="13.2" spans="3:4">
      <c r="C498" s="4"/>
      <c r="D498" s="19"/>
    </row>
    <row r="499" ht="13.2" spans="3:4">
      <c r="C499" s="4"/>
      <c r="D499" s="19"/>
    </row>
    <row r="500" ht="13.2" spans="3:4">
      <c r="C500" s="4"/>
      <c r="D500" s="19"/>
    </row>
    <row r="501" ht="13.2" spans="3:4">
      <c r="C501" s="4"/>
      <c r="D501" s="19"/>
    </row>
    <row r="502" ht="13.2" spans="3:4">
      <c r="C502" s="4"/>
      <c r="D502" s="19"/>
    </row>
    <row r="503" ht="13.2" spans="3:4">
      <c r="C503" s="4"/>
      <c r="D503" s="19"/>
    </row>
    <row r="504" ht="13.2" spans="3:4">
      <c r="C504" s="4"/>
      <c r="D504" s="19"/>
    </row>
    <row r="505" ht="13.2" spans="3:4">
      <c r="C505" s="4"/>
      <c r="D505" s="19"/>
    </row>
    <row r="506" ht="13.2" spans="3:4">
      <c r="C506" s="4"/>
      <c r="D506" s="19"/>
    </row>
    <row r="507" ht="13.2" spans="3:4">
      <c r="C507" s="4"/>
      <c r="D507" s="19"/>
    </row>
    <row r="508" ht="13.2" spans="3:4">
      <c r="C508" s="4"/>
      <c r="D508" s="19"/>
    </row>
    <row r="509" ht="13.2" spans="3:4">
      <c r="C509" s="4"/>
      <c r="D509" s="19"/>
    </row>
    <row r="510" ht="13.2" spans="3:4">
      <c r="C510" s="4"/>
      <c r="D510" s="19"/>
    </row>
    <row r="511" ht="13.2" spans="3:4">
      <c r="C511" s="4"/>
      <c r="D511" s="19"/>
    </row>
    <row r="512" ht="13.2" spans="3:4">
      <c r="C512" s="4"/>
      <c r="D512" s="19"/>
    </row>
    <row r="513" ht="13.2" spans="3:4">
      <c r="C513" s="4"/>
      <c r="D513" s="19"/>
    </row>
    <row r="514" ht="13.2" spans="3:4">
      <c r="C514" s="4"/>
      <c r="D514" s="19"/>
    </row>
    <row r="515" ht="13.2" spans="3:4">
      <c r="C515" s="4"/>
      <c r="D515" s="19"/>
    </row>
    <row r="516" ht="13.2" spans="3:4">
      <c r="C516" s="4"/>
      <c r="D516" s="19"/>
    </row>
    <row r="517" ht="13.2" spans="3:4">
      <c r="C517" s="4"/>
      <c r="D517" s="19"/>
    </row>
    <row r="518" ht="13.2" spans="3:4">
      <c r="C518" s="4"/>
      <c r="D518" s="19"/>
    </row>
    <row r="519" ht="13.2" spans="3:4">
      <c r="C519" s="4"/>
      <c r="D519" s="19"/>
    </row>
    <row r="520" ht="13.2" spans="3:4">
      <c r="C520" s="4"/>
      <c r="D520" s="19"/>
    </row>
    <row r="521" ht="13.2" spans="3:4">
      <c r="C521" s="4"/>
      <c r="D521" s="19"/>
    </row>
    <row r="522" ht="13.2" spans="3:4">
      <c r="C522" s="4"/>
      <c r="D522" s="19"/>
    </row>
    <row r="523" ht="13.2" spans="3:4">
      <c r="C523" s="4"/>
      <c r="D523" s="19"/>
    </row>
    <row r="524" ht="13.2" spans="3:4">
      <c r="C524" s="4"/>
      <c r="D524" s="19"/>
    </row>
    <row r="525" ht="13.2" spans="3:4">
      <c r="C525" s="4"/>
      <c r="D525" s="19"/>
    </row>
    <row r="526" ht="13.2" spans="3:4">
      <c r="C526" s="4"/>
      <c r="D526" s="19"/>
    </row>
    <row r="527" ht="13.2" spans="3:4">
      <c r="C527" s="4"/>
      <c r="D527" s="19"/>
    </row>
    <row r="528" ht="13.2" spans="3:4">
      <c r="C528" s="4"/>
      <c r="D528" s="19"/>
    </row>
    <row r="529" ht="13.2" spans="3:4">
      <c r="C529" s="4"/>
      <c r="D529" s="19"/>
    </row>
    <row r="530" ht="13.2" spans="3:4">
      <c r="C530" s="4"/>
      <c r="D530" s="19"/>
    </row>
    <row r="531" ht="13.2" spans="3:4">
      <c r="C531" s="4"/>
      <c r="D531" s="19"/>
    </row>
    <row r="532" ht="13.2" spans="3:4">
      <c r="C532" s="4"/>
      <c r="D532" s="19"/>
    </row>
    <row r="533" ht="13.2" spans="3:4">
      <c r="C533" s="4"/>
      <c r="D533" s="19"/>
    </row>
    <row r="534" ht="13.2" spans="3:4">
      <c r="C534" s="4"/>
      <c r="D534" s="19"/>
    </row>
    <row r="535" ht="13.2" spans="3:4">
      <c r="C535" s="4"/>
      <c r="D535" s="19"/>
    </row>
    <row r="536" ht="13.2" spans="3:4">
      <c r="C536" s="4"/>
      <c r="D536" s="19"/>
    </row>
    <row r="537" ht="13.2" spans="3:4">
      <c r="C537" s="4"/>
      <c r="D537" s="19"/>
    </row>
    <row r="538" ht="13.2" spans="3:4">
      <c r="C538" s="4"/>
      <c r="D538" s="19"/>
    </row>
    <row r="539" ht="13.2" spans="3:4">
      <c r="C539" s="4"/>
      <c r="D539" s="19"/>
    </row>
    <row r="540" ht="13.2" spans="3:4">
      <c r="C540" s="4"/>
      <c r="D540" s="19"/>
    </row>
    <row r="541" ht="13.2" spans="3:4">
      <c r="C541" s="4"/>
      <c r="D541" s="19"/>
    </row>
    <row r="542" ht="13.2" spans="3:4">
      <c r="C542" s="4"/>
      <c r="D542" s="19"/>
    </row>
    <row r="543" ht="13.2" spans="3:4">
      <c r="C543" s="4"/>
      <c r="D543" s="19"/>
    </row>
    <row r="544" ht="13.2" spans="3:4">
      <c r="C544" s="4"/>
      <c r="D544" s="19"/>
    </row>
    <row r="545" ht="13.2" spans="3:4">
      <c r="C545" s="4"/>
      <c r="D545" s="19"/>
    </row>
    <row r="546" ht="13.2" spans="3:4">
      <c r="C546" s="4"/>
      <c r="D546" s="19"/>
    </row>
    <row r="547" ht="13.2" spans="3:4">
      <c r="C547" s="4"/>
      <c r="D547" s="19"/>
    </row>
    <row r="548" ht="13.2" spans="3:4">
      <c r="C548" s="4"/>
      <c r="D548" s="19"/>
    </row>
    <row r="549" ht="13.2" spans="3:4">
      <c r="C549" s="4"/>
      <c r="D549" s="19"/>
    </row>
    <row r="550" ht="13.2" spans="3:4">
      <c r="C550" s="4"/>
      <c r="D550" s="19"/>
    </row>
    <row r="551" ht="13.2" spans="3:4">
      <c r="C551" s="4"/>
      <c r="D551" s="19"/>
    </row>
    <row r="552" ht="13.2" spans="3:4">
      <c r="C552" s="4"/>
      <c r="D552" s="19"/>
    </row>
    <row r="553" ht="13.2" spans="3:4">
      <c r="C553" s="4"/>
      <c r="D553" s="19"/>
    </row>
    <row r="554" ht="13.2" spans="3:4">
      <c r="C554" s="4"/>
      <c r="D554" s="19"/>
    </row>
    <row r="555" ht="13.2" spans="3:4">
      <c r="C555" s="4"/>
      <c r="D555" s="19"/>
    </row>
    <row r="556" ht="13.2" spans="3:4">
      <c r="C556" s="4"/>
      <c r="D556" s="19"/>
    </row>
    <row r="557" ht="13.2" spans="3:4">
      <c r="C557" s="4"/>
      <c r="D557" s="19"/>
    </row>
    <row r="558" ht="13.2" spans="3:4">
      <c r="C558" s="4"/>
      <c r="D558" s="19"/>
    </row>
    <row r="559" ht="13.2" spans="3:4">
      <c r="C559" s="4"/>
      <c r="D559" s="19"/>
    </row>
    <row r="560" ht="13.2" spans="3:4">
      <c r="C560" s="4"/>
      <c r="D560" s="19"/>
    </row>
    <row r="561" ht="13.2" spans="3:4">
      <c r="C561" s="4"/>
      <c r="D561" s="19"/>
    </row>
    <row r="562" ht="13.2" spans="3:4">
      <c r="C562" s="4"/>
      <c r="D562" s="19"/>
    </row>
    <row r="563" ht="13.2" spans="3:4">
      <c r="C563" s="4"/>
      <c r="D563" s="19"/>
    </row>
    <row r="564" ht="13.2" spans="3:4">
      <c r="C564" s="4"/>
      <c r="D564" s="19"/>
    </row>
    <row r="565" ht="13.2" spans="3:4">
      <c r="C565" s="4"/>
      <c r="D565" s="19"/>
    </row>
    <row r="566" ht="13.2" spans="3:4">
      <c r="C566" s="4"/>
      <c r="D566" s="19"/>
    </row>
    <row r="567" ht="13.2" spans="3:4">
      <c r="C567" s="4"/>
      <c r="D567" s="19"/>
    </row>
    <row r="568" ht="13.2" spans="3:4">
      <c r="C568" s="4"/>
      <c r="D568" s="19"/>
    </row>
    <row r="569" ht="13.2" spans="3:4">
      <c r="C569" s="4"/>
      <c r="D569" s="19"/>
    </row>
    <row r="570" ht="13.2" spans="3:4">
      <c r="C570" s="4"/>
      <c r="D570" s="19"/>
    </row>
    <row r="571" ht="13.2" spans="3:4">
      <c r="C571" s="4"/>
      <c r="D571" s="19"/>
    </row>
    <row r="572" ht="13.2" spans="3:4">
      <c r="C572" s="4"/>
      <c r="D572" s="19"/>
    </row>
    <row r="573" ht="13.2" spans="3:4">
      <c r="C573" s="4"/>
      <c r="D573" s="19"/>
    </row>
    <row r="574" ht="13.2" spans="3:4">
      <c r="C574" s="4"/>
      <c r="D574" s="19"/>
    </row>
    <row r="575" ht="13.2" spans="3:4">
      <c r="C575" s="4"/>
      <c r="D575" s="19"/>
    </row>
    <row r="576" ht="13.2" spans="3:4">
      <c r="C576" s="4"/>
      <c r="D576" s="19"/>
    </row>
    <row r="577" ht="13.2" spans="3:4">
      <c r="C577" s="4"/>
      <c r="D577" s="19"/>
    </row>
    <row r="578" ht="13.2" spans="3:4">
      <c r="C578" s="4"/>
      <c r="D578" s="19"/>
    </row>
    <row r="579" ht="13.2" spans="3:4">
      <c r="C579" s="4"/>
      <c r="D579" s="19"/>
    </row>
    <row r="580" ht="13.2" spans="3:4">
      <c r="C580" s="4"/>
      <c r="D580" s="19"/>
    </row>
    <row r="581" ht="13.2" spans="3:4">
      <c r="C581" s="4"/>
      <c r="D581" s="19"/>
    </row>
    <row r="582" ht="13.2" spans="3:4">
      <c r="C582" s="4"/>
      <c r="D582" s="19"/>
    </row>
    <row r="583" ht="13.2" spans="3:4">
      <c r="C583" s="4"/>
      <c r="D583" s="19"/>
    </row>
    <row r="584" ht="13.2" spans="3:4">
      <c r="C584" s="4"/>
      <c r="D584" s="19"/>
    </row>
    <row r="585" ht="13.2" spans="3:4">
      <c r="C585" s="4"/>
      <c r="D585" s="19"/>
    </row>
    <row r="586" ht="13.2" spans="3:4">
      <c r="C586" s="4"/>
      <c r="D586" s="19"/>
    </row>
    <row r="587" ht="13.2" spans="3:4">
      <c r="C587" s="4"/>
      <c r="D587" s="19"/>
    </row>
    <row r="588" ht="13.2" spans="3:4">
      <c r="C588" s="4"/>
      <c r="D588" s="19"/>
    </row>
    <row r="589" ht="13.2" spans="3:4">
      <c r="C589" s="4"/>
      <c r="D589" s="19"/>
    </row>
    <row r="590" ht="13.2" spans="3:4">
      <c r="C590" s="4"/>
      <c r="D590" s="19"/>
    </row>
    <row r="591" ht="13.2" spans="3:4">
      <c r="C591" s="4"/>
      <c r="D591" s="19"/>
    </row>
    <row r="592" ht="13.2" spans="3:4">
      <c r="C592" s="4"/>
      <c r="D592" s="19"/>
    </row>
    <row r="593" ht="13.2" spans="3:4">
      <c r="C593" s="4"/>
      <c r="D593" s="19"/>
    </row>
    <row r="594" ht="13.2" spans="3:4">
      <c r="C594" s="4"/>
      <c r="D594" s="19"/>
    </row>
    <row r="595" ht="13.2" spans="3:4">
      <c r="C595" s="4"/>
      <c r="D595" s="19"/>
    </row>
    <row r="596" ht="13.2" spans="3:4">
      <c r="C596" s="4"/>
      <c r="D596" s="19"/>
    </row>
    <row r="597" ht="13.2" spans="3:4">
      <c r="C597" s="4"/>
      <c r="D597" s="19"/>
    </row>
    <row r="598" ht="13.2" spans="3:4">
      <c r="C598" s="4"/>
      <c r="D598" s="19"/>
    </row>
    <row r="599" ht="13.2" spans="3:4">
      <c r="C599" s="4"/>
      <c r="D599" s="19"/>
    </row>
    <row r="600" ht="13.2" spans="3:4">
      <c r="C600" s="4"/>
      <c r="D600" s="19"/>
    </row>
    <row r="601" ht="13.2" spans="3:4">
      <c r="C601" s="4"/>
      <c r="D601" s="19"/>
    </row>
    <row r="602" ht="13.2" spans="3:4">
      <c r="C602" s="4"/>
      <c r="D602" s="19"/>
    </row>
    <row r="603" ht="13.2" spans="3:4">
      <c r="C603" s="4"/>
      <c r="D603" s="19"/>
    </row>
    <row r="604" ht="13.2" spans="3:4">
      <c r="C604" s="4"/>
      <c r="D604" s="19"/>
    </row>
    <row r="605" ht="13.2" spans="3:4">
      <c r="C605" s="4"/>
      <c r="D605" s="19"/>
    </row>
    <row r="606" ht="13.2" spans="3:4">
      <c r="C606" s="4"/>
      <c r="D606" s="19"/>
    </row>
    <row r="607" ht="13.2" spans="3:4">
      <c r="C607" s="4"/>
      <c r="D607" s="19"/>
    </row>
    <row r="608" ht="13.2" spans="3:4">
      <c r="C608" s="4"/>
      <c r="D608" s="19"/>
    </row>
    <row r="609" ht="13.2" spans="3:4">
      <c r="C609" s="4"/>
      <c r="D609" s="19"/>
    </row>
    <row r="610" ht="13.2" spans="3:4">
      <c r="C610" s="4"/>
      <c r="D610" s="19"/>
    </row>
    <row r="611" ht="13.2" spans="3:4">
      <c r="C611" s="4"/>
      <c r="D611" s="19"/>
    </row>
    <row r="612" ht="13.2" spans="3:4">
      <c r="C612" s="4"/>
      <c r="D612" s="19"/>
    </row>
    <row r="613" ht="13.2" spans="3:4">
      <c r="C613" s="4"/>
      <c r="D613" s="19"/>
    </row>
    <row r="614" ht="13.2" spans="3:4">
      <c r="C614" s="4"/>
      <c r="D614" s="19"/>
    </row>
    <row r="615" ht="13.2" spans="3:4">
      <c r="C615" s="4"/>
      <c r="D615" s="19"/>
    </row>
    <row r="616" ht="13.2" spans="3:4">
      <c r="C616" s="4"/>
      <c r="D616" s="19"/>
    </row>
    <row r="617" ht="13.2" spans="3:4">
      <c r="C617" s="4"/>
      <c r="D617" s="19"/>
    </row>
    <row r="618" ht="13.2" spans="3:4">
      <c r="C618" s="4"/>
      <c r="D618" s="19"/>
    </row>
    <row r="619" ht="13.2" spans="3:4">
      <c r="C619" s="4"/>
      <c r="D619" s="19"/>
    </row>
    <row r="620" ht="13.2" spans="3:4">
      <c r="C620" s="4"/>
      <c r="D620" s="19"/>
    </row>
    <row r="621" ht="13.2" spans="3:4">
      <c r="C621" s="4"/>
      <c r="D621" s="19"/>
    </row>
    <row r="622" ht="13.2" spans="3:4">
      <c r="C622" s="4"/>
      <c r="D622" s="19"/>
    </row>
    <row r="623" ht="13.2" spans="3:4">
      <c r="C623" s="4"/>
      <c r="D623" s="19"/>
    </row>
    <row r="624" ht="13.2" spans="3:4">
      <c r="C624" s="4"/>
      <c r="D624" s="19"/>
    </row>
    <row r="625" ht="13.2" spans="3:4">
      <c r="C625" s="4"/>
      <c r="D625" s="19"/>
    </row>
    <row r="626" ht="13.2" spans="3:4">
      <c r="C626" s="4"/>
      <c r="D626" s="19"/>
    </row>
    <row r="627" ht="13.2" spans="3:4">
      <c r="C627" s="4"/>
      <c r="D627" s="19"/>
    </row>
    <row r="628" ht="13.2" spans="3:4">
      <c r="C628" s="4"/>
      <c r="D628" s="19"/>
    </row>
    <row r="629" ht="13.2" spans="3:4">
      <c r="C629" s="4"/>
      <c r="D629" s="19"/>
    </row>
    <row r="630" ht="13.2" spans="3:4">
      <c r="C630" s="4"/>
      <c r="D630" s="19"/>
    </row>
    <row r="631" ht="13.2" spans="3:4">
      <c r="C631" s="4"/>
      <c r="D631" s="19"/>
    </row>
    <row r="632" ht="13.2" spans="3:4">
      <c r="C632" s="4"/>
      <c r="D632" s="19"/>
    </row>
    <row r="633" ht="13.2" spans="3:4">
      <c r="C633" s="4"/>
      <c r="D633" s="19"/>
    </row>
    <row r="634" ht="13.2" spans="3:4">
      <c r="C634" s="4"/>
      <c r="D634" s="19"/>
    </row>
    <row r="635" ht="13.2" spans="3:4">
      <c r="C635" s="4"/>
      <c r="D635" s="19"/>
    </row>
    <row r="636" ht="13.2" spans="3:4">
      <c r="C636" s="4"/>
      <c r="D636" s="19"/>
    </row>
    <row r="637" ht="13.2" spans="3:4">
      <c r="C637" s="4"/>
      <c r="D637" s="19"/>
    </row>
    <row r="638" ht="13.2" spans="3:4">
      <c r="C638" s="4"/>
      <c r="D638" s="19"/>
    </row>
    <row r="639" ht="13.2" spans="3:4">
      <c r="C639" s="4"/>
      <c r="D639" s="19"/>
    </row>
    <row r="640" ht="13.2" spans="3:4">
      <c r="C640" s="4"/>
      <c r="D640" s="19"/>
    </row>
    <row r="641" ht="13.2" spans="3:4">
      <c r="C641" s="4"/>
      <c r="D641" s="19"/>
    </row>
    <row r="642" ht="13.2" spans="3:4">
      <c r="C642" s="4"/>
      <c r="D642" s="19"/>
    </row>
    <row r="643" ht="13.2" spans="3:4">
      <c r="C643" s="4"/>
      <c r="D643" s="19"/>
    </row>
    <row r="644" ht="13.2" spans="3:4">
      <c r="C644" s="4"/>
      <c r="D644" s="19"/>
    </row>
    <row r="645" ht="13.2" spans="3:4">
      <c r="C645" s="4"/>
      <c r="D645" s="19"/>
    </row>
    <row r="646" ht="13.2" spans="3:4">
      <c r="C646" s="4"/>
      <c r="D646" s="19"/>
    </row>
    <row r="647" ht="13.2" spans="3:4">
      <c r="C647" s="4"/>
      <c r="D647" s="19"/>
    </row>
    <row r="648" ht="13.2" spans="3:4">
      <c r="C648" s="4"/>
      <c r="D648" s="19"/>
    </row>
    <row r="649" ht="13.2" spans="3:4">
      <c r="C649" s="4"/>
      <c r="D649" s="19"/>
    </row>
    <row r="650" ht="13.2" spans="3:4">
      <c r="C650" s="4"/>
      <c r="D650" s="19"/>
    </row>
    <row r="651" ht="13.2" spans="3:4">
      <c r="C651" s="4"/>
      <c r="D651" s="19"/>
    </row>
    <row r="652" ht="13.2" spans="3:4">
      <c r="C652" s="4"/>
      <c r="D652" s="19"/>
    </row>
    <row r="653" ht="13.2" spans="3:4">
      <c r="C653" s="4"/>
      <c r="D653" s="19"/>
    </row>
    <row r="654" ht="13.2" spans="3:4">
      <c r="C654" s="4"/>
      <c r="D654" s="19"/>
    </row>
    <row r="655" ht="13.2" spans="3:4">
      <c r="C655" s="4"/>
      <c r="D655" s="19"/>
    </row>
    <row r="656" ht="13.2" spans="3:4">
      <c r="C656" s="4"/>
      <c r="D656" s="19"/>
    </row>
    <row r="657" ht="13.2" spans="3:4">
      <c r="C657" s="4"/>
      <c r="D657" s="19"/>
    </row>
    <row r="658" ht="13.2" spans="3:4">
      <c r="C658" s="4"/>
      <c r="D658" s="19"/>
    </row>
    <row r="659" ht="13.2" spans="3:4">
      <c r="C659" s="4"/>
      <c r="D659" s="19"/>
    </row>
    <row r="660" ht="13.2" spans="3:4">
      <c r="C660" s="4"/>
      <c r="D660" s="19"/>
    </row>
    <row r="661" ht="13.2" spans="3:4">
      <c r="C661" s="4"/>
      <c r="D661" s="19"/>
    </row>
    <row r="662" ht="13.2" spans="3:4">
      <c r="C662" s="4"/>
      <c r="D662" s="19"/>
    </row>
    <row r="663" ht="13.2" spans="3:4">
      <c r="C663" s="4"/>
      <c r="D663" s="19"/>
    </row>
    <row r="664" ht="13.2" spans="3:4">
      <c r="C664" s="4"/>
      <c r="D664" s="19"/>
    </row>
    <row r="665" ht="13.2" spans="3:4">
      <c r="C665" s="4"/>
      <c r="D665" s="19"/>
    </row>
    <row r="666" ht="13.2" spans="3:4">
      <c r="C666" s="4"/>
      <c r="D666" s="19"/>
    </row>
    <row r="667" ht="13.2" spans="3:4">
      <c r="C667" s="4"/>
      <c r="D667" s="19"/>
    </row>
    <row r="668" ht="13.2" spans="3:4">
      <c r="C668" s="4"/>
      <c r="D668" s="19"/>
    </row>
    <row r="669" ht="13.2" spans="3:4">
      <c r="C669" s="4"/>
      <c r="D669" s="19"/>
    </row>
    <row r="670" ht="13.2" spans="3:4">
      <c r="C670" s="4"/>
      <c r="D670" s="19"/>
    </row>
    <row r="671" ht="13.2" spans="3:4">
      <c r="C671" s="4"/>
      <c r="D671" s="19"/>
    </row>
    <row r="672" ht="13.2" spans="3:4">
      <c r="C672" s="4"/>
      <c r="D672" s="19"/>
    </row>
    <row r="673" ht="13.2" spans="3:4">
      <c r="C673" s="4"/>
      <c r="D673" s="19"/>
    </row>
    <row r="674" ht="13.2" spans="3:4">
      <c r="C674" s="4"/>
      <c r="D674" s="19"/>
    </row>
    <row r="675" ht="13.2" spans="3:4">
      <c r="C675" s="4"/>
      <c r="D675" s="19"/>
    </row>
    <row r="676" ht="13.2" spans="3:4">
      <c r="C676" s="4"/>
      <c r="D676" s="19"/>
    </row>
    <row r="677" ht="13.2" spans="3:4">
      <c r="C677" s="4"/>
      <c r="D677" s="19"/>
    </row>
    <row r="678" ht="13.2" spans="3:4">
      <c r="C678" s="4"/>
      <c r="D678" s="19"/>
    </row>
    <row r="679" ht="13.2" spans="3:4">
      <c r="C679" s="4"/>
      <c r="D679" s="19"/>
    </row>
    <row r="680" ht="13.2" spans="3:4">
      <c r="C680" s="4"/>
      <c r="D680" s="19"/>
    </row>
    <row r="681" ht="13.2" spans="3:4">
      <c r="C681" s="4"/>
      <c r="D681" s="19"/>
    </row>
    <row r="682" ht="13.2" spans="3:4">
      <c r="C682" s="4"/>
      <c r="D682" s="19"/>
    </row>
    <row r="683" ht="13.2" spans="3:4">
      <c r="C683" s="4"/>
      <c r="D683" s="19"/>
    </row>
    <row r="684" ht="13.2" spans="3:4">
      <c r="C684" s="4"/>
      <c r="D684" s="19"/>
    </row>
    <row r="685" ht="13.2" spans="3:4">
      <c r="C685" s="4"/>
      <c r="D685" s="19"/>
    </row>
    <row r="686" ht="13.2" spans="3:4">
      <c r="C686" s="4"/>
      <c r="D686" s="19"/>
    </row>
    <row r="687" ht="13.2" spans="3:4">
      <c r="C687" s="4"/>
      <c r="D687" s="19"/>
    </row>
    <row r="688" ht="13.2" spans="3:4">
      <c r="C688" s="4"/>
      <c r="D688" s="19"/>
    </row>
    <row r="689" ht="13.2" spans="3:4">
      <c r="C689" s="4"/>
      <c r="D689" s="19"/>
    </row>
    <row r="690" ht="13.2" spans="3:4">
      <c r="C690" s="4"/>
      <c r="D690" s="19"/>
    </row>
    <row r="691" ht="13.2" spans="3:4">
      <c r="C691" s="4"/>
      <c r="D691" s="19"/>
    </row>
    <row r="692" ht="13.2" spans="3:4">
      <c r="C692" s="4"/>
      <c r="D692" s="19"/>
    </row>
    <row r="693" ht="13.2" spans="3:4">
      <c r="C693" s="4"/>
      <c r="D693" s="19"/>
    </row>
    <row r="694" ht="13.2" spans="3:4">
      <c r="C694" s="4"/>
      <c r="D694" s="19"/>
    </row>
    <row r="695" ht="13.2" spans="3:4">
      <c r="C695" s="4"/>
      <c r="D695" s="19"/>
    </row>
    <row r="696" ht="13.2" spans="3:4">
      <c r="C696" s="4"/>
      <c r="D696" s="19"/>
    </row>
    <row r="697" ht="13.2" spans="3:4">
      <c r="C697" s="4"/>
      <c r="D697" s="19"/>
    </row>
    <row r="698" ht="13.2" spans="3:4">
      <c r="C698" s="4"/>
      <c r="D698" s="19"/>
    </row>
    <row r="699" ht="13.2" spans="3:4">
      <c r="C699" s="4"/>
      <c r="D699" s="19"/>
    </row>
    <row r="700" ht="13.2" spans="3:4">
      <c r="C700" s="4"/>
      <c r="D700" s="19"/>
    </row>
    <row r="701" ht="13.2" spans="3:4">
      <c r="C701" s="4"/>
      <c r="D701" s="19"/>
    </row>
    <row r="702" ht="13.2" spans="3:4">
      <c r="C702" s="4"/>
      <c r="D702" s="19"/>
    </row>
    <row r="703" ht="13.2" spans="3:4">
      <c r="C703" s="4"/>
      <c r="D703" s="19"/>
    </row>
    <row r="704" ht="13.2" spans="3:4">
      <c r="C704" s="4"/>
      <c r="D704" s="19"/>
    </row>
    <row r="705" ht="13.2" spans="3:4">
      <c r="C705" s="4"/>
      <c r="D705" s="19"/>
    </row>
    <row r="706" ht="13.2" spans="3:4">
      <c r="C706" s="4"/>
      <c r="D706" s="19"/>
    </row>
    <row r="707" ht="13.2" spans="3:4">
      <c r="C707" s="4"/>
      <c r="D707" s="19"/>
    </row>
    <row r="708" ht="13.2" spans="3:4">
      <c r="C708" s="4"/>
      <c r="D708" s="19"/>
    </row>
    <row r="709" ht="13.2" spans="3:4">
      <c r="C709" s="4"/>
      <c r="D709" s="19"/>
    </row>
    <row r="710" ht="13.2" spans="3:4">
      <c r="C710" s="4"/>
      <c r="D710" s="19"/>
    </row>
    <row r="711" ht="13.2" spans="3:4">
      <c r="C711" s="4"/>
      <c r="D711" s="19"/>
    </row>
    <row r="712" ht="13.2" spans="3:4">
      <c r="C712" s="4"/>
      <c r="D712" s="19"/>
    </row>
    <row r="713" ht="13.2" spans="3:4">
      <c r="C713" s="4"/>
      <c r="D713" s="19"/>
    </row>
    <row r="714" ht="13.2" spans="3:4">
      <c r="C714" s="4"/>
      <c r="D714" s="19"/>
    </row>
    <row r="715" ht="13.2" spans="3:4">
      <c r="C715" s="4"/>
      <c r="D715" s="19"/>
    </row>
    <row r="716" ht="13.2" spans="3:4">
      <c r="C716" s="4"/>
      <c r="D716" s="19"/>
    </row>
    <row r="717" ht="13.2" spans="3:4">
      <c r="C717" s="4"/>
      <c r="D717" s="19"/>
    </row>
    <row r="718" ht="13.2" spans="3:4">
      <c r="C718" s="4"/>
      <c r="D718" s="19"/>
    </row>
    <row r="719" ht="13.2" spans="3:4">
      <c r="C719" s="4"/>
      <c r="D719" s="19"/>
    </row>
    <row r="720" ht="13.2" spans="3:4">
      <c r="C720" s="4"/>
      <c r="D720" s="19"/>
    </row>
    <row r="721" ht="13.2" spans="3:4">
      <c r="C721" s="4"/>
      <c r="D721" s="19"/>
    </row>
    <row r="722" ht="13.2" spans="3:4">
      <c r="C722" s="4"/>
      <c r="D722" s="19"/>
    </row>
    <row r="723" ht="13.2" spans="3:4">
      <c r="C723" s="4"/>
      <c r="D723" s="19"/>
    </row>
    <row r="724" ht="13.2" spans="3:4">
      <c r="C724" s="4"/>
      <c r="D724" s="19"/>
    </row>
    <row r="725" ht="13.2" spans="3:4">
      <c r="C725" s="4"/>
      <c r="D725" s="19"/>
    </row>
    <row r="726" ht="13.2" spans="3:4">
      <c r="C726" s="4"/>
      <c r="D726" s="19"/>
    </row>
    <row r="727" ht="13.2" spans="3:4">
      <c r="C727" s="4"/>
      <c r="D727" s="19"/>
    </row>
    <row r="728" ht="13.2" spans="3:4">
      <c r="C728" s="4"/>
      <c r="D728" s="19"/>
    </row>
    <row r="729" ht="13.2" spans="3:4">
      <c r="C729" s="4"/>
      <c r="D729" s="19"/>
    </row>
    <row r="730" ht="13.2" spans="3:4">
      <c r="C730" s="4"/>
      <c r="D730" s="19"/>
    </row>
    <row r="731" ht="13.2" spans="3:4">
      <c r="C731" s="4"/>
      <c r="D731" s="19"/>
    </row>
    <row r="732" ht="13.2" spans="3:4">
      <c r="C732" s="4"/>
      <c r="D732" s="19"/>
    </row>
    <row r="733" ht="13.2" spans="3:4">
      <c r="C733" s="4"/>
      <c r="D733" s="19"/>
    </row>
    <row r="734" ht="13.2" spans="3:4">
      <c r="C734" s="4"/>
      <c r="D734" s="19"/>
    </row>
    <row r="735" ht="13.2" spans="3:4">
      <c r="C735" s="4"/>
      <c r="D735" s="19"/>
    </row>
    <row r="736" ht="13.2" spans="3:4">
      <c r="C736" s="4"/>
      <c r="D736" s="19"/>
    </row>
    <row r="737" ht="13.2" spans="3:4">
      <c r="C737" s="4"/>
      <c r="D737" s="19"/>
    </row>
    <row r="738" ht="13.2" spans="3:4">
      <c r="C738" s="4"/>
      <c r="D738" s="19"/>
    </row>
    <row r="739" ht="13.2" spans="3:4">
      <c r="C739" s="4"/>
      <c r="D739" s="19"/>
    </row>
    <row r="740" ht="13.2" spans="3:4">
      <c r="C740" s="4"/>
      <c r="D740" s="19"/>
    </row>
    <row r="741" ht="13.2" spans="3:4">
      <c r="C741" s="4"/>
      <c r="D741" s="19"/>
    </row>
    <row r="742" ht="13.2" spans="3:4">
      <c r="C742" s="4"/>
      <c r="D742" s="19"/>
    </row>
    <row r="743" ht="13.2" spans="3:4">
      <c r="C743" s="4"/>
      <c r="D743" s="19"/>
    </row>
    <row r="744" ht="13.2" spans="3:4">
      <c r="C744" s="4"/>
      <c r="D744" s="19"/>
    </row>
    <row r="745" ht="13.2" spans="3:4">
      <c r="C745" s="4"/>
      <c r="D745" s="19"/>
    </row>
    <row r="746" ht="13.2" spans="3:4">
      <c r="C746" s="4"/>
      <c r="D746" s="19"/>
    </row>
    <row r="747" ht="13.2" spans="3:4">
      <c r="C747" s="4"/>
      <c r="D747" s="19"/>
    </row>
    <row r="748" ht="13.2" spans="3:4">
      <c r="C748" s="4"/>
      <c r="D748" s="19"/>
    </row>
    <row r="749" ht="13.2" spans="3:4">
      <c r="C749" s="4"/>
      <c r="D749" s="19"/>
    </row>
    <row r="750" ht="13.2" spans="3:4">
      <c r="C750" s="4"/>
      <c r="D750" s="19"/>
    </row>
    <row r="751" ht="13.2" spans="3:4">
      <c r="C751" s="4"/>
      <c r="D751" s="19"/>
    </row>
    <row r="752" ht="13.2" spans="3:4">
      <c r="C752" s="4"/>
      <c r="D752" s="19"/>
    </row>
    <row r="753" ht="13.2" spans="3:4">
      <c r="C753" s="4"/>
      <c r="D753" s="19"/>
    </row>
    <row r="754" ht="13.2" spans="3:4">
      <c r="C754" s="4"/>
      <c r="D754" s="19"/>
    </row>
    <row r="755" ht="13.2" spans="3:4">
      <c r="C755" s="4"/>
      <c r="D755" s="19"/>
    </row>
    <row r="756" ht="13.2" spans="3:4">
      <c r="C756" s="4"/>
      <c r="D756" s="19"/>
    </row>
    <row r="757" ht="13.2" spans="3:4">
      <c r="C757" s="4"/>
      <c r="D757" s="19"/>
    </row>
    <row r="758" ht="13.2" spans="3:4">
      <c r="C758" s="4"/>
      <c r="D758" s="19"/>
    </row>
    <row r="759" ht="13.2" spans="3:4">
      <c r="C759" s="4"/>
      <c r="D759" s="19"/>
    </row>
    <row r="760" ht="13.2" spans="3:4">
      <c r="C760" s="4"/>
      <c r="D760" s="19"/>
    </row>
    <row r="761" ht="13.2" spans="3:4">
      <c r="C761" s="4"/>
      <c r="D761" s="19"/>
    </row>
    <row r="762" ht="13.2" spans="3:4">
      <c r="C762" s="4"/>
      <c r="D762" s="19"/>
    </row>
    <row r="763" ht="13.2" spans="3:4">
      <c r="C763" s="4"/>
      <c r="D763" s="19"/>
    </row>
    <row r="764" ht="13.2" spans="3:4">
      <c r="C764" s="4"/>
      <c r="D764" s="19"/>
    </row>
    <row r="765" ht="13.2" spans="3:4">
      <c r="C765" s="4"/>
      <c r="D765" s="19"/>
    </row>
    <row r="766" ht="13.2" spans="3:4">
      <c r="C766" s="4"/>
      <c r="D766" s="19"/>
    </row>
    <row r="767" ht="13.2" spans="3:4">
      <c r="C767" s="4"/>
      <c r="D767" s="19"/>
    </row>
    <row r="768" ht="13.2" spans="3:4">
      <c r="C768" s="4"/>
      <c r="D768" s="19"/>
    </row>
    <row r="769" ht="13.2" spans="3:4">
      <c r="C769" s="4"/>
      <c r="D769" s="19"/>
    </row>
    <row r="770" ht="13.2" spans="3:4">
      <c r="C770" s="4"/>
      <c r="D770" s="19"/>
    </row>
    <row r="771" ht="13.2" spans="3:4">
      <c r="C771" s="4"/>
      <c r="D771" s="19"/>
    </row>
    <row r="772" ht="13.2" spans="3:4">
      <c r="C772" s="4"/>
      <c r="D772" s="19"/>
    </row>
    <row r="773" ht="13.2" spans="3:4">
      <c r="C773" s="4"/>
      <c r="D773" s="19"/>
    </row>
    <row r="774" ht="13.2" spans="3:4">
      <c r="C774" s="4"/>
      <c r="D774" s="19"/>
    </row>
    <row r="775" ht="13.2" spans="3:4">
      <c r="C775" s="4"/>
      <c r="D775" s="19"/>
    </row>
    <row r="776" ht="13.2" spans="3:4">
      <c r="C776" s="4"/>
      <c r="D776" s="19"/>
    </row>
    <row r="777" ht="13.2" spans="3:4">
      <c r="C777" s="4"/>
      <c r="D777" s="19"/>
    </row>
    <row r="778" ht="13.2" spans="3:4">
      <c r="C778" s="4"/>
      <c r="D778" s="19"/>
    </row>
    <row r="779" ht="13.2" spans="3:4">
      <c r="C779" s="4"/>
      <c r="D779" s="19"/>
    </row>
    <row r="780" ht="13.2" spans="3:4">
      <c r="C780" s="4"/>
      <c r="D780" s="19"/>
    </row>
    <row r="781" ht="13.2" spans="3:4">
      <c r="C781" s="4"/>
      <c r="D781" s="19"/>
    </row>
    <row r="782" ht="13.2" spans="3:4">
      <c r="C782" s="4"/>
      <c r="D782" s="19"/>
    </row>
    <row r="783" ht="13.2" spans="3:4">
      <c r="C783" s="4"/>
      <c r="D783" s="19"/>
    </row>
    <row r="784" ht="13.2" spans="3:4">
      <c r="C784" s="4"/>
      <c r="D784" s="19"/>
    </row>
    <row r="785" ht="13.2" spans="3:4">
      <c r="C785" s="4"/>
      <c r="D785" s="19"/>
    </row>
    <row r="786" ht="13.2" spans="3:4">
      <c r="C786" s="4"/>
      <c r="D786" s="19"/>
    </row>
    <row r="787" ht="13.2" spans="3:4">
      <c r="C787" s="4"/>
      <c r="D787" s="19"/>
    </row>
    <row r="788" ht="13.2" spans="3:4">
      <c r="C788" s="4"/>
      <c r="D788" s="19"/>
    </row>
    <row r="789" ht="13.2" spans="3:4">
      <c r="C789" s="4"/>
      <c r="D789" s="19"/>
    </row>
    <row r="790" ht="13.2" spans="3:4">
      <c r="C790" s="4"/>
      <c r="D790" s="19"/>
    </row>
    <row r="791" ht="13.2" spans="3:4">
      <c r="C791" s="4"/>
      <c r="D791" s="19"/>
    </row>
    <row r="792" ht="13.2" spans="3:4">
      <c r="C792" s="4"/>
      <c r="D792" s="19"/>
    </row>
    <row r="793" ht="13.2" spans="3:4">
      <c r="C793" s="4"/>
      <c r="D793" s="19"/>
    </row>
    <row r="794" ht="13.2" spans="3:4">
      <c r="C794" s="4"/>
      <c r="D794" s="19"/>
    </row>
    <row r="795" ht="13.2" spans="3:4">
      <c r="C795" s="4"/>
      <c r="D795" s="19"/>
    </row>
    <row r="796" ht="13.2" spans="3:4">
      <c r="C796" s="4"/>
      <c r="D796" s="19"/>
    </row>
    <row r="797" ht="13.2" spans="3:4">
      <c r="C797" s="4"/>
      <c r="D797" s="19"/>
    </row>
    <row r="798" ht="13.2" spans="3:4">
      <c r="C798" s="4"/>
      <c r="D798" s="19"/>
    </row>
    <row r="799" ht="13.2" spans="3:4">
      <c r="C799" s="4"/>
      <c r="D799" s="19"/>
    </row>
    <row r="800" ht="13.2" spans="3:4">
      <c r="C800" s="4"/>
      <c r="D800" s="19"/>
    </row>
    <row r="801" ht="13.2" spans="3:4">
      <c r="C801" s="4"/>
      <c r="D801" s="19"/>
    </row>
    <row r="802" ht="13.2" spans="3:4">
      <c r="C802" s="4"/>
      <c r="D802" s="19"/>
    </row>
    <row r="803" ht="13.2" spans="3:4">
      <c r="C803" s="4"/>
      <c r="D803" s="19"/>
    </row>
    <row r="804" ht="13.2" spans="3:4">
      <c r="C804" s="4"/>
      <c r="D804" s="19"/>
    </row>
    <row r="805" ht="13.2" spans="3:4">
      <c r="C805" s="4"/>
      <c r="D805" s="19"/>
    </row>
    <row r="806" ht="13.2" spans="3:4">
      <c r="C806" s="4"/>
      <c r="D806" s="19"/>
    </row>
    <row r="807" ht="13.2" spans="3:4">
      <c r="C807" s="4"/>
      <c r="D807" s="19"/>
    </row>
    <row r="808" ht="13.2" spans="3:4">
      <c r="C808" s="4"/>
      <c r="D808" s="19"/>
    </row>
    <row r="809" ht="13.2" spans="3:4">
      <c r="C809" s="4"/>
      <c r="D809" s="19"/>
    </row>
    <row r="810" ht="13.2" spans="3:4">
      <c r="C810" s="4"/>
      <c r="D810" s="19"/>
    </row>
    <row r="811" ht="13.2" spans="3:4">
      <c r="C811" s="4"/>
      <c r="D811" s="19"/>
    </row>
    <row r="812" ht="13.2" spans="3:4">
      <c r="C812" s="4"/>
      <c r="D812" s="19"/>
    </row>
    <row r="813" ht="13.2" spans="3:4">
      <c r="C813" s="4"/>
      <c r="D813" s="19"/>
    </row>
    <row r="814" ht="13.2" spans="3:4">
      <c r="C814" s="4"/>
      <c r="D814" s="19"/>
    </row>
    <row r="815" ht="13.2" spans="3:4">
      <c r="C815" s="4"/>
      <c r="D815" s="19"/>
    </row>
    <row r="816" ht="13.2" spans="3:4">
      <c r="C816" s="4"/>
      <c r="D816" s="19"/>
    </row>
    <row r="817" ht="13.2" spans="3:4">
      <c r="C817" s="4"/>
      <c r="D817" s="19"/>
    </row>
    <row r="818" ht="13.2" spans="3:4">
      <c r="C818" s="4"/>
      <c r="D818" s="19"/>
    </row>
    <row r="819" ht="13.2" spans="3:4">
      <c r="C819" s="4"/>
      <c r="D819" s="19"/>
    </row>
    <row r="820" ht="13.2" spans="3:4">
      <c r="C820" s="4"/>
      <c r="D820" s="19"/>
    </row>
    <row r="821" ht="13.2" spans="3:4">
      <c r="C821" s="4"/>
      <c r="D821" s="19"/>
    </row>
    <row r="822" ht="13.2" spans="3:4">
      <c r="C822" s="4"/>
      <c r="D822" s="19"/>
    </row>
    <row r="823" ht="13.2" spans="3:4">
      <c r="C823" s="4"/>
      <c r="D823" s="19"/>
    </row>
    <row r="824" ht="13.2" spans="3:4">
      <c r="C824" s="4"/>
      <c r="D824" s="19"/>
    </row>
    <row r="825" ht="13.2" spans="3:4">
      <c r="C825" s="4"/>
      <c r="D825" s="19"/>
    </row>
    <row r="826" ht="13.2" spans="3:4">
      <c r="C826" s="4"/>
      <c r="D826" s="19"/>
    </row>
    <row r="827" ht="13.2" spans="3:4">
      <c r="C827" s="4"/>
      <c r="D827" s="19"/>
    </row>
    <row r="828" ht="13.2" spans="3:4">
      <c r="C828" s="4"/>
      <c r="D828" s="19"/>
    </row>
    <row r="829" ht="13.2" spans="3:4">
      <c r="C829" s="4"/>
      <c r="D829" s="19"/>
    </row>
    <row r="830" ht="13.2" spans="3:4">
      <c r="C830" s="4"/>
      <c r="D830" s="19"/>
    </row>
    <row r="831" ht="13.2" spans="3:4">
      <c r="C831" s="4"/>
      <c r="D831" s="19"/>
    </row>
    <row r="832" ht="13.2" spans="3:4">
      <c r="C832" s="4"/>
      <c r="D832" s="19"/>
    </row>
    <row r="833" ht="13.2" spans="3:4">
      <c r="C833" s="4"/>
      <c r="D833" s="19"/>
    </row>
    <row r="834" ht="13.2" spans="3:4">
      <c r="C834" s="4"/>
      <c r="D834" s="19"/>
    </row>
    <row r="835" ht="13.2" spans="3:4">
      <c r="C835" s="4"/>
      <c r="D835" s="19"/>
    </row>
    <row r="836" ht="13.2" spans="3:4">
      <c r="C836" s="4"/>
      <c r="D836" s="19"/>
    </row>
    <row r="837" ht="13.2" spans="3:4">
      <c r="C837" s="4"/>
      <c r="D837" s="19"/>
    </row>
    <row r="838" ht="13.2" spans="3:4">
      <c r="C838" s="4"/>
      <c r="D838" s="19"/>
    </row>
    <row r="839" ht="13.2" spans="3:4">
      <c r="C839" s="4"/>
      <c r="D839" s="19"/>
    </row>
    <row r="840" ht="13.2" spans="3:4">
      <c r="C840" s="4"/>
      <c r="D840" s="19"/>
    </row>
    <row r="841" ht="13.2" spans="3:4">
      <c r="C841" s="4"/>
      <c r="D841" s="19"/>
    </row>
    <row r="842" ht="13.2" spans="3:4">
      <c r="C842" s="4"/>
      <c r="D842" s="19"/>
    </row>
    <row r="843" ht="13.2" spans="3:4">
      <c r="C843" s="4"/>
      <c r="D843" s="19"/>
    </row>
    <row r="844" ht="13.2" spans="3:4">
      <c r="C844" s="4"/>
      <c r="D844" s="19"/>
    </row>
    <row r="845" ht="13.2" spans="3:4">
      <c r="C845" s="4"/>
      <c r="D845" s="19"/>
    </row>
    <row r="846" ht="13.2" spans="3:4">
      <c r="C846" s="4"/>
      <c r="D846" s="19"/>
    </row>
    <row r="847" ht="13.2" spans="3:4">
      <c r="C847" s="4"/>
      <c r="D847" s="19"/>
    </row>
    <row r="848" ht="13.2" spans="3:4">
      <c r="C848" s="4"/>
      <c r="D848" s="19"/>
    </row>
    <row r="849" ht="13.2" spans="3:4">
      <c r="C849" s="4"/>
      <c r="D849" s="19"/>
    </row>
    <row r="850" ht="13.2" spans="3:4">
      <c r="C850" s="4"/>
      <c r="D850" s="19"/>
    </row>
    <row r="851" ht="13.2" spans="3:4">
      <c r="C851" s="4"/>
      <c r="D851" s="19"/>
    </row>
    <row r="852" ht="13.2" spans="3:4">
      <c r="C852" s="4"/>
      <c r="D852" s="19"/>
    </row>
    <row r="853" ht="13.2" spans="3:4">
      <c r="C853" s="4"/>
      <c r="D853" s="19"/>
    </row>
    <row r="854" ht="13.2" spans="3:4">
      <c r="C854" s="4"/>
      <c r="D854" s="19"/>
    </row>
    <row r="855" ht="13.2" spans="3:4">
      <c r="C855" s="4"/>
      <c r="D855" s="19"/>
    </row>
    <row r="856" ht="13.2" spans="3:4">
      <c r="C856" s="4"/>
      <c r="D856" s="19"/>
    </row>
    <row r="857" ht="13.2" spans="3:4">
      <c r="C857" s="4"/>
      <c r="D857" s="19"/>
    </row>
    <row r="858" ht="13.2" spans="3:4">
      <c r="C858" s="4"/>
      <c r="D858" s="19"/>
    </row>
    <row r="859" ht="13.2" spans="3:4">
      <c r="C859" s="4"/>
      <c r="D859" s="19"/>
    </row>
    <row r="860" ht="13.2" spans="3:4">
      <c r="C860" s="4"/>
      <c r="D860" s="19"/>
    </row>
    <row r="861" ht="13.2" spans="3:4">
      <c r="C861" s="4"/>
      <c r="D861" s="19"/>
    </row>
    <row r="862" ht="13.2" spans="3:4">
      <c r="C862" s="4"/>
      <c r="D862" s="19"/>
    </row>
    <row r="863" ht="13.2" spans="3:4">
      <c r="C863" s="4"/>
      <c r="D863" s="19"/>
    </row>
    <row r="864" ht="13.2" spans="3:4">
      <c r="C864" s="4"/>
      <c r="D864" s="19"/>
    </row>
    <row r="865" ht="13.2" spans="3:4">
      <c r="C865" s="4"/>
      <c r="D865" s="19"/>
    </row>
    <row r="866" ht="13.2" spans="3:4">
      <c r="C866" s="4"/>
      <c r="D866" s="19"/>
    </row>
    <row r="867" ht="13.2" spans="3:4">
      <c r="C867" s="4"/>
      <c r="D867" s="19"/>
    </row>
    <row r="868" ht="13.2" spans="3:4">
      <c r="C868" s="4"/>
      <c r="D868" s="19"/>
    </row>
    <row r="869" ht="13.2" spans="3:4">
      <c r="C869" s="4"/>
      <c r="D869" s="19"/>
    </row>
    <row r="870" ht="13.2" spans="3:4">
      <c r="C870" s="4"/>
      <c r="D870" s="19"/>
    </row>
    <row r="871" ht="13.2" spans="3:4">
      <c r="C871" s="4"/>
      <c r="D871" s="19"/>
    </row>
    <row r="872" ht="13.2" spans="3:4">
      <c r="C872" s="4"/>
      <c r="D872" s="19"/>
    </row>
    <row r="873" ht="13.2" spans="3:4">
      <c r="C873" s="4"/>
      <c r="D873" s="19"/>
    </row>
    <row r="874" ht="13.2" spans="3:4">
      <c r="C874" s="4"/>
      <c r="D874" s="19"/>
    </row>
    <row r="875" ht="13.2" spans="3:4">
      <c r="C875" s="4"/>
      <c r="D875" s="19"/>
    </row>
    <row r="876" ht="13.2" spans="3:4">
      <c r="C876" s="4"/>
      <c r="D876" s="19"/>
    </row>
    <row r="877" ht="13.2" spans="3:4">
      <c r="C877" s="4"/>
      <c r="D877" s="19"/>
    </row>
    <row r="878" ht="13.2" spans="3:4">
      <c r="C878" s="4"/>
      <c r="D878" s="19"/>
    </row>
    <row r="879" ht="13.2" spans="3:4">
      <c r="C879" s="4"/>
      <c r="D879" s="19"/>
    </row>
    <row r="880" ht="13.2" spans="3:4">
      <c r="C880" s="4"/>
      <c r="D880" s="19"/>
    </row>
    <row r="881" ht="13.2" spans="3:4">
      <c r="C881" s="4"/>
      <c r="D881" s="19"/>
    </row>
    <row r="882" ht="13.2" spans="3:4">
      <c r="C882" s="4"/>
      <c r="D882" s="19"/>
    </row>
    <row r="883" ht="13.2" spans="3:4">
      <c r="C883" s="4"/>
      <c r="D883" s="19"/>
    </row>
    <row r="884" ht="13.2" spans="3:4">
      <c r="C884" s="4"/>
      <c r="D884" s="19"/>
    </row>
    <row r="885" ht="13.2" spans="3:4">
      <c r="C885" s="4"/>
      <c r="D885" s="19"/>
    </row>
    <row r="886" ht="13.2" spans="3:4">
      <c r="C886" s="4"/>
      <c r="D886" s="19"/>
    </row>
    <row r="887" ht="13.2" spans="3:4">
      <c r="C887" s="4"/>
      <c r="D887" s="19"/>
    </row>
    <row r="888" ht="13.2" spans="3:4">
      <c r="C888" s="4"/>
      <c r="D888" s="19"/>
    </row>
    <row r="889" ht="13.2" spans="3:4">
      <c r="C889" s="4"/>
      <c r="D889" s="19"/>
    </row>
    <row r="890" ht="13.2" spans="3:4">
      <c r="C890" s="4"/>
      <c r="D890" s="19"/>
    </row>
    <row r="891" ht="13.2" spans="3:4">
      <c r="C891" s="4"/>
      <c r="D891" s="19"/>
    </row>
    <row r="892" ht="13.2" spans="3:4">
      <c r="C892" s="4"/>
      <c r="D892" s="19"/>
    </row>
    <row r="893" ht="13.2" spans="3:4">
      <c r="C893" s="4"/>
      <c r="D893" s="19"/>
    </row>
    <row r="894" ht="13.2" spans="3:4">
      <c r="C894" s="4"/>
      <c r="D894" s="19"/>
    </row>
    <row r="895" ht="13.2" spans="3:4">
      <c r="C895" s="4"/>
      <c r="D895" s="19"/>
    </row>
    <row r="896" ht="13.2" spans="3:4">
      <c r="C896" s="4"/>
      <c r="D896" s="19"/>
    </row>
    <row r="897" ht="13.2" spans="3:4">
      <c r="C897" s="4"/>
      <c r="D897" s="19"/>
    </row>
    <row r="898" ht="13.2" spans="3:4">
      <c r="C898" s="4"/>
      <c r="D898" s="19"/>
    </row>
    <row r="899" ht="13.2" spans="3:4">
      <c r="C899" s="4"/>
      <c r="D899" s="19"/>
    </row>
    <row r="900" ht="13.2" spans="3:4">
      <c r="C900" s="4"/>
      <c r="D900" s="19"/>
    </row>
    <row r="901" ht="13.2" spans="3:4">
      <c r="C901" s="4"/>
      <c r="D901" s="19"/>
    </row>
    <row r="902" ht="13.2" spans="3:4">
      <c r="C902" s="4"/>
      <c r="D902" s="19"/>
    </row>
    <row r="903" ht="13.2" spans="3:4">
      <c r="C903" s="4"/>
      <c r="D903" s="19"/>
    </row>
    <row r="904" ht="13.2" spans="3:4">
      <c r="C904" s="4"/>
      <c r="D904" s="19"/>
    </row>
    <row r="905" ht="13.2" spans="3:4">
      <c r="C905" s="4"/>
      <c r="D905" s="19"/>
    </row>
    <row r="906" ht="13.2" spans="3:4">
      <c r="C906" s="4"/>
      <c r="D906" s="19"/>
    </row>
    <row r="907" ht="13.2" spans="3:4">
      <c r="C907" s="4"/>
      <c r="D907" s="19"/>
    </row>
    <row r="908" ht="13.2" spans="3:4">
      <c r="C908" s="4"/>
      <c r="D908" s="19"/>
    </row>
    <row r="909" ht="13.2" spans="3:4">
      <c r="C909" s="4"/>
      <c r="D909" s="19"/>
    </row>
    <row r="910" ht="13.2" spans="3:4">
      <c r="C910" s="4"/>
      <c r="D910" s="19"/>
    </row>
    <row r="911" ht="13.2" spans="3:4">
      <c r="C911" s="4"/>
      <c r="D911" s="19"/>
    </row>
    <row r="912" ht="13.2" spans="3:4">
      <c r="C912" s="4"/>
      <c r="D912" s="19"/>
    </row>
    <row r="913" ht="13.2" spans="3:4">
      <c r="C913" s="4"/>
      <c r="D913" s="19"/>
    </row>
    <row r="914" ht="13.2" spans="3:4">
      <c r="C914" s="4"/>
      <c r="D914" s="19"/>
    </row>
    <row r="915" ht="13.2" spans="3:4">
      <c r="C915" s="4"/>
      <c r="D915" s="19"/>
    </row>
    <row r="916" ht="13.2" spans="3:4">
      <c r="C916" s="4"/>
      <c r="D916" s="19"/>
    </row>
    <row r="917" ht="13.2" spans="3:4">
      <c r="C917" s="4"/>
      <c r="D917" s="19"/>
    </row>
    <row r="918" ht="13.2" spans="3:4">
      <c r="C918" s="4"/>
      <c r="D918" s="19"/>
    </row>
    <row r="919" ht="13.2" spans="3:4">
      <c r="C919" s="4"/>
      <c r="D919" s="19"/>
    </row>
    <row r="920" ht="13.2" spans="3:4">
      <c r="C920" s="4"/>
      <c r="D920" s="19"/>
    </row>
    <row r="921" ht="13.2" spans="3:4">
      <c r="C921" s="4"/>
      <c r="D921" s="19"/>
    </row>
    <row r="922" ht="13.2" spans="3:4">
      <c r="C922" s="4"/>
      <c r="D922" s="19"/>
    </row>
    <row r="923" ht="13.2" spans="3:4">
      <c r="C923" s="4"/>
      <c r="D923" s="19"/>
    </row>
    <row r="924" ht="13.2" spans="3:4">
      <c r="C924" s="4"/>
      <c r="D924" s="19"/>
    </row>
    <row r="925" ht="13.2" spans="3:4">
      <c r="C925" s="4"/>
      <c r="D925" s="19"/>
    </row>
    <row r="926" ht="13.2" spans="3:4">
      <c r="C926" s="4"/>
      <c r="D926" s="19"/>
    </row>
    <row r="927" ht="13.2" spans="3:4">
      <c r="C927" s="4"/>
      <c r="D927" s="19"/>
    </row>
    <row r="928" ht="13.2" spans="3:4">
      <c r="C928" s="4"/>
      <c r="D928" s="19"/>
    </row>
    <row r="929" ht="13.2" spans="3:4">
      <c r="C929" s="4"/>
      <c r="D929" s="19"/>
    </row>
    <row r="930" ht="13.2" spans="3:4">
      <c r="C930" s="4"/>
      <c r="D930" s="19"/>
    </row>
    <row r="931" ht="13.2" spans="3:4">
      <c r="C931" s="4"/>
      <c r="D931" s="19"/>
    </row>
    <row r="932" ht="13.2" spans="3:4">
      <c r="C932" s="4"/>
      <c r="D932" s="19"/>
    </row>
    <row r="933" ht="13.2" spans="3:4">
      <c r="C933" s="4"/>
      <c r="D933" s="19"/>
    </row>
    <row r="934" ht="13.2" spans="3:4">
      <c r="C934" s="4"/>
      <c r="D934" s="19"/>
    </row>
    <row r="935" ht="13.2" spans="3:4">
      <c r="C935" s="4"/>
      <c r="D935" s="19"/>
    </row>
    <row r="936" ht="13.2" spans="3:4">
      <c r="C936" s="4"/>
      <c r="D936" s="19"/>
    </row>
    <row r="937" ht="13.2" spans="3:4">
      <c r="C937" s="4"/>
      <c r="D937" s="19"/>
    </row>
    <row r="938" ht="13.2" spans="3:4">
      <c r="C938" s="4"/>
      <c r="D938" s="19"/>
    </row>
    <row r="939" ht="13.2" spans="3:4">
      <c r="C939" s="4"/>
      <c r="D939" s="19"/>
    </row>
    <row r="940" ht="13.2" spans="3:4">
      <c r="C940" s="4"/>
      <c r="D940" s="19"/>
    </row>
    <row r="941" ht="13.2" spans="3:4">
      <c r="C941" s="4"/>
      <c r="D941" s="19"/>
    </row>
    <row r="942" ht="13.2" spans="3:4">
      <c r="C942" s="4"/>
      <c r="D942" s="19"/>
    </row>
    <row r="943" ht="13.2" spans="3:4">
      <c r="C943" s="4"/>
      <c r="D943" s="19"/>
    </row>
    <row r="944" ht="13.2" spans="3:4">
      <c r="C944" s="4"/>
      <c r="D944" s="19"/>
    </row>
    <row r="945" ht="13.2" spans="3:4">
      <c r="C945" s="4"/>
      <c r="D945" s="19"/>
    </row>
    <row r="946" ht="13.2" spans="3:4">
      <c r="C946" s="4"/>
      <c r="D946" s="19"/>
    </row>
    <row r="947" ht="13.2" spans="3:4">
      <c r="C947" s="4"/>
      <c r="D947" s="19"/>
    </row>
    <row r="948" ht="13.2" spans="3:4">
      <c r="C948" s="4"/>
      <c r="D948" s="19"/>
    </row>
    <row r="949" ht="13.2" spans="3:4">
      <c r="C949" s="4"/>
      <c r="D949" s="19"/>
    </row>
    <row r="950" ht="13.2" spans="3:4">
      <c r="C950" s="4"/>
      <c r="D950" s="19"/>
    </row>
    <row r="951" ht="13.2" spans="3:4">
      <c r="C951" s="4"/>
      <c r="D951" s="19"/>
    </row>
    <row r="952" ht="13.2" spans="3:4">
      <c r="C952" s="4"/>
      <c r="D952" s="19"/>
    </row>
    <row r="953" ht="13.2" spans="3:4">
      <c r="C953" s="4"/>
      <c r="D953" s="19"/>
    </row>
    <row r="954" ht="13.2" spans="3:4">
      <c r="C954" s="4"/>
      <c r="D954" s="19"/>
    </row>
    <row r="955" ht="13.2" spans="3:4">
      <c r="C955" s="4"/>
      <c r="D955" s="19"/>
    </row>
    <row r="956" ht="13.2" spans="3:4">
      <c r="C956" s="4"/>
      <c r="D956" s="19"/>
    </row>
    <row r="957" ht="13.2" spans="3:4">
      <c r="C957" s="4"/>
      <c r="D957" s="19"/>
    </row>
    <row r="958" ht="13.2" spans="3:4">
      <c r="C958" s="4"/>
      <c r="D958" s="19"/>
    </row>
    <row r="959" ht="13.2" spans="3:4">
      <c r="C959" s="4"/>
      <c r="D959" s="19"/>
    </row>
    <row r="960" ht="13.2" spans="3:4">
      <c r="C960" s="4"/>
      <c r="D960" s="19"/>
    </row>
    <row r="961" ht="13.2" spans="3:4">
      <c r="C961" s="4"/>
      <c r="D961" s="19"/>
    </row>
    <row r="962" ht="13.2" spans="3:4">
      <c r="C962" s="4"/>
      <c r="D962" s="19"/>
    </row>
    <row r="963" ht="13.2" spans="3:4">
      <c r="C963" s="4"/>
      <c r="D963" s="19"/>
    </row>
    <row r="964" ht="13.2" spans="3:4">
      <c r="C964" s="4"/>
      <c r="D964" s="19"/>
    </row>
    <row r="965" ht="13.2" spans="3:4">
      <c r="C965" s="4"/>
      <c r="D965" s="19"/>
    </row>
    <row r="966" ht="13.2" spans="3:4">
      <c r="C966" s="4"/>
      <c r="D966" s="19"/>
    </row>
    <row r="967" ht="13.2" spans="3:4">
      <c r="C967" s="4"/>
      <c r="D967" s="19"/>
    </row>
    <row r="968" ht="13.2" spans="3:4">
      <c r="C968" s="4"/>
      <c r="D968" s="19"/>
    </row>
    <row r="969" ht="13.2" spans="3:4">
      <c r="C969" s="4"/>
      <c r="D969" s="19"/>
    </row>
    <row r="970" ht="13.2" spans="3:4">
      <c r="C970" s="4"/>
      <c r="D970" s="19"/>
    </row>
    <row r="971" ht="13.2" spans="3:4">
      <c r="C971" s="4"/>
      <c r="D971" s="19"/>
    </row>
    <row r="972" ht="13.2" spans="3:4">
      <c r="C972" s="4"/>
      <c r="D972" s="19"/>
    </row>
    <row r="973" ht="13.2" spans="3:4">
      <c r="C973" s="4"/>
      <c r="D973" s="19"/>
    </row>
    <row r="974" ht="13.2" spans="3:4">
      <c r="C974" s="4"/>
      <c r="D974" s="19"/>
    </row>
    <row r="975" ht="13.2" spans="3:4">
      <c r="C975" s="4"/>
      <c r="D975" s="19"/>
    </row>
    <row r="976" ht="13.2" spans="3:4">
      <c r="C976" s="4"/>
      <c r="D976" s="19"/>
    </row>
    <row r="977" ht="13.2" spans="3:4">
      <c r="C977" s="4"/>
      <c r="D977" s="19"/>
    </row>
    <row r="978" ht="13.2" spans="3:4">
      <c r="C978" s="4"/>
      <c r="D978" s="19"/>
    </row>
    <row r="979" ht="13.2" spans="3:4">
      <c r="C979" s="4"/>
      <c r="D979" s="19"/>
    </row>
    <row r="980" ht="13.2" spans="3:4">
      <c r="C980" s="4"/>
      <c r="D980" s="19"/>
    </row>
    <row r="981" ht="13.2" spans="3:4">
      <c r="C981" s="4"/>
      <c r="D981" s="19"/>
    </row>
    <row r="982" ht="13.2" spans="3:4">
      <c r="C982" s="4"/>
      <c r="D982" s="19"/>
    </row>
    <row r="983" ht="13.2" spans="3:4">
      <c r="C983" s="4"/>
      <c r="D983" s="19"/>
    </row>
    <row r="984" ht="13.2" spans="3:4">
      <c r="C984" s="4"/>
      <c r="D984" s="19"/>
    </row>
    <row r="985" ht="13.2" spans="3:4">
      <c r="C985" s="4"/>
      <c r="D985" s="19"/>
    </row>
    <row r="986" ht="13.2" spans="3:4">
      <c r="C986" s="4"/>
      <c r="D986" s="19"/>
    </row>
    <row r="987" ht="13.2" spans="3:4">
      <c r="C987" s="4"/>
      <c r="D987" s="19"/>
    </row>
    <row r="988" ht="13.2" spans="3:4">
      <c r="C988" s="4"/>
      <c r="D988" s="19"/>
    </row>
    <row r="989" ht="13.2" spans="3:4">
      <c r="C989" s="4"/>
      <c r="D989" s="19"/>
    </row>
    <row r="990" ht="13.2" spans="3:4">
      <c r="C990" s="4"/>
      <c r="D990" s="19"/>
    </row>
    <row r="991" ht="13.2" spans="3:4">
      <c r="C991" s="4"/>
      <c r="D991" s="19"/>
    </row>
    <row r="992" ht="13.2" spans="3:4">
      <c r="C992" s="4"/>
      <c r="D992" s="19"/>
    </row>
    <row r="993" ht="13.2" spans="3:4">
      <c r="C993" s="4"/>
      <c r="D993" s="19"/>
    </row>
    <row r="994" ht="13.2" spans="3:4">
      <c r="C994" s="4"/>
      <c r="D994" s="19"/>
    </row>
    <row r="995" ht="13.2" spans="3:4">
      <c r="C995" s="4"/>
      <c r="D995" s="19"/>
    </row>
    <row r="996" ht="13.2" spans="3:4">
      <c r="C996" s="4"/>
      <c r="D996" s="19"/>
    </row>
    <row r="997" ht="13.2" spans="3:4">
      <c r="C997" s="4"/>
      <c r="D997" s="19"/>
    </row>
    <row r="998" ht="13.2" spans="3:4">
      <c r="C998" s="4"/>
      <c r="D998" s="19"/>
    </row>
    <row r="999" ht="13.2" spans="3:4">
      <c r="C999" s="4"/>
      <c r="D999" s="19"/>
    </row>
    <row r="1000" ht="13.2" spans="3:4">
      <c r="C1000" s="4"/>
      <c r="D1000" s="19"/>
    </row>
    <row r="1001" ht="13.2" spans="3:4">
      <c r="C1001" s="4"/>
      <c r="D1001" s="19"/>
    </row>
    <row r="1002" ht="13.2" spans="3:4">
      <c r="C1002" s="4"/>
      <c r="D1002" s="19"/>
    </row>
    <row r="1003" ht="13.2" spans="3:4">
      <c r="C1003" s="4"/>
      <c r="D1003" s="19"/>
    </row>
    <row r="1004" ht="13.2" spans="3:4">
      <c r="C1004" s="4"/>
      <c r="D1004" s="19"/>
    </row>
  </sheetData>
  <mergeCells count="1">
    <mergeCell ref="D3:J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002"/>
  <sheetViews>
    <sheetView workbookViewId="0">
      <selection activeCell="A1" sqref="A1"/>
    </sheetView>
  </sheetViews>
  <sheetFormatPr defaultColWidth="14.4259259259259" defaultRowHeight="15.75" customHeight="1"/>
  <cols>
    <col min="1" max="1" width="4.28703703703704" customWidth="1"/>
    <col min="2" max="2" width="37.1388888888889" customWidth="1"/>
    <col min="3" max="3" width="8.13888888888889" customWidth="1"/>
    <col min="4" max="10" width="7.28703703703704" customWidth="1"/>
    <col min="11" max="11" width="34.287037037037" customWidth="1"/>
  </cols>
  <sheetData>
    <row r="1" ht="13.2" spans="1:14">
      <c r="A1" s="2" t="s">
        <v>0</v>
      </c>
      <c r="B1" s="6" t="s">
        <v>1</v>
      </c>
      <c r="C1" s="4" t="s">
        <v>2</v>
      </c>
      <c r="D1" s="5" t="s">
        <v>3</v>
      </c>
      <c r="K1" s="3" t="s">
        <v>4</v>
      </c>
      <c r="L1" s="3" t="s">
        <v>63</v>
      </c>
      <c r="M1" s="3" t="s">
        <v>64</v>
      </c>
      <c r="N1" s="3" t="s">
        <v>65</v>
      </c>
    </row>
    <row r="2" ht="13.2" spans="2:10">
      <c r="B2" s="3"/>
      <c r="C2" s="4" t="s">
        <v>10</v>
      </c>
      <c r="D2" s="18"/>
      <c r="E2" s="2"/>
      <c r="F2" s="2"/>
      <c r="G2" s="2"/>
      <c r="H2" s="2"/>
      <c r="I2" s="2"/>
      <c r="J2" s="2"/>
    </row>
    <row r="3" ht="13.2" spans="2:9">
      <c r="B3" s="3"/>
      <c r="C3" s="4" t="s">
        <v>10</v>
      </c>
      <c r="D3" s="2"/>
      <c r="E3" s="18"/>
      <c r="F3" s="2"/>
      <c r="G3" s="2"/>
      <c r="H3" s="2"/>
      <c r="I3" s="2"/>
    </row>
    <row r="4" ht="13.2" spans="2:9">
      <c r="B4" s="3"/>
      <c r="C4" s="4" t="s">
        <v>10</v>
      </c>
      <c r="D4" s="18"/>
      <c r="E4" s="2"/>
      <c r="F4" s="2"/>
      <c r="G4" s="18"/>
      <c r="H4" s="2"/>
      <c r="I4" s="2"/>
    </row>
    <row r="5" ht="13.2" spans="1:11">
      <c r="A5" s="3">
        <v>218</v>
      </c>
      <c r="B5" s="3" t="s">
        <v>66</v>
      </c>
      <c r="C5" s="4" t="s">
        <v>5</v>
      </c>
      <c r="D5" s="18"/>
      <c r="E5" s="2"/>
      <c r="F5" s="2"/>
      <c r="G5" s="18"/>
      <c r="H5" s="2"/>
      <c r="I5" s="2"/>
      <c r="K5" s="3" t="s">
        <v>67</v>
      </c>
    </row>
    <row r="6" ht="13.2" spans="2:10">
      <c r="B6" s="3"/>
      <c r="C6" s="4" t="s">
        <v>5</v>
      </c>
      <c r="D6" s="18"/>
      <c r="E6" s="2"/>
      <c r="F6" s="2"/>
      <c r="H6" s="2"/>
      <c r="I6" s="2"/>
      <c r="J6" s="2"/>
    </row>
    <row r="7" ht="13.2" spans="2:11">
      <c r="B7" s="3"/>
      <c r="C7" s="4" t="s">
        <v>5</v>
      </c>
      <c r="D7" s="18"/>
      <c r="E7" s="2"/>
      <c r="G7" s="2"/>
      <c r="H7" s="2"/>
      <c r="I7" s="2"/>
      <c r="J7" s="2"/>
      <c r="K7" s="6"/>
    </row>
    <row r="8" ht="13.2" spans="2:10">
      <c r="B8" s="3"/>
      <c r="C8" s="4" t="s">
        <v>5</v>
      </c>
      <c r="D8" s="18"/>
      <c r="E8" s="2"/>
      <c r="F8" s="2"/>
      <c r="G8" s="2"/>
      <c r="H8" s="2"/>
      <c r="I8" s="2"/>
      <c r="J8" s="2"/>
    </row>
    <row r="9" ht="13.2" spans="2:10">
      <c r="B9" s="3"/>
      <c r="C9" s="4" t="s">
        <v>5</v>
      </c>
      <c r="D9" s="18"/>
      <c r="E9" s="2"/>
      <c r="F9" s="2"/>
      <c r="G9" s="2"/>
      <c r="H9" s="2"/>
      <c r="I9" s="2"/>
      <c r="J9" s="2"/>
    </row>
    <row r="10" ht="13.2" spans="2:10">
      <c r="B10" s="3"/>
      <c r="C10" s="4" t="s">
        <v>5</v>
      </c>
      <c r="D10" s="2"/>
      <c r="E10" s="2"/>
      <c r="F10" s="2"/>
      <c r="I10" s="2"/>
      <c r="J10" s="2"/>
    </row>
    <row r="11" ht="13.2" spans="2:10">
      <c r="B11" s="3"/>
      <c r="C11" s="4" t="s">
        <v>14</v>
      </c>
      <c r="D11" s="18"/>
      <c r="E11" s="2"/>
      <c r="F11" s="2"/>
      <c r="G11" s="2"/>
      <c r="H11" s="2"/>
      <c r="I11" s="2"/>
      <c r="J11" s="2"/>
    </row>
    <row r="12" ht="13.2" spans="2:10">
      <c r="B12" s="3"/>
      <c r="C12" s="4"/>
      <c r="D12" s="18"/>
      <c r="E12" s="2"/>
      <c r="F12" s="2"/>
      <c r="G12" s="2"/>
      <c r="H12" s="2"/>
      <c r="I12" s="2"/>
      <c r="J12" s="2"/>
    </row>
    <row r="13" ht="13.2" spans="2:10">
      <c r="B13" s="3"/>
      <c r="C13" s="4"/>
      <c r="D13" s="18"/>
      <c r="E13" s="2"/>
      <c r="F13" s="2"/>
      <c r="G13" s="2"/>
      <c r="H13" s="2"/>
      <c r="I13" s="2"/>
      <c r="J13" s="2"/>
    </row>
    <row r="14" ht="13.2" spans="2:10">
      <c r="B14" s="3"/>
      <c r="C14" s="4"/>
      <c r="D14" s="18"/>
      <c r="E14" s="2"/>
      <c r="F14" s="2"/>
      <c r="G14" s="2"/>
      <c r="H14" s="2"/>
      <c r="I14" s="2"/>
      <c r="J14" s="2"/>
    </row>
    <row r="15" ht="13.2" spans="2:10">
      <c r="B15" s="3"/>
      <c r="C15" s="4"/>
      <c r="D15" s="18"/>
      <c r="E15" s="2"/>
      <c r="F15" s="2"/>
      <c r="G15" s="2"/>
      <c r="H15" s="2"/>
      <c r="I15" s="2"/>
      <c r="J15" s="2"/>
    </row>
    <row r="16" ht="13.2" spans="3:4">
      <c r="C16" s="4"/>
      <c r="D16" s="19"/>
    </row>
    <row r="17" ht="13.2" spans="3:4">
      <c r="C17" s="4"/>
      <c r="D17" s="19"/>
    </row>
    <row r="18" ht="13.2" spans="3:4">
      <c r="C18" s="4"/>
      <c r="D18" s="19"/>
    </row>
    <row r="19" ht="13.2" spans="3:4">
      <c r="C19" s="4"/>
      <c r="D19" s="19"/>
    </row>
    <row r="20" ht="13.2" spans="3:4">
      <c r="C20" s="4"/>
      <c r="D20" s="19"/>
    </row>
    <row r="21" ht="13.2" spans="3:4">
      <c r="C21" s="4"/>
      <c r="D21" s="19"/>
    </row>
    <row r="22" ht="13.2" spans="3:4">
      <c r="C22" s="4"/>
      <c r="D22" s="19"/>
    </row>
    <row r="23" ht="13.2" spans="3:4">
      <c r="C23" s="4"/>
      <c r="D23" s="19"/>
    </row>
    <row r="24" ht="13.2" spans="3:4">
      <c r="C24" s="4"/>
      <c r="D24" s="19"/>
    </row>
    <row r="25" ht="13.2" spans="3:4">
      <c r="C25" s="4"/>
      <c r="D25" s="19"/>
    </row>
    <row r="26" ht="13.2" spans="3:4">
      <c r="C26" s="4"/>
      <c r="D26" s="19"/>
    </row>
    <row r="27" ht="13.2" spans="3:4">
      <c r="C27" s="4"/>
      <c r="D27" s="19"/>
    </row>
    <row r="28" ht="13.2" spans="3:4">
      <c r="C28" s="4"/>
      <c r="D28" s="19"/>
    </row>
    <row r="29" ht="13.2" spans="3:4">
      <c r="C29" s="4"/>
      <c r="D29" s="19"/>
    </row>
    <row r="30" ht="13.2" spans="3:4">
      <c r="C30" s="4"/>
      <c r="D30" s="19"/>
    </row>
    <row r="31" ht="13.2" spans="3:4">
      <c r="C31" s="4"/>
      <c r="D31" s="19"/>
    </row>
    <row r="32" ht="13.2" spans="3:4">
      <c r="C32" s="4"/>
      <c r="D32" s="19"/>
    </row>
    <row r="33" ht="13.2" spans="3:4">
      <c r="C33" s="4"/>
      <c r="D33" s="19"/>
    </row>
    <row r="34" ht="13.2" spans="3:4">
      <c r="C34" s="4"/>
      <c r="D34" s="19"/>
    </row>
    <row r="35" ht="13.2" spans="3:4">
      <c r="C35" s="4"/>
      <c r="D35" s="19"/>
    </row>
    <row r="36" ht="13.2" spans="3:4">
      <c r="C36" s="4"/>
      <c r="D36" s="19"/>
    </row>
    <row r="37" ht="13.2" spans="3:4">
      <c r="C37" s="4"/>
      <c r="D37" s="19"/>
    </row>
    <row r="38" ht="13.2" spans="3:4">
      <c r="C38" s="4"/>
      <c r="D38" s="19"/>
    </row>
    <row r="39" ht="13.2" spans="3:4">
      <c r="C39" s="4"/>
      <c r="D39" s="19"/>
    </row>
    <row r="40" ht="13.2" spans="3:4">
      <c r="C40" s="4"/>
      <c r="D40" s="19"/>
    </row>
    <row r="41" ht="13.2" spans="3:4">
      <c r="C41" s="4"/>
      <c r="D41" s="19"/>
    </row>
    <row r="42" ht="13.2" spans="3:4">
      <c r="C42" s="4"/>
      <c r="D42" s="19"/>
    </row>
    <row r="43" ht="13.2" spans="3:4">
      <c r="C43" s="4"/>
      <c r="D43" s="19"/>
    </row>
    <row r="44" ht="13.2" spans="3:4">
      <c r="C44" s="4"/>
      <c r="D44" s="19"/>
    </row>
    <row r="45" ht="13.2" spans="3:4">
      <c r="C45" s="4"/>
      <c r="D45" s="19"/>
    </row>
    <row r="46" ht="13.2" spans="3:4">
      <c r="C46" s="4"/>
      <c r="D46" s="19"/>
    </row>
    <row r="47" ht="13.2" spans="3:4">
      <c r="C47" s="4"/>
      <c r="D47" s="19"/>
    </row>
    <row r="48" ht="13.2" spans="3:4">
      <c r="C48" s="4"/>
      <c r="D48" s="19"/>
    </row>
    <row r="49" ht="13.2" spans="3:4">
      <c r="C49" s="4"/>
      <c r="D49" s="19"/>
    </row>
    <row r="50" ht="13.2" spans="3:4">
      <c r="C50" s="4"/>
      <c r="D50" s="19"/>
    </row>
    <row r="51" ht="13.2" spans="3:4">
      <c r="C51" s="4"/>
      <c r="D51" s="19"/>
    </row>
    <row r="52" ht="13.2" spans="3:4">
      <c r="C52" s="4"/>
      <c r="D52" s="19"/>
    </row>
    <row r="53" ht="13.2" spans="3:4">
      <c r="C53" s="4"/>
      <c r="D53" s="19"/>
    </row>
    <row r="54" ht="13.2" spans="3:4">
      <c r="C54" s="4"/>
      <c r="D54" s="19"/>
    </row>
    <row r="55" ht="13.2" spans="3:4">
      <c r="C55" s="4"/>
      <c r="D55" s="19"/>
    </row>
    <row r="56" ht="13.2" spans="3:4">
      <c r="C56" s="4"/>
      <c r="D56" s="19"/>
    </row>
    <row r="57" ht="13.2" spans="3:4">
      <c r="C57" s="4"/>
      <c r="D57" s="19"/>
    </row>
    <row r="58" ht="13.2" spans="3:4">
      <c r="C58" s="4"/>
      <c r="D58" s="19"/>
    </row>
    <row r="59" ht="13.2" spans="3:4">
      <c r="C59" s="4"/>
      <c r="D59" s="19"/>
    </row>
    <row r="60" ht="13.2" spans="3:4">
      <c r="C60" s="4"/>
      <c r="D60" s="19"/>
    </row>
    <row r="61" ht="13.2" spans="3:4">
      <c r="C61" s="4"/>
      <c r="D61" s="19"/>
    </row>
    <row r="62" ht="13.2" spans="3:4">
      <c r="C62" s="4"/>
      <c r="D62" s="19"/>
    </row>
    <row r="63" ht="13.2" spans="3:4">
      <c r="C63" s="4"/>
      <c r="D63" s="19"/>
    </row>
    <row r="64" ht="13.2" spans="3:4">
      <c r="C64" s="4"/>
      <c r="D64" s="19"/>
    </row>
    <row r="65" ht="13.2" spans="3:4">
      <c r="C65" s="4"/>
      <c r="D65" s="19"/>
    </row>
    <row r="66" ht="13.2" spans="3:4">
      <c r="C66" s="4"/>
      <c r="D66" s="19"/>
    </row>
    <row r="67" ht="13.2" spans="3:4">
      <c r="C67" s="4"/>
      <c r="D67" s="19"/>
    </row>
    <row r="68" ht="13.2" spans="3:4">
      <c r="C68" s="4"/>
      <c r="D68" s="19"/>
    </row>
    <row r="69" ht="13.2" spans="3:4">
      <c r="C69" s="4"/>
      <c r="D69" s="19"/>
    </row>
    <row r="70" ht="13.2" spans="3:4">
      <c r="C70" s="4"/>
      <c r="D70" s="19"/>
    </row>
    <row r="71" ht="13.2" spans="3:4">
      <c r="C71" s="4"/>
      <c r="D71" s="19"/>
    </row>
    <row r="72" ht="13.2" spans="3:4">
      <c r="C72" s="4"/>
      <c r="D72" s="19"/>
    </row>
    <row r="73" ht="13.2" spans="3:4">
      <c r="C73" s="4"/>
      <c r="D73" s="19"/>
    </row>
    <row r="74" ht="13.2" spans="3:4">
      <c r="C74" s="4"/>
      <c r="D74" s="19"/>
    </row>
    <row r="75" ht="13.2" spans="3:4">
      <c r="C75" s="4"/>
      <c r="D75" s="19"/>
    </row>
    <row r="76" ht="13.2" spans="3:4">
      <c r="C76" s="4"/>
      <c r="D76" s="19"/>
    </row>
    <row r="77" ht="13.2" spans="3:4">
      <c r="C77" s="4"/>
      <c r="D77" s="19"/>
    </row>
    <row r="78" ht="13.2" spans="3:4">
      <c r="C78" s="4"/>
      <c r="D78" s="19"/>
    </row>
    <row r="79" ht="13.2" spans="3:4">
      <c r="C79" s="4"/>
      <c r="D79" s="19"/>
    </row>
    <row r="80" ht="13.2" spans="3:4">
      <c r="C80" s="4"/>
      <c r="D80" s="19"/>
    </row>
    <row r="81" ht="13.2" spans="3:4">
      <c r="C81" s="4"/>
      <c r="D81" s="19"/>
    </row>
    <row r="82" ht="13.2" spans="3:4">
      <c r="C82" s="4"/>
      <c r="D82" s="19"/>
    </row>
    <row r="83" ht="13.2" spans="3:4">
      <c r="C83" s="4"/>
      <c r="D83" s="19"/>
    </row>
    <row r="84" ht="13.2" spans="3:4">
      <c r="C84" s="4"/>
      <c r="D84" s="19"/>
    </row>
    <row r="85" ht="13.2" spans="3:4">
      <c r="C85" s="4"/>
      <c r="D85" s="19"/>
    </row>
    <row r="86" ht="13.2" spans="3:4">
      <c r="C86" s="4"/>
      <c r="D86" s="19"/>
    </row>
    <row r="87" ht="13.2" spans="3:4">
      <c r="C87" s="4"/>
      <c r="D87" s="19"/>
    </row>
    <row r="88" ht="13.2" spans="3:4">
      <c r="C88" s="4"/>
      <c r="D88" s="19"/>
    </row>
    <row r="89" ht="13.2" spans="3:4">
      <c r="C89" s="4"/>
      <c r="D89" s="19"/>
    </row>
    <row r="90" ht="13.2" spans="3:4">
      <c r="C90" s="4"/>
      <c r="D90" s="19"/>
    </row>
    <row r="91" ht="13.2" spans="3:4">
      <c r="C91" s="4"/>
      <c r="D91" s="19"/>
    </row>
    <row r="92" ht="13.2" spans="3:4">
      <c r="C92" s="4"/>
      <c r="D92" s="19"/>
    </row>
    <row r="93" ht="13.2" spans="3:4">
      <c r="C93" s="4"/>
      <c r="D93" s="19"/>
    </row>
    <row r="94" ht="13.2" spans="3:4">
      <c r="C94" s="4"/>
      <c r="D94" s="19"/>
    </row>
    <row r="95" ht="13.2" spans="3:4">
      <c r="C95" s="4"/>
      <c r="D95" s="19"/>
    </row>
    <row r="96" ht="13.2" spans="3:4">
      <c r="C96" s="4"/>
      <c r="D96" s="19"/>
    </row>
    <row r="97" ht="13.2" spans="3:4">
      <c r="C97" s="4"/>
      <c r="D97" s="19"/>
    </row>
    <row r="98" ht="13.2" spans="3:4">
      <c r="C98" s="4"/>
      <c r="D98" s="19"/>
    </row>
    <row r="99" ht="13.2" spans="3:4">
      <c r="C99" s="4"/>
      <c r="D99" s="19"/>
    </row>
    <row r="100" ht="13.2" spans="3:4">
      <c r="C100" s="4"/>
      <c r="D100" s="19"/>
    </row>
    <row r="101" ht="13.2" spans="3:4">
      <c r="C101" s="4"/>
      <c r="D101" s="19"/>
    </row>
    <row r="102" ht="13.2" spans="3:4">
      <c r="C102" s="4"/>
      <c r="D102" s="19"/>
    </row>
    <row r="103" ht="13.2" spans="3:4">
      <c r="C103" s="4"/>
      <c r="D103" s="19"/>
    </row>
    <row r="104" ht="13.2" spans="3:4">
      <c r="C104" s="4"/>
      <c r="D104" s="19"/>
    </row>
    <row r="105" ht="13.2" spans="3:4">
      <c r="C105" s="4"/>
      <c r="D105" s="19"/>
    </row>
    <row r="106" ht="13.2" spans="3:4">
      <c r="C106" s="4"/>
      <c r="D106" s="19"/>
    </row>
    <row r="107" ht="13.2" spans="3:4">
      <c r="C107" s="4"/>
      <c r="D107" s="19"/>
    </row>
    <row r="108" ht="13.2" spans="3:4">
      <c r="C108" s="4"/>
      <c r="D108" s="19"/>
    </row>
    <row r="109" ht="13.2" spans="3:4">
      <c r="C109" s="4"/>
      <c r="D109" s="19"/>
    </row>
    <row r="110" ht="13.2" spans="3:4">
      <c r="C110" s="4"/>
      <c r="D110" s="19"/>
    </row>
    <row r="111" ht="13.2" spans="3:4">
      <c r="C111" s="4"/>
      <c r="D111" s="19"/>
    </row>
    <row r="112" ht="13.2" spans="3:4">
      <c r="C112" s="4"/>
      <c r="D112" s="19"/>
    </row>
    <row r="113" ht="13.2" spans="3:4">
      <c r="C113" s="4"/>
      <c r="D113" s="19"/>
    </row>
    <row r="114" ht="13.2" spans="3:4">
      <c r="C114" s="4"/>
      <c r="D114" s="19"/>
    </row>
    <row r="115" ht="13.2" spans="3:4">
      <c r="C115" s="4"/>
      <c r="D115" s="19"/>
    </row>
    <row r="116" ht="13.2" spans="3:4">
      <c r="C116" s="4"/>
      <c r="D116" s="19"/>
    </row>
    <row r="117" ht="13.2" spans="3:4">
      <c r="C117" s="4"/>
      <c r="D117" s="19"/>
    </row>
    <row r="118" ht="13.2" spans="3:4">
      <c r="C118" s="4"/>
      <c r="D118" s="19"/>
    </row>
    <row r="119" ht="13.2" spans="3:4">
      <c r="C119" s="4"/>
      <c r="D119" s="19"/>
    </row>
    <row r="120" ht="13.2" spans="3:4">
      <c r="C120" s="4"/>
      <c r="D120" s="19"/>
    </row>
    <row r="121" ht="13.2" spans="3:4">
      <c r="C121" s="4"/>
      <c r="D121" s="19"/>
    </row>
    <row r="122" ht="13.2" spans="3:4">
      <c r="C122" s="4"/>
      <c r="D122" s="19"/>
    </row>
    <row r="123" ht="13.2" spans="3:4">
      <c r="C123" s="4"/>
      <c r="D123" s="19"/>
    </row>
    <row r="124" ht="13.2" spans="3:4">
      <c r="C124" s="4"/>
      <c r="D124" s="19"/>
    </row>
    <row r="125" ht="13.2" spans="3:4">
      <c r="C125" s="4"/>
      <c r="D125" s="19"/>
    </row>
    <row r="126" ht="13.2" spans="3:4">
      <c r="C126" s="4"/>
      <c r="D126" s="19"/>
    </row>
    <row r="127" ht="13.2" spans="3:4">
      <c r="C127" s="4"/>
      <c r="D127" s="19"/>
    </row>
    <row r="128" ht="13.2" spans="3:4">
      <c r="C128" s="4"/>
      <c r="D128" s="19"/>
    </row>
    <row r="129" ht="13.2" spans="3:4">
      <c r="C129" s="4"/>
      <c r="D129" s="19"/>
    </row>
    <row r="130" ht="13.2" spans="3:4">
      <c r="C130" s="4"/>
      <c r="D130" s="19"/>
    </row>
    <row r="131" ht="13.2" spans="3:4">
      <c r="C131" s="4"/>
      <c r="D131" s="19"/>
    </row>
    <row r="132" ht="13.2" spans="3:4">
      <c r="C132" s="4"/>
      <c r="D132" s="19"/>
    </row>
    <row r="133" ht="13.2" spans="3:4">
      <c r="C133" s="4"/>
      <c r="D133" s="19"/>
    </row>
    <row r="134" ht="13.2" spans="3:4">
      <c r="C134" s="4"/>
      <c r="D134" s="19"/>
    </row>
    <row r="135" ht="13.2" spans="3:4">
      <c r="C135" s="4"/>
      <c r="D135" s="19"/>
    </row>
    <row r="136" ht="13.2" spans="3:4">
      <c r="C136" s="4"/>
      <c r="D136" s="19"/>
    </row>
    <row r="137" ht="13.2" spans="3:4">
      <c r="C137" s="4"/>
      <c r="D137" s="19"/>
    </row>
    <row r="138" ht="13.2" spans="3:4">
      <c r="C138" s="4"/>
      <c r="D138" s="19"/>
    </row>
    <row r="139" ht="13.2" spans="3:4">
      <c r="C139" s="4"/>
      <c r="D139" s="19"/>
    </row>
    <row r="140" ht="13.2" spans="3:4">
      <c r="C140" s="4"/>
      <c r="D140" s="19"/>
    </row>
    <row r="141" ht="13.2" spans="3:4">
      <c r="C141" s="4"/>
      <c r="D141" s="19"/>
    </row>
    <row r="142" ht="13.2" spans="3:4">
      <c r="C142" s="4"/>
      <c r="D142" s="19"/>
    </row>
    <row r="143" ht="13.2" spans="3:4">
      <c r="C143" s="4"/>
      <c r="D143" s="19"/>
    </row>
    <row r="144" ht="13.2" spans="3:4">
      <c r="C144" s="4"/>
      <c r="D144" s="19"/>
    </row>
    <row r="145" ht="13.2" spans="3:4">
      <c r="C145" s="4"/>
      <c r="D145" s="19"/>
    </row>
    <row r="146" ht="13.2" spans="3:4">
      <c r="C146" s="4"/>
      <c r="D146" s="19"/>
    </row>
    <row r="147" ht="13.2" spans="3:4">
      <c r="C147" s="4"/>
      <c r="D147" s="19"/>
    </row>
    <row r="148" ht="13.2" spans="3:4">
      <c r="C148" s="4"/>
      <c r="D148" s="19"/>
    </row>
    <row r="149" ht="13.2" spans="3:4">
      <c r="C149" s="4"/>
      <c r="D149" s="19"/>
    </row>
    <row r="150" ht="13.2" spans="3:4">
      <c r="C150" s="4"/>
      <c r="D150" s="19"/>
    </row>
    <row r="151" ht="13.2" spans="3:4">
      <c r="C151" s="4"/>
      <c r="D151" s="19"/>
    </row>
    <row r="152" ht="13.2" spans="3:4">
      <c r="C152" s="4"/>
      <c r="D152" s="19"/>
    </row>
    <row r="153" ht="13.2" spans="3:4">
      <c r="C153" s="4"/>
      <c r="D153" s="19"/>
    </row>
    <row r="154" ht="13.2" spans="3:4">
      <c r="C154" s="4"/>
      <c r="D154" s="19"/>
    </row>
    <row r="155" ht="13.2" spans="3:4">
      <c r="C155" s="4"/>
      <c r="D155" s="19"/>
    </row>
    <row r="156" ht="13.2" spans="3:4">
      <c r="C156" s="4"/>
      <c r="D156" s="19"/>
    </row>
    <row r="157" ht="13.2" spans="3:4">
      <c r="C157" s="4"/>
      <c r="D157" s="19"/>
    </row>
    <row r="158" ht="13.2" spans="3:4">
      <c r="C158" s="4"/>
      <c r="D158" s="19"/>
    </row>
    <row r="159" ht="13.2" spans="3:4">
      <c r="C159" s="4"/>
      <c r="D159" s="19"/>
    </row>
    <row r="160" ht="13.2" spans="3:4">
      <c r="C160" s="4"/>
      <c r="D160" s="19"/>
    </row>
    <row r="161" ht="13.2" spans="3:4">
      <c r="C161" s="4"/>
      <c r="D161" s="19"/>
    </row>
    <row r="162" ht="13.2" spans="3:4">
      <c r="C162" s="4"/>
      <c r="D162" s="19"/>
    </row>
    <row r="163" ht="13.2" spans="3:4">
      <c r="C163" s="4"/>
      <c r="D163" s="19"/>
    </row>
    <row r="164" ht="13.2" spans="3:4">
      <c r="C164" s="4"/>
      <c r="D164" s="19"/>
    </row>
    <row r="165" ht="13.2" spans="3:4">
      <c r="C165" s="4"/>
      <c r="D165" s="19"/>
    </row>
    <row r="166" ht="13.2" spans="3:4">
      <c r="C166" s="4"/>
      <c r="D166" s="19"/>
    </row>
    <row r="167" ht="13.2" spans="3:4">
      <c r="C167" s="4"/>
      <c r="D167" s="19"/>
    </row>
    <row r="168" ht="13.2" spans="3:4">
      <c r="C168" s="4"/>
      <c r="D168" s="19"/>
    </row>
    <row r="169" ht="13.2" spans="3:4">
      <c r="C169" s="4"/>
      <c r="D169" s="19"/>
    </row>
    <row r="170" ht="13.2" spans="3:4">
      <c r="C170" s="4"/>
      <c r="D170" s="19"/>
    </row>
    <row r="171" ht="13.2" spans="3:4">
      <c r="C171" s="4"/>
      <c r="D171" s="19"/>
    </row>
    <row r="172" ht="13.2" spans="3:4">
      <c r="C172" s="4"/>
      <c r="D172" s="19"/>
    </row>
    <row r="173" ht="13.2" spans="3:4">
      <c r="C173" s="4"/>
      <c r="D173" s="19"/>
    </row>
    <row r="174" ht="13.2" spans="3:4">
      <c r="C174" s="4"/>
      <c r="D174" s="19"/>
    </row>
    <row r="175" ht="13.2" spans="3:4">
      <c r="C175" s="4"/>
      <c r="D175" s="19"/>
    </row>
    <row r="176" ht="13.2" spans="3:4">
      <c r="C176" s="4"/>
      <c r="D176" s="19"/>
    </row>
    <row r="177" ht="13.2" spans="3:4">
      <c r="C177" s="4"/>
      <c r="D177" s="19"/>
    </row>
    <row r="178" ht="13.2" spans="3:4">
      <c r="C178" s="4"/>
      <c r="D178" s="19"/>
    </row>
    <row r="179" ht="13.2" spans="3:4">
      <c r="C179" s="4"/>
      <c r="D179" s="19"/>
    </row>
    <row r="180" ht="13.2" spans="3:4">
      <c r="C180" s="4"/>
      <c r="D180" s="19"/>
    </row>
    <row r="181" ht="13.2" spans="3:4">
      <c r="C181" s="4"/>
      <c r="D181" s="19"/>
    </row>
    <row r="182" ht="13.2" spans="3:4">
      <c r="C182" s="4"/>
      <c r="D182" s="19"/>
    </row>
    <row r="183" ht="13.2" spans="3:4">
      <c r="C183" s="4"/>
      <c r="D183" s="19"/>
    </row>
    <row r="184" ht="13.2" spans="3:4">
      <c r="C184" s="4"/>
      <c r="D184" s="19"/>
    </row>
    <row r="185" ht="13.2" spans="3:4">
      <c r="C185" s="4"/>
      <c r="D185" s="19"/>
    </row>
    <row r="186" ht="13.2" spans="3:4">
      <c r="C186" s="4"/>
      <c r="D186" s="19"/>
    </row>
    <row r="187" ht="13.2" spans="3:4">
      <c r="C187" s="4"/>
      <c r="D187" s="19"/>
    </row>
    <row r="188" ht="13.2" spans="3:4">
      <c r="C188" s="4"/>
      <c r="D188" s="19"/>
    </row>
    <row r="189" ht="13.2" spans="3:4">
      <c r="C189" s="4"/>
      <c r="D189" s="19"/>
    </row>
    <row r="190" ht="13.2" spans="3:4">
      <c r="C190" s="4"/>
      <c r="D190" s="19"/>
    </row>
    <row r="191" ht="13.2" spans="3:4">
      <c r="C191" s="4"/>
      <c r="D191" s="19"/>
    </row>
    <row r="192" ht="13.2" spans="3:4">
      <c r="C192" s="4"/>
      <c r="D192" s="19"/>
    </row>
    <row r="193" ht="13.2" spans="3:4">
      <c r="C193" s="4"/>
      <c r="D193" s="19"/>
    </row>
    <row r="194" ht="13.2" spans="3:4">
      <c r="C194" s="4"/>
      <c r="D194" s="19"/>
    </row>
    <row r="195" ht="13.2" spans="3:4">
      <c r="C195" s="4"/>
      <c r="D195" s="19"/>
    </row>
    <row r="196" ht="13.2" spans="3:4">
      <c r="C196" s="4"/>
      <c r="D196" s="19"/>
    </row>
    <row r="197" ht="13.2" spans="3:4">
      <c r="C197" s="4"/>
      <c r="D197" s="19"/>
    </row>
    <row r="198" ht="13.2" spans="3:4">
      <c r="C198" s="4"/>
      <c r="D198" s="19"/>
    </row>
    <row r="199" ht="13.2" spans="3:4">
      <c r="C199" s="4"/>
      <c r="D199" s="19"/>
    </row>
    <row r="200" ht="13.2" spans="3:4">
      <c r="C200" s="4"/>
      <c r="D200" s="19"/>
    </row>
    <row r="201" ht="13.2" spans="3:4">
      <c r="C201" s="4"/>
      <c r="D201" s="19"/>
    </row>
    <row r="202" ht="13.2" spans="3:4">
      <c r="C202" s="4"/>
      <c r="D202" s="19"/>
    </row>
    <row r="203" ht="13.2" spans="3:4">
      <c r="C203" s="4"/>
      <c r="D203" s="19"/>
    </row>
    <row r="204" ht="13.2" spans="3:4">
      <c r="C204" s="4"/>
      <c r="D204" s="19"/>
    </row>
    <row r="205" ht="13.2" spans="3:4">
      <c r="C205" s="4"/>
      <c r="D205" s="19"/>
    </row>
    <row r="206" ht="13.2" spans="3:4">
      <c r="C206" s="4"/>
      <c r="D206" s="19"/>
    </row>
    <row r="207" ht="13.2" spans="3:4">
      <c r="C207" s="4"/>
      <c r="D207" s="19"/>
    </row>
    <row r="208" ht="13.2" spans="3:4">
      <c r="C208" s="4"/>
      <c r="D208" s="19"/>
    </row>
    <row r="209" ht="13.2" spans="3:4">
      <c r="C209" s="4"/>
      <c r="D209" s="19"/>
    </row>
    <row r="210" ht="13.2" spans="3:4">
      <c r="C210" s="4"/>
      <c r="D210" s="19"/>
    </row>
    <row r="211" ht="13.2" spans="3:4">
      <c r="C211" s="4"/>
      <c r="D211" s="19"/>
    </row>
    <row r="212" ht="13.2" spans="3:4">
      <c r="C212" s="4"/>
      <c r="D212" s="19"/>
    </row>
    <row r="213" ht="13.2" spans="3:4">
      <c r="C213" s="4"/>
      <c r="D213" s="19"/>
    </row>
    <row r="214" ht="13.2" spans="3:4">
      <c r="C214" s="4"/>
      <c r="D214" s="19"/>
    </row>
    <row r="215" ht="13.2" spans="3:4">
      <c r="C215" s="4"/>
      <c r="D215" s="19"/>
    </row>
    <row r="216" ht="13.2" spans="3:4">
      <c r="C216" s="4"/>
      <c r="D216" s="19"/>
    </row>
    <row r="217" ht="13.2" spans="3:4">
      <c r="C217" s="4"/>
      <c r="D217" s="19"/>
    </row>
    <row r="218" ht="13.2" spans="3:4">
      <c r="C218" s="4"/>
      <c r="D218" s="19"/>
    </row>
    <row r="219" ht="13.2" spans="3:4">
      <c r="C219" s="4"/>
      <c r="D219" s="19"/>
    </row>
    <row r="220" ht="13.2" spans="3:4">
      <c r="C220" s="4"/>
      <c r="D220" s="19"/>
    </row>
    <row r="221" ht="13.2" spans="3:4">
      <c r="C221" s="4"/>
      <c r="D221" s="19"/>
    </row>
    <row r="222" ht="13.2" spans="3:4">
      <c r="C222" s="4"/>
      <c r="D222" s="19"/>
    </row>
    <row r="223" ht="13.2" spans="3:4">
      <c r="C223" s="4"/>
      <c r="D223" s="19"/>
    </row>
    <row r="224" ht="13.2" spans="3:4">
      <c r="C224" s="4"/>
      <c r="D224" s="19"/>
    </row>
    <row r="225" ht="13.2" spans="3:4">
      <c r="C225" s="4"/>
      <c r="D225" s="19"/>
    </row>
    <row r="226" ht="13.2" spans="3:4">
      <c r="C226" s="4"/>
      <c r="D226" s="19"/>
    </row>
    <row r="227" ht="13.2" spans="3:4">
      <c r="C227" s="4"/>
      <c r="D227" s="19"/>
    </row>
    <row r="228" ht="13.2" spans="3:4">
      <c r="C228" s="4"/>
      <c r="D228" s="19"/>
    </row>
    <row r="229" ht="13.2" spans="3:4">
      <c r="C229" s="4"/>
      <c r="D229" s="19"/>
    </row>
    <row r="230" ht="13.2" spans="3:4">
      <c r="C230" s="4"/>
      <c r="D230" s="19"/>
    </row>
    <row r="231" ht="13.2" spans="3:4">
      <c r="C231" s="4"/>
      <c r="D231" s="19"/>
    </row>
    <row r="232" ht="13.2" spans="3:4">
      <c r="C232" s="4"/>
      <c r="D232" s="19"/>
    </row>
    <row r="233" ht="13.2" spans="3:4">
      <c r="C233" s="4"/>
      <c r="D233" s="19"/>
    </row>
    <row r="234" ht="13.2" spans="3:4">
      <c r="C234" s="4"/>
      <c r="D234" s="19"/>
    </row>
    <row r="235" ht="13.2" spans="3:4">
      <c r="C235" s="4"/>
      <c r="D235" s="19"/>
    </row>
    <row r="236" ht="13.2" spans="3:4">
      <c r="C236" s="4"/>
      <c r="D236" s="19"/>
    </row>
    <row r="237" ht="13.2" spans="3:4">
      <c r="C237" s="4"/>
      <c r="D237" s="19"/>
    </row>
    <row r="238" ht="13.2" spans="3:4">
      <c r="C238" s="4"/>
      <c r="D238" s="19"/>
    </row>
    <row r="239" ht="13.2" spans="3:4">
      <c r="C239" s="4"/>
      <c r="D239" s="19"/>
    </row>
    <row r="240" ht="13.2" spans="3:4">
      <c r="C240" s="4"/>
      <c r="D240" s="19"/>
    </row>
    <row r="241" ht="13.2" spans="3:4">
      <c r="C241" s="4"/>
      <c r="D241" s="19"/>
    </row>
    <row r="242" ht="13.2" spans="3:4">
      <c r="C242" s="4"/>
      <c r="D242" s="19"/>
    </row>
    <row r="243" ht="13.2" spans="3:4">
      <c r="C243" s="4"/>
      <c r="D243" s="19"/>
    </row>
    <row r="244" ht="13.2" spans="3:4">
      <c r="C244" s="4"/>
      <c r="D244" s="19"/>
    </row>
    <row r="245" ht="13.2" spans="3:4">
      <c r="C245" s="4"/>
      <c r="D245" s="19"/>
    </row>
    <row r="246" ht="13.2" spans="3:4">
      <c r="C246" s="4"/>
      <c r="D246" s="19"/>
    </row>
    <row r="247" ht="13.2" spans="3:4">
      <c r="C247" s="4"/>
      <c r="D247" s="19"/>
    </row>
    <row r="248" ht="13.2" spans="3:4">
      <c r="C248" s="4"/>
      <c r="D248" s="19"/>
    </row>
    <row r="249" ht="13.2" spans="3:4">
      <c r="C249" s="4"/>
      <c r="D249" s="19"/>
    </row>
    <row r="250" ht="13.2" spans="3:4">
      <c r="C250" s="4"/>
      <c r="D250" s="19"/>
    </row>
    <row r="251" ht="13.2" spans="3:4">
      <c r="C251" s="4"/>
      <c r="D251" s="19"/>
    </row>
    <row r="252" ht="13.2" spans="3:4">
      <c r="C252" s="4"/>
      <c r="D252" s="19"/>
    </row>
    <row r="253" ht="13.2" spans="3:4">
      <c r="C253" s="4"/>
      <c r="D253" s="19"/>
    </row>
    <row r="254" ht="13.2" spans="3:4">
      <c r="C254" s="4"/>
      <c r="D254" s="19"/>
    </row>
    <row r="255" ht="13.2" spans="3:4">
      <c r="C255" s="4"/>
      <c r="D255" s="19"/>
    </row>
    <row r="256" ht="13.2" spans="3:4">
      <c r="C256" s="4"/>
      <c r="D256" s="19"/>
    </row>
    <row r="257" ht="13.2" spans="3:4">
      <c r="C257" s="4"/>
      <c r="D257" s="19"/>
    </row>
    <row r="258" ht="13.2" spans="3:4">
      <c r="C258" s="4"/>
      <c r="D258" s="19"/>
    </row>
    <row r="259" ht="13.2" spans="3:4">
      <c r="C259" s="4"/>
      <c r="D259" s="19"/>
    </row>
    <row r="260" ht="13.2" spans="3:4">
      <c r="C260" s="4"/>
      <c r="D260" s="19"/>
    </row>
    <row r="261" ht="13.2" spans="3:4">
      <c r="C261" s="4"/>
      <c r="D261" s="19"/>
    </row>
    <row r="262" ht="13.2" spans="3:4">
      <c r="C262" s="4"/>
      <c r="D262" s="19"/>
    </row>
    <row r="263" ht="13.2" spans="3:4">
      <c r="C263" s="4"/>
      <c r="D263" s="19"/>
    </row>
    <row r="264" ht="13.2" spans="3:4">
      <c r="C264" s="4"/>
      <c r="D264" s="19"/>
    </row>
    <row r="265" ht="13.2" spans="3:4">
      <c r="C265" s="4"/>
      <c r="D265" s="19"/>
    </row>
    <row r="266" ht="13.2" spans="3:4">
      <c r="C266" s="4"/>
      <c r="D266" s="19"/>
    </row>
    <row r="267" ht="13.2" spans="3:4">
      <c r="C267" s="4"/>
      <c r="D267" s="19"/>
    </row>
    <row r="268" ht="13.2" spans="3:4">
      <c r="C268" s="4"/>
      <c r="D268" s="19"/>
    </row>
    <row r="269" ht="13.2" spans="3:4">
      <c r="C269" s="4"/>
      <c r="D269" s="19"/>
    </row>
    <row r="270" ht="13.2" spans="3:4">
      <c r="C270" s="4"/>
      <c r="D270" s="19"/>
    </row>
    <row r="271" ht="13.2" spans="3:4">
      <c r="C271" s="4"/>
      <c r="D271" s="19"/>
    </row>
    <row r="272" ht="13.2" spans="3:4">
      <c r="C272" s="4"/>
      <c r="D272" s="19"/>
    </row>
    <row r="273" ht="13.2" spans="3:4">
      <c r="C273" s="4"/>
      <c r="D273" s="19"/>
    </row>
    <row r="274" ht="13.2" spans="3:4">
      <c r="C274" s="4"/>
      <c r="D274" s="19"/>
    </row>
    <row r="275" ht="13.2" spans="3:4">
      <c r="C275" s="4"/>
      <c r="D275" s="19"/>
    </row>
    <row r="276" ht="13.2" spans="3:4">
      <c r="C276" s="4"/>
      <c r="D276" s="19"/>
    </row>
    <row r="277" ht="13.2" spans="3:4">
      <c r="C277" s="4"/>
      <c r="D277" s="19"/>
    </row>
    <row r="278" ht="13.2" spans="3:4">
      <c r="C278" s="4"/>
      <c r="D278" s="19"/>
    </row>
    <row r="279" ht="13.2" spans="3:4">
      <c r="C279" s="4"/>
      <c r="D279" s="19"/>
    </row>
    <row r="280" ht="13.2" spans="3:4">
      <c r="C280" s="4"/>
      <c r="D280" s="19"/>
    </row>
    <row r="281" ht="13.2" spans="3:4">
      <c r="C281" s="4"/>
      <c r="D281" s="19"/>
    </row>
    <row r="282" ht="13.2" spans="3:4">
      <c r="C282" s="4"/>
      <c r="D282" s="19"/>
    </row>
    <row r="283" ht="13.2" spans="3:4">
      <c r="C283" s="4"/>
      <c r="D283" s="19"/>
    </row>
    <row r="284" ht="13.2" spans="3:4">
      <c r="C284" s="4"/>
      <c r="D284" s="19"/>
    </row>
    <row r="285" ht="13.2" spans="3:4">
      <c r="C285" s="4"/>
      <c r="D285" s="19"/>
    </row>
    <row r="286" ht="13.2" spans="3:4">
      <c r="C286" s="4"/>
      <c r="D286" s="19"/>
    </row>
    <row r="287" ht="13.2" spans="3:4">
      <c r="C287" s="4"/>
      <c r="D287" s="19"/>
    </row>
    <row r="288" ht="13.2" spans="3:4">
      <c r="C288" s="4"/>
      <c r="D288" s="19"/>
    </row>
    <row r="289" ht="13.2" spans="3:4">
      <c r="C289" s="4"/>
      <c r="D289" s="19"/>
    </row>
    <row r="290" ht="13.2" spans="3:4">
      <c r="C290" s="4"/>
      <c r="D290" s="19"/>
    </row>
    <row r="291" ht="13.2" spans="3:4">
      <c r="C291" s="4"/>
      <c r="D291" s="19"/>
    </row>
    <row r="292" ht="13.2" spans="3:4">
      <c r="C292" s="4"/>
      <c r="D292" s="19"/>
    </row>
    <row r="293" ht="13.2" spans="3:4">
      <c r="C293" s="4"/>
      <c r="D293" s="19"/>
    </row>
    <row r="294" ht="13.2" spans="3:4">
      <c r="C294" s="4"/>
      <c r="D294" s="19"/>
    </row>
    <row r="295" ht="13.2" spans="3:4">
      <c r="C295" s="4"/>
      <c r="D295" s="19"/>
    </row>
    <row r="296" ht="13.2" spans="3:4">
      <c r="C296" s="4"/>
      <c r="D296" s="19"/>
    </row>
    <row r="297" ht="13.2" spans="3:4">
      <c r="C297" s="4"/>
      <c r="D297" s="19"/>
    </row>
    <row r="298" ht="13.2" spans="3:4">
      <c r="C298" s="4"/>
      <c r="D298" s="19"/>
    </row>
    <row r="299" ht="13.2" spans="3:4">
      <c r="C299" s="4"/>
      <c r="D299" s="19"/>
    </row>
    <row r="300" ht="13.2" spans="3:4">
      <c r="C300" s="4"/>
      <c r="D300" s="19"/>
    </row>
    <row r="301" ht="13.2" spans="3:4">
      <c r="C301" s="4"/>
      <c r="D301" s="19"/>
    </row>
    <row r="302" ht="13.2" spans="3:4">
      <c r="C302" s="4"/>
      <c r="D302" s="19"/>
    </row>
    <row r="303" ht="13.2" spans="3:4">
      <c r="C303" s="4"/>
      <c r="D303" s="19"/>
    </row>
    <row r="304" ht="13.2" spans="3:4">
      <c r="C304" s="4"/>
      <c r="D304" s="19"/>
    </row>
    <row r="305" ht="13.2" spans="3:4">
      <c r="C305" s="4"/>
      <c r="D305" s="19"/>
    </row>
    <row r="306" ht="13.2" spans="3:4">
      <c r="C306" s="4"/>
      <c r="D306" s="19"/>
    </row>
    <row r="307" ht="13.2" spans="3:4">
      <c r="C307" s="4"/>
      <c r="D307" s="19"/>
    </row>
    <row r="308" ht="13.2" spans="3:4">
      <c r="C308" s="4"/>
      <c r="D308" s="19"/>
    </row>
    <row r="309" ht="13.2" spans="3:4">
      <c r="C309" s="4"/>
      <c r="D309" s="19"/>
    </row>
    <row r="310" ht="13.2" spans="3:4">
      <c r="C310" s="4"/>
      <c r="D310" s="19"/>
    </row>
    <row r="311" ht="13.2" spans="3:4">
      <c r="C311" s="4"/>
      <c r="D311" s="19"/>
    </row>
    <row r="312" ht="13.2" spans="3:4">
      <c r="C312" s="4"/>
      <c r="D312" s="19"/>
    </row>
    <row r="313" ht="13.2" spans="3:4">
      <c r="C313" s="4"/>
      <c r="D313" s="19"/>
    </row>
    <row r="314" ht="13.2" spans="3:4">
      <c r="C314" s="4"/>
      <c r="D314" s="19"/>
    </row>
    <row r="315" ht="13.2" spans="3:4">
      <c r="C315" s="4"/>
      <c r="D315" s="19"/>
    </row>
    <row r="316" ht="13.2" spans="3:4">
      <c r="C316" s="4"/>
      <c r="D316" s="19"/>
    </row>
    <row r="317" ht="13.2" spans="3:4">
      <c r="C317" s="4"/>
      <c r="D317" s="19"/>
    </row>
    <row r="318" ht="13.2" spans="3:4">
      <c r="C318" s="4"/>
      <c r="D318" s="19"/>
    </row>
    <row r="319" ht="13.2" spans="3:4">
      <c r="C319" s="4"/>
      <c r="D319" s="19"/>
    </row>
    <row r="320" ht="13.2" spans="3:4">
      <c r="C320" s="4"/>
      <c r="D320" s="19"/>
    </row>
    <row r="321" ht="13.2" spans="3:4">
      <c r="C321" s="4"/>
      <c r="D321" s="19"/>
    </row>
    <row r="322" ht="13.2" spans="3:4">
      <c r="C322" s="4"/>
      <c r="D322" s="19"/>
    </row>
    <row r="323" ht="13.2" spans="3:4">
      <c r="C323" s="4"/>
      <c r="D323" s="19"/>
    </row>
    <row r="324" ht="13.2" spans="3:4">
      <c r="C324" s="4"/>
      <c r="D324" s="19"/>
    </row>
    <row r="325" ht="13.2" spans="3:4">
      <c r="C325" s="4"/>
      <c r="D325" s="19"/>
    </row>
    <row r="326" ht="13.2" spans="3:4">
      <c r="C326" s="4"/>
      <c r="D326" s="19"/>
    </row>
    <row r="327" ht="13.2" spans="3:4">
      <c r="C327" s="4"/>
      <c r="D327" s="19"/>
    </row>
    <row r="328" ht="13.2" spans="3:4">
      <c r="C328" s="4"/>
      <c r="D328" s="19"/>
    </row>
    <row r="329" ht="13.2" spans="3:4">
      <c r="C329" s="4"/>
      <c r="D329" s="19"/>
    </row>
    <row r="330" ht="13.2" spans="3:4">
      <c r="C330" s="4"/>
      <c r="D330" s="19"/>
    </row>
    <row r="331" ht="13.2" spans="3:4">
      <c r="C331" s="4"/>
      <c r="D331" s="19"/>
    </row>
    <row r="332" ht="13.2" spans="3:4">
      <c r="C332" s="4"/>
      <c r="D332" s="19"/>
    </row>
    <row r="333" ht="13.2" spans="3:4">
      <c r="C333" s="4"/>
      <c r="D333" s="19"/>
    </row>
    <row r="334" ht="13.2" spans="3:4">
      <c r="C334" s="4"/>
      <c r="D334" s="19"/>
    </row>
    <row r="335" ht="13.2" spans="3:4">
      <c r="C335" s="4"/>
      <c r="D335" s="19"/>
    </row>
    <row r="336" ht="13.2" spans="3:4">
      <c r="C336" s="4"/>
      <c r="D336" s="19"/>
    </row>
    <row r="337" ht="13.2" spans="3:4">
      <c r="C337" s="4"/>
      <c r="D337" s="19"/>
    </row>
    <row r="338" ht="13.2" spans="3:4">
      <c r="C338" s="4"/>
      <c r="D338" s="19"/>
    </row>
    <row r="339" ht="13.2" spans="3:4">
      <c r="C339" s="4"/>
      <c r="D339" s="19"/>
    </row>
    <row r="340" ht="13.2" spans="3:4">
      <c r="C340" s="4"/>
      <c r="D340" s="19"/>
    </row>
    <row r="341" ht="13.2" spans="3:4">
      <c r="C341" s="4"/>
      <c r="D341" s="19"/>
    </row>
    <row r="342" ht="13.2" spans="3:4">
      <c r="C342" s="4"/>
      <c r="D342" s="19"/>
    </row>
    <row r="343" ht="13.2" spans="3:4">
      <c r="C343" s="4"/>
      <c r="D343" s="19"/>
    </row>
    <row r="344" ht="13.2" spans="3:4">
      <c r="C344" s="4"/>
      <c r="D344" s="19"/>
    </row>
    <row r="345" ht="13.2" spans="3:4">
      <c r="C345" s="4"/>
      <c r="D345" s="19"/>
    </row>
    <row r="346" ht="13.2" spans="3:4">
      <c r="C346" s="4"/>
      <c r="D346" s="19"/>
    </row>
    <row r="347" ht="13.2" spans="3:4">
      <c r="C347" s="4"/>
      <c r="D347" s="19"/>
    </row>
    <row r="348" ht="13.2" spans="3:4">
      <c r="C348" s="4"/>
      <c r="D348" s="19"/>
    </row>
    <row r="349" ht="13.2" spans="3:4">
      <c r="C349" s="4"/>
      <c r="D349" s="19"/>
    </row>
    <row r="350" ht="13.2" spans="3:4">
      <c r="C350" s="4"/>
      <c r="D350" s="19"/>
    </row>
    <row r="351" ht="13.2" spans="3:4">
      <c r="C351" s="4"/>
      <c r="D351" s="19"/>
    </row>
    <row r="352" ht="13.2" spans="3:4">
      <c r="C352" s="4"/>
      <c r="D352" s="19"/>
    </row>
    <row r="353" ht="13.2" spans="3:4">
      <c r="C353" s="4"/>
      <c r="D353" s="19"/>
    </row>
    <row r="354" ht="13.2" spans="3:4">
      <c r="C354" s="4"/>
      <c r="D354" s="19"/>
    </row>
    <row r="355" ht="13.2" spans="3:4">
      <c r="C355" s="4"/>
      <c r="D355" s="19"/>
    </row>
    <row r="356" ht="13.2" spans="3:4">
      <c r="C356" s="4"/>
      <c r="D356" s="19"/>
    </row>
    <row r="357" ht="13.2" spans="3:4">
      <c r="C357" s="4"/>
      <c r="D357" s="19"/>
    </row>
    <row r="358" ht="13.2" spans="3:4">
      <c r="C358" s="4"/>
      <c r="D358" s="19"/>
    </row>
    <row r="359" ht="13.2" spans="3:4">
      <c r="C359" s="4"/>
      <c r="D359" s="19"/>
    </row>
    <row r="360" ht="13.2" spans="3:4">
      <c r="C360" s="4"/>
      <c r="D360" s="19"/>
    </row>
    <row r="361" ht="13.2" spans="3:4">
      <c r="C361" s="4"/>
      <c r="D361" s="19"/>
    </row>
    <row r="362" ht="13.2" spans="3:4">
      <c r="C362" s="4"/>
      <c r="D362" s="19"/>
    </row>
    <row r="363" ht="13.2" spans="3:4">
      <c r="C363" s="4"/>
      <c r="D363" s="19"/>
    </row>
    <row r="364" ht="13.2" spans="3:4">
      <c r="C364" s="4"/>
      <c r="D364" s="19"/>
    </row>
    <row r="365" ht="13.2" spans="3:4">
      <c r="C365" s="4"/>
      <c r="D365" s="19"/>
    </row>
    <row r="366" ht="13.2" spans="3:4">
      <c r="C366" s="4"/>
      <c r="D366" s="19"/>
    </row>
    <row r="367" ht="13.2" spans="3:4">
      <c r="C367" s="4"/>
      <c r="D367" s="19"/>
    </row>
    <row r="368" ht="13.2" spans="3:4">
      <c r="C368" s="4"/>
      <c r="D368" s="19"/>
    </row>
    <row r="369" ht="13.2" spans="3:4">
      <c r="C369" s="4"/>
      <c r="D369" s="19"/>
    </row>
    <row r="370" ht="13.2" spans="3:4">
      <c r="C370" s="4"/>
      <c r="D370" s="19"/>
    </row>
    <row r="371" ht="13.2" spans="3:4">
      <c r="C371" s="4"/>
      <c r="D371" s="19"/>
    </row>
    <row r="372" ht="13.2" spans="3:4">
      <c r="C372" s="4"/>
      <c r="D372" s="19"/>
    </row>
    <row r="373" ht="13.2" spans="3:4">
      <c r="C373" s="4"/>
      <c r="D373" s="19"/>
    </row>
    <row r="374" ht="13.2" spans="3:4">
      <c r="C374" s="4"/>
      <c r="D374" s="19"/>
    </row>
    <row r="375" ht="13.2" spans="3:4">
      <c r="C375" s="4"/>
      <c r="D375" s="19"/>
    </row>
    <row r="376" ht="13.2" spans="3:4">
      <c r="C376" s="4"/>
      <c r="D376" s="19"/>
    </row>
    <row r="377" ht="13.2" spans="3:4">
      <c r="C377" s="4"/>
      <c r="D377" s="19"/>
    </row>
    <row r="378" ht="13.2" spans="3:4">
      <c r="C378" s="4"/>
      <c r="D378" s="19"/>
    </row>
    <row r="379" ht="13.2" spans="3:4">
      <c r="C379" s="4"/>
      <c r="D379" s="19"/>
    </row>
    <row r="380" ht="13.2" spans="3:4">
      <c r="C380" s="4"/>
      <c r="D380" s="19"/>
    </row>
    <row r="381" ht="13.2" spans="3:4">
      <c r="C381" s="4"/>
      <c r="D381" s="19"/>
    </row>
    <row r="382" ht="13.2" spans="3:4">
      <c r="C382" s="4"/>
      <c r="D382" s="19"/>
    </row>
    <row r="383" ht="13.2" spans="3:4">
      <c r="C383" s="4"/>
      <c r="D383" s="19"/>
    </row>
    <row r="384" ht="13.2" spans="3:4">
      <c r="C384" s="4"/>
      <c r="D384" s="19"/>
    </row>
    <row r="385" ht="13.2" spans="3:4">
      <c r="C385" s="4"/>
      <c r="D385" s="19"/>
    </row>
    <row r="386" ht="13.2" spans="3:4">
      <c r="C386" s="4"/>
      <c r="D386" s="19"/>
    </row>
    <row r="387" ht="13.2" spans="3:4">
      <c r="C387" s="4"/>
      <c r="D387" s="19"/>
    </row>
    <row r="388" ht="13.2" spans="3:4">
      <c r="C388" s="4"/>
      <c r="D388" s="19"/>
    </row>
    <row r="389" ht="13.2" spans="3:4">
      <c r="C389" s="4"/>
      <c r="D389" s="19"/>
    </row>
    <row r="390" ht="13.2" spans="3:4">
      <c r="C390" s="4"/>
      <c r="D390" s="19"/>
    </row>
    <row r="391" ht="13.2" spans="3:4">
      <c r="C391" s="4"/>
      <c r="D391" s="19"/>
    </row>
    <row r="392" ht="13.2" spans="3:4">
      <c r="C392" s="4"/>
      <c r="D392" s="19"/>
    </row>
    <row r="393" ht="13.2" spans="3:4">
      <c r="C393" s="4"/>
      <c r="D393" s="19"/>
    </row>
    <row r="394" ht="13.2" spans="3:4">
      <c r="C394" s="4"/>
      <c r="D394" s="19"/>
    </row>
    <row r="395" ht="13.2" spans="3:4">
      <c r="C395" s="4"/>
      <c r="D395" s="19"/>
    </row>
    <row r="396" ht="13.2" spans="3:4">
      <c r="C396" s="4"/>
      <c r="D396" s="19"/>
    </row>
    <row r="397" ht="13.2" spans="3:4">
      <c r="C397" s="4"/>
      <c r="D397" s="19"/>
    </row>
    <row r="398" ht="13.2" spans="3:4">
      <c r="C398" s="4"/>
      <c r="D398" s="19"/>
    </row>
    <row r="399" ht="13.2" spans="3:4">
      <c r="C399" s="4"/>
      <c r="D399" s="19"/>
    </row>
    <row r="400" ht="13.2" spans="3:4">
      <c r="C400" s="4"/>
      <c r="D400" s="19"/>
    </row>
    <row r="401" ht="13.2" spans="3:4">
      <c r="C401" s="4"/>
      <c r="D401" s="19"/>
    </row>
    <row r="402" ht="13.2" spans="3:4">
      <c r="C402" s="4"/>
      <c r="D402" s="19"/>
    </row>
    <row r="403" ht="13.2" spans="3:4">
      <c r="C403" s="4"/>
      <c r="D403" s="19"/>
    </row>
    <row r="404" ht="13.2" spans="3:4">
      <c r="C404" s="4"/>
      <c r="D404" s="19"/>
    </row>
    <row r="405" ht="13.2" spans="3:4">
      <c r="C405" s="4"/>
      <c r="D405" s="19"/>
    </row>
    <row r="406" ht="13.2" spans="3:4">
      <c r="C406" s="4"/>
      <c r="D406" s="19"/>
    </row>
    <row r="407" ht="13.2" spans="3:4">
      <c r="C407" s="4"/>
      <c r="D407" s="19"/>
    </row>
    <row r="408" ht="13.2" spans="3:4">
      <c r="C408" s="4"/>
      <c r="D408" s="19"/>
    </row>
    <row r="409" ht="13.2" spans="3:4">
      <c r="C409" s="4"/>
      <c r="D409" s="19"/>
    </row>
    <row r="410" ht="13.2" spans="3:4">
      <c r="C410" s="4"/>
      <c r="D410" s="19"/>
    </row>
    <row r="411" ht="13.2" spans="3:4">
      <c r="C411" s="4"/>
      <c r="D411" s="19"/>
    </row>
    <row r="412" ht="13.2" spans="3:4">
      <c r="C412" s="4"/>
      <c r="D412" s="19"/>
    </row>
    <row r="413" ht="13.2" spans="3:4">
      <c r="C413" s="4"/>
      <c r="D413" s="19"/>
    </row>
    <row r="414" ht="13.2" spans="3:4">
      <c r="C414" s="4"/>
      <c r="D414" s="19"/>
    </row>
    <row r="415" ht="13.2" spans="3:4">
      <c r="C415" s="4"/>
      <c r="D415" s="19"/>
    </row>
    <row r="416" ht="13.2" spans="3:4">
      <c r="C416" s="4"/>
      <c r="D416" s="19"/>
    </row>
    <row r="417" ht="13.2" spans="3:4">
      <c r="C417" s="4"/>
      <c r="D417" s="19"/>
    </row>
    <row r="418" ht="13.2" spans="3:4">
      <c r="C418" s="4"/>
      <c r="D418" s="19"/>
    </row>
    <row r="419" ht="13.2" spans="3:4">
      <c r="C419" s="4"/>
      <c r="D419" s="19"/>
    </row>
    <row r="420" ht="13.2" spans="3:4">
      <c r="C420" s="4"/>
      <c r="D420" s="19"/>
    </row>
    <row r="421" ht="13.2" spans="3:4">
      <c r="C421" s="4"/>
      <c r="D421" s="19"/>
    </row>
    <row r="422" ht="13.2" spans="3:4">
      <c r="C422" s="4"/>
      <c r="D422" s="19"/>
    </row>
    <row r="423" ht="13.2" spans="3:4">
      <c r="C423" s="4"/>
      <c r="D423" s="19"/>
    </row>
    <row r="424" ht="13.2" spans="3:4">
      <c r="C424" s="4"/>
      <c r="D424" s="19"/>
    </row>
    <row r="425" ht="13.2" spans="3:4">
      <c r="C425" s="4"/>
      <c r="D425" s="19"/>
    </row>
    <row r="426" ht="13.2" spans="3:4">
      <c r="C426" s="4"/>
      <c r="D426" s="19"/>
    </row>
    <row r="427" ht="13.2" spans="3:4">
      <c r="C427" s="4"/>
      <c r="D427" s="19"/>
    </row>
    <row r="428" ht="13.2" spans="3:4">
      <c r="C428" s="4"/>
      <c r="D428" s="19"/>
    </row>
    <row r="429" ht="13.2" spans="3:4">
      <c r="C429" s="4"/>
      <c r="D429" s="19"/>
    </row>
    <row r="430" ht="13.2" spans="3:4">
      <c r="C430" s="4"/>
      <c r="D430" s="19"/>
    </row>
    <row r="431" ht="13.2" spans="3:4">
      <c r="C431" s="4"/>
      <c r="D431" s="19"/>
    </row>
    <row r="432" ht="13.2" spans="3:4">
      <c r="C432" s="4"/>
      <c r="D432" s="19"/>
    </row>
    <row r="433" ht="13.2" spans="3:4">
      <c r="C433" s="4"/>
      <c r="D433" s="19"/>
    </row>
    <row r="434" ht="13.2" spans="3:4">
      <c r="C434" s="4"/>
      <c r="D434" s="19"/>
    </row>
    <row r="435" ht="13.2" spans="3:4">
      <c r="C435" s="4"/>
      <c r="D435" s="19"/>
    </row>
    <row r="436" ht="13.2" spans="3:4">
      <c r="C436" s="4"/>
      <c r="D436" s="19"/>
    </row>
    <row r="437" ht="13.2" spans="3:4">
      <c r="C437" s="4"/>
      <c r="D437" s="19"/>
    </row>
    <row r="438" ht="13.2" spans="3:4">
      <c r="C438" s="4"/>
      <c r="D438" s="19"/>
    </row>
    <row r="439" ht="13.2" spans="3:4">
      <c r="C439" s="4"/>
      <c r="D439" s="19"/>
    </row>
    <row r="440" ht="13.2" spans="3:4">
      <c r="C440" s="4"/>
      <c r="D440" s="19"/>
    </row>
    <row r="441" ht="13.2" spans="3:4">
      <c r="C441" s="4"/>
      <c r="D441" s="19"/>
    </row>
    <row r="442" ht="13.2" spans="3:4">
      <c r="C442" s="4"/>
      <c r="D442" s="19"/>
    </row>
    <row r="443" ht="13.2" spans="3:4">
      <c r="C443" s="4"/>
      <c r="D443" s="19"/>
    </row>
    <row r="444" ht="13.2" spans="3:4">
      <c r="C444" s="4"/>
      <c r="D444" s="19"/>
    </row>
    <row r="445" ht="13.2" spans="3:4">
      <c r="C445" s="4"/>
      <c r="D445" s="19"/>
    </row>
    <row r="446" ht="13.2" spans="3:4">
      <c r="C446" s="4"/>
      <c r="D446" s="19"/>
    </row>
    <row r="447" ht="13.2" spans="3:4">
      <c r="C447" s="4"/>
      <c r="D447" s="19"/>
    </row>
    <row r="448" ht="13.2" spans="3:4">
      <c r="C448" s="4"/>
      <c r="D448" s="19"/>
    </row>
    <row r="449" ht="13.2" spans="3:4">
      <c r="C449" s="4"/>
      <c r="D449" s="19"/>
    </row>
    <row r="450" ht="13.2" spans="3:4">
      <c r="C450" s="4"/>
      <c r="D450" s="19"/>
    </row>
    <row r="451" ht="13.2" spans="3:4">
      <c r="C451" s="4"/>
      <c r="D451" s="19"/>
    </row>
    <row r="452" ht="13.2" spans="3:4">
      <c r="C452" s="4"/>
      <c r="D452" s="19"/>
    </row>
    <row r="453" ht="13.2" spans="3:4">
      <c r="C453" s="4"/>
      <c r="D453" s="19"/>
    </row>
    <row r="454" ht="13.2" spans="3:4">
      <c r="C454" s="4"/>
      <c r="D454" s="19"/>
    </row>
    <row r="455" ht="13.2" spans="3:4">
      <c r="C455" s="4"/>
      <c r="D455" s="19"/>
    </row>
    <row r="456" ht="13.2" spans="3:4">
      <c r="C456" s="4"/>
      <c r="D456" s="19"/>
    </row>
    <row r="457" ht="13.2" spans="3:4">
      <c r="C457" s="4"/>
      <c r="D457" s="19"/>
    </row>
    <row r="458" ht="13.2" spans="3:4">
      <c r="C458" s="4"/>
      <c r="D458" s="19"/>
    </row>
    <row r="459" ht="13.2" spans="3:4">
      <c r="C459" s="4"/>
      <c r="D459" s="19"/>
    </row>
    <row r="460" ht="13.2" spans="3:4">
      <c r="C460" s="4"/>
      <c r="D460" s="19"/>
    </row>
    <row r="461" ht="13.2" spans="3:4">
      <c r="C461" s="4"/>
      <c r="D461" s="19"/>
    </row>
    <row r="462" ht="13.2" spans="3:4">
      <c r="C462" s="4"/>
      <c r="D462" s="19"/>
    </row>
    <row r="463" ht="13.2" spans="3:4">
      <c r="C463" s="4"/>
      <c r="D463" s="19"/>
    </row>
    <row r="464" ht="13.2" spans="3:4">
      <c r="C464" s="4"/>
      <c r="D464" s="19"/>
    </row>
    <row r="465" ht="13.2" spans="3:4">
      <c r="C465" s="4"/>
      <c r="D465" s="19"/>
    </row>
    <row r="466" ht="13.2" spans="3:4">
      <c r="C466" s="4"/>
      <c r="D466" s="19"/>
    </row>
    <row r="467" ht="13.2" spans="3:4">
      <c r="C467" s="4"/>
      <c r="D467" s="19"/>
    </row>
    <row r="468" ht="13.2" spans="3:4">
      <c r="C468" s="4"/>
      <c r="D468" s="19"/>
    </row>
    <row r="469" ht="13.2" spans="3:4">
      <c r="C469" s="4"/>
      <c r="D469" s="19"/>
    </row>
    <row r="470" ht="13.2" spans="3:4">
      <c r="C470" s="4"/>
      <c r="D470" s="19"/>
    </row>
    <row r="471" ht="13.2" spans="3:4">
      <c r="C471" s="4"/>
      <c r="D471" s="19"/>
    </row>
    <row r="472" ht="13.2" spans="3:4">
      <c r="C472" s="4"/>
      <c r="D472" s="19"/>
    </row>
    <row r="473" ht="13.2" spans="3:4">
      <c r="C473" s="4"/>
      <c r="D473" s="19"/>
    </row>
    <row r="474" ht="13.2" spans="3:4">
      <c r="C474" s="4"/>
      <c r="D474" s="19"/>
    </row>
    <row r="475" ht="13.2" spans="3:4">
      <c r="C475" s="4"/>
      <c r="D475" s="19"/>
    </row>
    <row r="476" ht="13.2" spans="3:4">
      <c r="C476" s="4"/>
      <c r="D476" s="19"/>
    </row>
    <row r="477" ht="13.2" spans="3:4">
      <c r="C477" s="4"/>
      <c r="D477" s="19"/>
    </row>
    <row r="478" ht="13.2" spans="3:4">
      <c r="C478" s="4"/>
      <c r="D478" s="19"/>
    </row>
    <row r="479" ht="13.2" spans="3:4">
      <c r="C479" s="4"/>
      <c r="D479" s="19"/>
    </row>
    <row r="480" ht="13.2" spans="3:4">
      <c r="C480" s="4"/>
      <c r="D480" s="19"/>
    </row>
    <row r="481" ht="13.2" spans="3:4">
      <c r="C481" s="4"/>
      <c r="D481" s="19"/>
    </row>
    <row r="482" ht="13.2" spans="3:4">
      <c r="C482" s="4"/>
      <c r="D482" s="19"/>
    </row>
    <row r="483" ht="13.2" spans="3:4">
      <c r="C483" s="4"/>
      <c r="D483" s="19"/>
    </row>
    <row r="484" ht="13.2" spans="3:4">
      <c r="C484" s="4"/>
      <c r="D484" s="19"/>
    </row>
    <row r="485" ht="13.2" spans="3:4">
      <c r="C485" s="4"/>
      <c r="D485" s="19"/>
    </row>
    <row r="486" ht="13.2" spans="3:4">
      <c r="C486" s="4"/>
      <c r="D486" s="19"/>
    </row>
    <row r="487" ht="13.2" spans="3:4">
      <c r="C487" s="4"/>
      <c r="D487" s="19"/>
    </row>
    <row r="488" ht="13.2" spans="3:4">
      <c r="C488" s="4"/>
      <c r="D488" s="19"/>
    </row>
    <row r="489" ht="13.2" spans="3:4">
      <c r="C489" s="4"/>
      <c r="D489" s="19"/>
    </row>
    <row r="490" ht="13.2" spans="3:4">
      <c r="C490" s="4"/>
      <c r="D490" s="19"/>
    </row>
    <row r="491" ht="13.2" spans="3:4">
      <c r="C491" s="4"/>
      <c r="D491" s="19"/>
    </row>
    <row r="492" ht="13.2" spans="3:4">
      <c r="C492" s="4"/>
      <c r="D492" s="19"/>
    </row>
    <row r="493" ht="13.2" spans="3:4">
      <c r="C493" s="4"/>
      <c r="D493" s="19"/>
    </row>
    <row r="494" ht="13.2" spans="3:4">
      <c r="C494" s="4"/>
      <c r="D494" s="19"/>
    </row>
    <row r="495" ht="13.2" spans="3:4">
      <c r="C495" s="4"/>
      <c r="D495" s="19"/>
    </row>
    <row r="496" ht="13.2" spans="3:4">
      <c r="C496" s="4"/>
      <c r="D496" s="19"/>
    </row>
    <row r="497" ht="13.2" spans="3:4">
      <c r="C497" s="4"/>
      <c r="D497" s="19"/>
    </row>
    <row r="498" ht="13.2" spans="3:4">
      <c r="C498" s="4"/>
      <c r="D498" s="19"/>
    </row>
    <row r="499" ht="13.2" spans="3:4">
      <c r="C499" s="4"/>
      <c r="D499" s="19"/>
    </row>
    <row r="500" ht="13.2" spans="3:4">
      <c r="C500" s="4"/>
      <c r="D500" s="19"/>
    </row>
    <row r="501" ht="13.2" spans="3:4">
      <c r="C501" s="4"/>
      <c r="D501" s="19"/>
    </row>
    <row r="502" ht="13.2" spans="3:4">
      <c r="C502" s="4"/>
      <c r="D502" s="19"/>
    </row>
    <row r="503" ht="13.2" spans="3:4">
      <c r="C503" s="4"/>
      <c r="D503" s="19"/>
    </row>
    <row r="504" ht="13.2" spans="3:4">
      <c r="C504" s="4"/>
      <c r="D504" s="19"/>
    </row>
    <row r="505" ht="13.2" spans="3:4">
      <c r="C505" s="4"/>
      <c r="D505" s="19"/>
    </row>
    <row r="506" ht="13.2" spans="3:4">
      <c r="C506" s="4"/>
      <c r="D506" s="19"/>
    </row>
    <row r="507" ht="13.2" spans="3:4">
      <c r="C507" s="4"/>
      <c r="D507" s="19"/>
    </row>
    <row r="508" ht="13.2" spans="3:4">
      <c r="C508" s="4"/>
      <c r="D508" s="19"/>
    </row>
    <row r="509" ht="13.2" spans="3:4">
      <c r="C509" s="4"/>
      <c r="D509" s="19"/>
    </row>
    <row r="510" ht="13.2" spans="3:4">
      <c r="C510" s="4"/>
      <c r="D510" s="19"/>
    </row>
    <row r="511" ht="13.2" spans="3:4">
      <c r="C511" s="4"/>
      <c r="D511" s="19"/>
    </row>
    <row r="512" ht="13.2" spans="3:4">
      <c r="C512" s="4"/>
      <c r="D512" s="19"/>
    </row>
    <row r="513" ht="13.2" spans="3:4">
      <c r="C513" s="4"/>
      <c r="D513" s="19"/>
    </row>
    <row r="514" ht="13.2" spans="3:4">
      <c r="C514" s="4"/>
      <c r="D514" s="19"/>
    </row>
    <row r="515" ht="13.2" spans="3:4">
      <c r="C515" s="4"/>
      <c r="D515" s="19"/>
    </row>
    <row r="516" ht="13.2" spans="3:4">
      <c r="C516" s="4"/>
      <c r="D516" s="19"/>
    </row>
    <row r="517" ht="13.2" spans="3:4">
      <c r="C517" s="4"/>
      <c r="D517" s="19"/>
    </row>
    <row r="518" ht="13.2" spans="3:4">
      <c r="C518" s="4"/>
      <c r="D518" s="19"/>
    </row>
    <row r="519" ht="13.2" spans="3:4">
      <c r="C519" s="4"/>
      <c r="D519" s="19"/>
    </row>
    <row r="520" ht="13.2" spans="3:4">
      <c r="C520" s="4"/>
      <c r="D520" s="19"/>
    </row>
    <row r="521" ht="13.2" spans="3:4">
      <c r="C521" s="4"/>
      <c r="D521" s="19"/>
    </row>
    <row r="522" ht="13.2" spans="3:4">
      <c r="C522" s="4"/>
      <c r="D522" s="19"/>
    </row>
    <row r="523" ht="13.2" spans="3:4">
      <c r="C523" s="4"/>
      <c r="D523" s="19"/>
    </row>
    <row r="524" ht="13.2" spans="3:4">
      <c r="C524" s="4"/>
      <c r="D524" s="19"/>
    </row>
    <row r="525" ht="13.2" spans="3:4">
      <c r="C525" s="4"/>
      <c r="D525" s="19"/>
    </row>
    <row r="526" ht="13.2" spans="3:4">
      <c r="C526" s="4"/>
      <c r="D526" s="19"/>
    </row>
    <row r="527" ht="13.2" spans="3:4">
      <c r="C527" s="4"/>
      <c r="D527" s="19"/>
    </row>
    <row r="528" ht="13.2" spans="3:4">
      <c r="C528" s="4"/>
      <c r="D528" s="19"/>
    </row>
    <row r="529" ht="13.2" spans="3:4">
      <c r="C529" s="4"/>
      <c r="D529" s="19"/>
    </row>
    <row r="530" ht="13.2" spans="3:4">
      <c r="C530" s="4"/>
      <c r="D530" s="19"/>
    </row>
    <row r="531" ht="13.2" spans="3:4">
      <c r="C531" s="4"/>
      <c r="D531" s="19"/>
    </row>
    <row r="532" ht="13.2" spans="3:4">
      <c r="C532" s="4"/>
      <c r="D532" s="19"/>
    </row>
    <row r="533" ht="13.2" spans="3:4">
      <c r="C533" s="4"/>
      <c r="D533" s="19"/>
    </row>
    <row r="534" ht="13.2" spans="3:4">
      <c r="C534" s="4"/>
      <c r="D534" s="19"/>
    </row>
    <row r="535" ht="13.2" spans="3:4">
      <c r="C535" s="4"/>
      <c r="D535" s="19"/>
    </row>
    <row r="536" ht="13.2" spans="3:4">
      <c r="C536" s="4"/>
      <c r="D536" s="19"/>
    </row>
    <row r="537" ht="13.2" spans="3:4">
      <c r="C537" s="4"/>
      <c r="D537" s="19"/>
    </row>
    <row r="538" ht="13.2" spans="3:4">
      <c r="C538" s="4"/>
      <c r="D538" s="19"/>
    </row>
    <row r="539" ht="13.2" spans="3:4">
      <c r="C539" s="4"/>
      <c r="D539" s="19"/>
    </row>
    <row r="540" ht="13.2" spans="3:4">
      <c r="C540" s="4"/>
      <c r="D540" s="19"/>
    </row>
    <row r="541" ht="13.2" spans="3:4">
      <c r="C541" s="4"/>
      <c r="D541" s="19"/>
    </row>
    <row r="542" ht="13.2" spans="3:4">
      <c r="C542" s="4"/>
      <c r="D542" s="19"/>
    </row>
    <row r="543" ht="13.2" spans="3:4">
      <c r="C543" s="4"/>
      <c r="D543" s="19"/>
    </row>
    <row r="544" ht="13.2" spans="3:4">
      <c r="C544" s="4"/>
      <c r="D544" s="19"/>
    </row>
    <row r="545" ht="13.2" spans="3:4">
      <c r="C545" s="4"/>
      <c r="D545" s="19"/>
    </row>
    <row r="546" ht="13.2" spans="3:4">
      <c r="C546" s="4"/>
      <c r="D546" s="19"/>
    </row>
    <row r="547" ht="13.2" spans="3:4">
      <c r="C547" s="4"/>
      <c r="D547" s="19"/>
    </row>
    <row r="548" ht="13.2" spans="3:4">
      <c r="C548" s="4"/>
      <c r="D548" s="19"/>
    </row>
    <row r="549" ht="13.2" spans="3:4">
      <c r="C549" s="4"/>
      <c r="D549" s="19"/>
    </row>
    <row r="550" ht="13.2" spans="3:4">
      <c r="C550" s="4"/>
      <c r="D550" s="19"/>
    </row>
    <row r="551" ht="13.2" spans="3:4">
      <c r="C551" s="4"/>
      <c r="D551" s="19"/>
    </row>
    <row r="552" ht="13.2" spans="3:4">
      <c r="C552" s="4"/>
      <c r="D552" s="19"/>
    </row>
    <row r="553" ht="13.2" spans="3:4">
      <c r="C553" s="4"/>
      <c r="D553" s="19"/>
    </row>
    <row r="554" ht="13.2" spans="3:4">
      <c r="C554" s="4"/>
      <c r="D554" s="19"/>
    </row>
    <row r="555" ht="13.2" spans="3:4">
      <c r="C555" s="4"/>
      <c r="D555" s="19"/>
    </row>
    <row r="556" ht="13.2" spans="3:4">
      <c r="C556" s="4"/>
      <c r="D556" s="19"/>
    </row>
    <row r="557" ht="13.2" spans="3:4">
      <c r="C557" s="4"/>
      <c r="D557" s="19"/>
    </row>
    <row r="558" ht="13.2" spans="3:4">
      <c r="C558" s="4"/>
      <c r="D558" s="19"/>
    </row>
    <row r="559" ht="13.2" spans="3:4">
      <c r="C559" s="4"/>
      <c r="D559" s="19"/>
    </row>
    <row r="560" ht="13.2" spans="3:4">
      <c r="C560" s="4"/>
      <c r="D560" s="19"/>
    </row>
    <row r="561" ht="13.2" spans="3:4">
      <c r="C561" s="4"/>
      <c r="D561" s="19"/>
    </row>
    <row r="562" ht="13.2" spans="3:4">
      <c r="C562" s="4"/>
      <c r="D562" s="19"/>
    </row>
    <row r="563" ht="13.2" spans="3:4">
      <c r="C563" s="4"/>
      <c r="D563" s="19"/>
    </row>
    <row r="564" ht="13.2" spans="3:4">
      <c r="C564" s="4"/>
      <c r="D564" s="19"/>
    </row>
    <row r="565" ht="13.2" spans="3:4">
      <c r="C565" s="4"/>
      <c r="D565" s="19"/>
    </row>
    <row r="566" ht="13.2" spans="3:4">
      <c r="C566" s="4"/>
      <c r="D566" s="19"/>
    </row>
    <row r="567" ht="13.2" spans="3:4">
      <c r="C567" s="4"/>
      <c r="D567" s="19"/>
    </row>
    <row r="568" ht="13.2" spans="3:4">
      <c r="C568" s="4"/>
      <c r="D568" s="19"/>
    </row>
    <row r="569" ht="13.2" spans="3:4">
      <c r="C569" s="4"/>
      <c r="D569" s="19"/>
    </row>
    <row r="570" ht="13.2" spans="3:4">
      <c r="C570" s="4"/>
      <c r="D570" s="19"/>
    </row>
    <row r="571" ht="13.2" spans="3:4">
      <c r="C571" s="4"/>
      <c r="D571" s="19"/>
    </row>
    <row r="572" ht="13.2" spans="3:4">
      <c r="C572" s="4"/>
      <c r="D572" s="19"/>
    </row>
    <row r="573" ht="13.2" spans="3:4">
      <c r="C573" s="4"/>
      <c r="D573" s="19"/>
    </row>
    <row r="574" ht="13.2" spans="3:4">
      <c r="C574" s="4"/>
      <c r="D574" s="19"/>
    </row>
    <row r="575" ht="13.2" spans="3:4">
      <c r="C575" s="4"/>
      <c r="D575" s="19"/>
    </row>
    <row r="576" ht="13.2" spans="3:4">
      <c r="C576" s="4"/>
      <c r="D576" s="19"/>
    </row>
    <row r="577" ht="13.2" spans="3:4">
      <c r="C577" s="4"/>
      <c r="D577" s="19"/>
    </row>
    <row r="578" ht="13.2" spans="3:4">
      <c r="C578" s="4"/>
      <c r="D578" s="19"/>
    </row>
    <row r="579" ht="13.2" spans="3:4">
      <c r="C579" s="4"/>
      <c r="D579" s="19"/>
    </row>
    <row r="580" ht="13.2" spans="3:4">
      <c r="C580" s="4"/>
      <c r="D580" s="19"/>
    </row>
    <row r="581" ht="13.2" spans="3:4">
      <c r="C581" s="4"/>
      <c r="D581" s="19"/>
    </row>
    <row r="582" ht="13.2" spans="3:4">
      <c r="C582" s="4"/>
      <c r="D582" s="19"/>
    </row>
    <row r="583" ht="13.2" spans="3:4">
      <c r="C583" s="4"/>
      <c r="D583" s="19"/>
    </row>
    <row r="584" ht="13.2" spans="3:4">
      <c r="C584" s="4"/>
      <c r="D584" s="19"/>
    </row>
    <row r="585" ht="13.2" spans="3:4">
      <c r="C585" s="4"/>
      <c r="D585" s="19"/>
    </row>
    <row r="586" ht="13.2" spans="3:4">
      <c r="C586" s="4"/>
      <c r="D586" s="19"/>
    </row>
    <row r="587" ht="13.2" spans="3:4">
      <c r="C587" s="4"/>
      <c r="D587" s="19"/>
    </row>
    <row r="588" ht="13.2" spans="3:4">
      <c r="C588" s="4"/>
      <c r="D588" s="19"/>
    </row>
    <row r="589" ht="13.2" spans="3:4">
      <c r="C589" s="4"/>
      <c r="D589" s="19"/>
    </row>
    <row r="590" ht="13.2" spans="3:4">
      <c r="C590" s="4"/>
      <c r="D590" s="19"/>
    </row>
    <row r="591" ht="13.2" spans="3:4">
      <c r="C591" s="4"/>
      <c r="D591" s="19"/>
    </row>
    <row r="592" ht="13.2" spans="3:4">
      <c r="C592" s="4"/>
      <c r="D592" s="19"/>
    </row>
    <row r="593" ht="13.2" spans="3:4">
      <c r="C593" s="4"/>
      <c r="D593" s="19"/>
    </row>
    <row r="594" ht="13.2" spans="3:4">
      <c r="C594" s="4"/>
      <c r="D594" s="19"/>
    </row>
    <row r="595" ht="13.2" spans="3:4">
      <c r="C595" s="4"/>
      <c r="D595" s="19"/>
    </row>
    <row r="596" ht="13.2" spans="3:4">
      <c r="C596" s="4"/>
      <c r="D596" s="19"/>
    </row>
    <row r="597" ht="13.2" spans="3:4">
      <c r="C597" s="4"/>
      <c r="D597" s="19"/>
    </row>
    <row r="598" ht="13.2" spans="3:4">
      <c r="C598" s="4"/>
      <c r="D598" s="19"/>
    </row>
    <row r="599" ht="13.2" spans="3:4">
      <c r="C599" s="4"/>
      <c r="D599" s="19"/>
    </row>
    <row r="600" ht="13.2" spans="3:4">
      <c r="C600" s="4"/>
      <c r="D600" s="19"/>
    </row>
    <row r="601" ht="13.2" spans="3:4">
      <c r="C601" s="4"/>
      <c r="D601" s="19"/>
    </row>
    <row r="602" ht="13.2" spans="3:4">
      <c r="C602" s="4"/>
      <c r="D602" s="19"/>
    </row>
    <row r="603" ht="13.2" spans="3:4">
      <c r="C603" s="4"/>
      <c r="D603" s="19"/>
    </row>
    <row r="604" ht="13.2" spans="3:4">
      <c r="C604" s="4"/>
      <c r="D604" s="19"/>
    </row>
    <row r="605" ht="13.2" spans="3:4">
      <c r="C605" s="4"/>
      <c r="D605" s="19"/>
    </row>
    <row r="606" ht="13.2" spans="3:4">
      <c r="C606" s="4"/>
      <c r="D606" s="19"/>
    </row>
    <row r="607" ht="13.2" spans="3:4">
      <c r="C607" s="4"/>
      <c r="D607" s="19"/>
    </row>
    <row r="608" ht="13.2" spans="3:4">
      <c r="C608" s="4"/>
      <c r="D608" s="19"/>
    </row>
    <row r="609" ht="13.2" spans="3:4">
      <c r="C609" s="4"/>
      <c r="D609" s="19"/>
    </row>
    <row r="610" ht="13.2" spans="3:4">
      <c r="C610" s="4"/>
      <c r="D610" s="19"/>
    </row>
    <row r="611" ht="13.2" spans="3:4">
      <c r="C611" s="4"/>
      <c r="D611" s="19"/>
    </row>
    <row r="612" ht="13.2" spans="3:4">
      <c r="C612" s="4"/>
      <c r="D612" s="19"/>
    </row>
    <row r="613" ht="13.2" spans="3:4">
      <c r="C613" s="4"/>
      <c r="D613" s="19"/>
    </row>
    <row r="614" ht="13.2" spans="3:4">
      <c r="C614" s="4"/>
      <c r="D614" s="19"/>
    </row>
    <row r="615" ht="13.2" spans="3:4">
      <c r="C615" s="4"/>
      <c r="D615" s="19"/>
    </row>
    <row r="616" ht="13.2" spans="3:4">
      <c r="C616" s="4"/>
      <c r="D616" s="19"/>
    </row>
    <row r="617" ht="13.2" spans="3:4">
      <c r="C617" s="4"/>
      <c r="D617" s="19"/>
    </row>
    <row r="618" ht="13.2" spans="3:4">
      <c r="C618" s="4"/>
      <c r="D618" s="19"/>
    </row>
    <row r="619" ht="13.2" spans="3:4">
      <c r="C619" s="4"/>
      <c r="D619" s="19"/>
    </row>
    <row r="620" ht="13.2" spans="3:4">
      <c r="C620" s="4"/>
      <c r="D620" s="19"/>
    </row>
    <row r="621" ht="13.2" spans="3:4">
      <c r="C621" s="4"/>
      <c r="D621" s="19"/>
    </row>
    <row r="622" ht="13.2" spans="3:4">
      <c r="C622" s="4"/>
      <c r="D622" s="19"/>
    </row>
    <row r="623" ht="13.2" spans="3:4">
      <c r="C623" s="4"/>
      <c r="D623" s="19"/>
    </row>
    <row r="624" ht="13.2" spans="3:4">
      <c r="C624" s="4"/>
      <c r="D624" s="19"/>
    </row>
    <row r="625" ht="13.2" spans="3:4">
      <c r="C625" s="4"/>
      <c r="D625" s="19"/>
    </row>
    <row r="626" ht="13.2" spans="3:4">
      <c r="C626" s="4"/>
      <c r="D626" s="19"/>
    </row>
    <row r="627" ht="13.2" spans="3:4">
      <c r="C627" s="4"/>
      <c r="D627" s="19"/>
    </row>
    <row r="628" ht="13.2" spans="3:4">
      <c r="C628" s="4"/>
      <c r="D628" s="19"/>
    </row>
    <row r="629" ht="13.2" spans="3:4">
      <c r="C629" s="4"/>
      <c r="D629" s="19"/>
    </row>
    <row r="630" ht="13.2" spans="3:4">
      <c r="C630" s="4"/>
      <c r="D630" s="19"/>
    </row>
    <row r="631" ht="13.2" spans="3:4">
      <c r="C631" s="4"/>
      <c r="D631" s="19"/>
    </row>
    <row r="632" ht="13.2" spans="3:4">
      <c r="C632" s="4"/>
      <c r="D632" s="19"/>
    </row>
    <row r="633" ht="13.2" spans="3:4">
      <c r="C633" s="4"/>
      <c r="D633" s="19"/>
    </row>
    <row r="634" ht="13.2" spans="3:4">
      <c r="C634" s="4"/>
      <c r="D634" s="19"/>
    </row>
    <row r="635" ht="13.2" spans="3:4">
      <c r="C635" s="4"/>
      <c r="D635" s="19"/>
    </row>
    <row r="636" ht="13.2" spans="3:4">
      <c r="C636" s="4"/>
      <c r="D636" s="19"/>
    </row>
    <row r="637" ht="13.2" spans="3:4">
      <c r="C637" s="4"/>
      <c r="D637" s="19"/>
    </row>
    <row r="638" ht="13.2" spans="3:4">
      <c r="C638" s="4"/>
      <c r="D638" s="19"/>
    </row>
    <row r="639" ht="13.2" spans="3:4">
      <c r="C639" s="4"/>
      <c r="D639" s="19"/>
    </row>
    <row r="640" ht="13.2" spans="3:4">
      <c r="C640" s="4"/>
      <c r="D640" s="19"/>
    </row>
    <row r="641" ht="13.2" spans="3:4">
      <c r="C641" s="4"/>
      <c r="D641" s="19"/>
    </row>
    <row r="642" ht="13.2" spans="3:4">
      <c r="C642" s="4"/>
      <c r="D642" s="19"/>
    </row>
    <row r="643" ht="13.2" spans="3:4">
      <c r="C643" s="4"/>
      <c r="D643" s="19"/>
    </row>
    <row r="644" ht="13.2" spans="3:4">
      <c r="C644" s="4"/>
      <c r="D644" s="19"/>
    </row>
    <row r="645" ht="13.2" spans="3:4">
      <c r="C645" s="4"/>
      <c r="D645" s="19"/>
    </row>
    <row r="646" ht="13.2" spans="3:4">
      <c r="C646" s="4"/>
      <c r="D646" s="19"/>
    </row>
    <row r="647" ht="13.2" spans="3:4">
      <c r="C647" s="4"/>
      <c r="D647" s="19"/>
    </row>
    <row r="648" ht="13.2" spans="3:4">
      <c r="C648" s="4"/>
      <c r="D648" s="19"/>
    </row>
    <row r="649" ht="13.2" spans="3:4">
      <c r="C649" s="4"/>
      <c r="D649" s="19"/>
    </row>
    <row r="650" ht="13.2" spans="3:4">
      <c r="C650" s="4"/>
      <c r="D650" s="19"/>
    </row>
    <row r="651" ht="13.2" spans="3:4">
      <c r="C651" s="4"/>
      <c r="D651" s="19"/>
    </row>
    <row r="652" ht="13.2" spans="3:4">
      <c r="C652" s="4"/>
      <c r="D652" s="19"/>
    </row>
    <row r="653" ht="13.2" spans="3:4">
      <c r="C653" s="4"/>
      <c r="D653" s="19"/>
    </row>
    <row r="654" ht="13.2" spans="3:4">
      <c r="C654" s="4"/>
      <c r="D654" s="19"/>
    </row>
    <row r="655" ht="13.2" spans="3:4">
      <c r="C655" s="4"/>
      <c r="D655" s="19"/>
    </row>
    <row r="656" ht="13.2" spans="3:4">
      <c r="C656" s="4"/>
      <c r="D656" s="19"/>
    </row>
    <row r="657" ht="13.2" spans="3:4">
      <c r="C657" s="4"/>
      <c r="D657" s="19"/>
    </row>
    <row r="658" ht="13.2" spans="3:4">
      <c r="C658" s="4"/>
      <c r="D658" s="19"/>
    </row>
    <row r="659" ht="13.2" spans="3:4">
      <c r="C659" s="4"/>
      <c r="D659" s="19"/>
    </row>
    <row r="660" ht="13.2" spans="3:4">
      <c r="C660" s="4"/>
      <c r="D660" s="19"/>
    </row>
    <row r="661" ht="13.2" spans="3:4">
      <c r="C661" s="4"/>
      <c r="D661" s="19"/>
    </row>
    <row r="662" ht="13.2" spans="3:4">
      <c r="C662" s="4"/>
      <c r="D662" s="19"/>
    </row>
    <row r="663" ht="13.2" spans="3:4">
      <c r="C663" s="4"/>
      <c r="D663" s="19"/>
    </row>
    <row r="664" ht="13.2" spans="3:4">
      <c r="C664" s="4"/>
      <c r="D664" s="19"/>
    </row>
    <row r="665" ht="13.2" spans="3:4">
      <c r="C665" s="4"/>
      <c r="D665" s="19"/>
    </row>
    <row r="666" ht="13.2" spans="3:4">
      <c r="C666" s="4"/>
      <c r="D666" s="19"/>
    </row>
    <row r="667" ht="13.2" spans="3:4">
      <c r="C667" s="4"/>
      <c r="D667" s="19"/>
    </row>
    <row r="668" ht="13.2" spans="3:4">
      <c r="C668" s="4"/>
      <c r="D668" s="19"/>
    </row>
    <row r="669" ht="13.2" spans="3:4">
      <c r="C669" s="4"/>
      <c r="D669" s="19"/>
    </row>
    <row r="670" ht="13.2" spans="3:4">
      <c r="C670" s="4"/>
      <c r="D670" s="19"/>
    </row>
    <row r="671" ht="13.2" spans="3:4">
      <c r="C671" s="4"/>
      <c r="D671" s="19"/>
    </row>
    <row r="672" ht="13.2" spans="3:4">
      <c r="C672" s="4"/>
      <c r="D672" s="19"/>
    </row>
    <row r="673" ht="13.2" spans="3:4">
      <c r="C673" s="4"/>
      <c r="D673" s="19"/>
    </row>
    <row r="674" ht="13.2" spans="3:4">
      <c r="C674" s="4"/>
      <c r="D674" s="19"/>
    </row>
    <row r="675" ht="13.2" spans="3:4">
      <c r="C675" s="4"/>
      <c r="D675" s="19"/>
    </row>
    <row r="676" ht="13.2" spans="3:4">
      <c r="C676" s="4"/>
      <c r="D676" s="19"/>
    </row>
    <row r="677" ht="13.2" spans="3:4">
      <c r="C677" s="4"/>
      <c r="D677" s="19"/>
    </row>
    <row r="678" ht="13.2" spans="3:4">
      <c r="C678" s="4"/>
      <c r="D678" s="19"/>
    </row>
    <row r="679" ht="13.2" spans="3:4">
      <c r="C679" s="4"/>
      <c r="D679" s="19"/>
    </row>
    <row r="680" ht="13.2" spans="3:4">
      <c r="C680" s="4"/>
      <c r="D680" s="19"/>
    </row>
    <row r="681" ht="13.2" spans="3:4">
      <c r="C681" s="4"/>
      <c r="D681" s="19"/>
    </row>
    <row r="682" ht="13.2" spans="3:4">
      <c r="C682" s="4"/>
      <c r="D682" s="19"/>
    </row>
    <row r="683" ht="13.2" spans="3:4">
      <c r="C683" s="4"/>
      <c r="D683" s="19"/>
    </row>
    <row r="684" ht="13.2" spans="3:4">
      <c r="C684" s="4"/>
      <c r="D684" s="19"/>
    </row>
    <row r="685" ht="13.2" spans="3:4">
      <c r="C685" s="4"/>
      <c r="D685" s="19"/>
    </row>
    <row r="686" ht="13.2" spans="3:4">
      <c r="C686" s="4"/>
      <c r="D686" s="19"/>
    </row>
    <row r="687" ht="13.2" spans="3:4">
      <c r="C687" s="4"/>
      <c r="D687" s="19"/>
    </row>
    <row r="688" ht="13.2" spans="3:4">
      <c r="C688" s="4"/>
      <c r="D688" s="19"/>
    </row>
    <row r="689" ht="13.2" spans="3:4">
      <c r="C689" s="4"/>
      <c r="D689" s="19"/>
    </row>
    <row r="690" ht="13.2" spans="3:4">
      <c r="C690" s="4"/>
      <c r="D690" s="19"/>
    </row>
    <row r="691" ht="13.2" spans="3:4">
      <c r="C691" s="4"/>
      <c r="D691" s="19"/>
    </row>
    <row r="692" ht="13.2" spans="3:4">
      <c r="C692" s="4"/>
      <c r="D692" s="19"/>
    </row>
    <row r="693" ht="13.2" spans="3:4">
      <c r="C693" s="4"/>
      <c r="D693" s="19"/>
    </row>
    <row r="694" ht="13.2" spans="3:4">
      <c r="C694" s="4"/>
      <c r="D694" s="19"/>
    </row>
    <row r="695" ht="13.2" spans="3:4">
      <c r="C695" s="4"/>
      <c r="D695" s="19"/>
    </row>
    <row r="696" ht="13.2" spans="3:4">
      <c r="C696" s="4"/>
      <c r="D696" s="19"/>
    </row>
    <row r="697" ht="13.2" spans="3:4">
      <c r="C697" s="4"/>
      <c r="D697" s="19"/>
    </row>
    <row r="698" ht="13.2" spans="3:4">
      <c r="C698" s="4"/>
      <c r="D698" s="19"/>
    </row>
    <row r="699" ht="13.2" spans="3:4">
      <c r="C699" s="4"/>
      <c r="D699" s="19"/>
    </row>
    <row r="700" ht="13.2" spans="3:4">
      <c r="C700" s="4"/>
      <c r="D700" s="19"/>
    </row>
    <row r="701" ht="13.2" spans="3:4">
      <c r="C701" s="4"/>
      <c r="D701" s="19"/>
    </row>
    <row r="702" ht="13.2" spans="3:4">
      <c r="C702" s="4"/>
      <c r="D702" s="19"/>
    </row>
    <row r="703" ht="13.2" spans="3:4">
      <c r="C703" s="4"/>
      <c r="D703" s="19"/>
    </row>
    <row r="704" ht="13.2" spans="3:4">
      <c r="C704" s="4"/>
      <c r="D704" s="19"/>
    </row>
    <row r="705" ht="13.2" spans="3:4">
      <c r="C705" s="4"/>
      <c r="D705" s="19"/>
    </row>
    <row r="706" ht="13.2" spans="3:4">
      <c r="C706" s="4"/>
      <c r="D706" s="19"/>
    </row>
    <row r="707" ht="13.2" spans="3:4">
      <c r="C707" s="4"/>
      <c r="D707" s="19"/>
    </row>
    <row r="708" ht="13.2" spans="3:4">
      <c r="C708" s="4"/>
      <c r="D708" s="19"/>
    </row>
    <row r="709" ht="13.2" spans="3:4">
      <c r="C709" s="4"/>
      <c r="D709" s="19"/>
    </row>
    <row r="710" ht="13.2" spans="3:4">
      <c r="C710" s="4"/>
      <c r="D710" s="19"/>
    </row>
    <row r="711" ht="13.2" spans="3:4">
      <c r="C711" s="4"/>
      <c r="D711" s="19"/>
    </row>
    <row r="712" ht="13.2" spans="3:4">
      <c r="C712" s="4"/>
      <c r="D712" s="19"/>
    </row>
    <row r="713" ht="13.2" spans="3:4">
      <c r="C713" s="4"/>
      <c r="D713" s="19"/>
    </row>
    <row r="714" ht="13.2" spans="3:4">
      <c r="C714" s="4"/>
      <c r="D714" s="19"/>
    </row>
    <row r="715" ht="13.2" spans="3:4">
      <c r="C715" s="4"/>
      <c r="D715" s="19"/>
    </row>
    <row r="716" ht="13.2" spans="3:4">
      <c r="C716" s="4"/>
      <c r="D716" s="19"/>
    </row>
    <row r="717" ht="13.2" spans="3:4">
      <c r="C717" s="4"/>
      <c r="D717" s="19"/>
    </row>
    <row r="718" ht="13.2" spans="3:4">
      <c r="C718" s="4"/>
      <c r="D718" s="19"/>
    </row>
    <row r="719" ht="13.2" spans="3:4">
      <c r="C719" s="4"/>
      <c r="D719" s="19"/>
    </row>
    <row r="720" ht="13.2" spans="3:4">
      <c r="C720" s="4"/>
      <c r="D720" s="19"/>
    </row>
    <row r="721" ht="13.2" spans="3:4">
      <c r="C721" s="4"/>
      <c r="D721" s="19"/>
    </row>
    <row r="722" ht="13.2" spans="3:4">
      <c r="C722" s="4"/>
      <c r="D722" s="19"/>
    </row>
    <row r="723" ht="13.2" spans="3:4">
      <c r="C723" s="4"/>
      <c r="D723" s="19"/>
    </row>
    <row r="724" ht="13.2" spans="3:4">
      <c r="C724" s="4"/>
      <c r="D724" s="19"/>
    </row>
    <row r="725" ht="13.2" spans="3:4">
      <c r="C725" s="4"/>
      <c r="D725" s="19"/>
    </row>
    <row r="726" ht="13.2" spans="3:4">
      <c r="C726" s="4"/>
      <c r="D726" s="19"/>
    </row>
    <row r="727" ht="13.2" spans="3:4">
      <c r="C727" s="4"/>
      <c r="D727" s="19"/>
    </row>
    <row r="728" ht="13.2" spans="3:4">
      <c r="C728" s="4"/>
      <c r="D728" s="19"/>
    </row>
    <row r="729" ht="13.2" spans="3:4">
      <c r="C729" s="4"/>
      <c r="D729" s="19"/>
    </row>
    <row r="730" ht="13.2" spans="3:4">
      <c r="C730" s="4"/>
      <c r="D730" s="19"/>
    </row>
    <row r="731" ht="13.2" spans="3:4">
      <c r="C731" s="4"/>
      <c r="D731" s="19"/>
    </row>
    <row r="732" ht="13.2" spans="3:4">
      <c r="C732" s="4"/>
      <c r="D732" s="19"/>
    </row>
    <row r="733" ht="13.2" spans="3:4">
      <c r="C733" s="4"/>
      <c r="D733" s="19"/>
    </row>
    <row r="734" ht="13.2" spans="3:4">
      <c r="C734" s="4"/>
      <c r="D734" s="19"/>
    </row>
    <row r="735" ht="13.2" spans="3:4">
      <c r="C735" s="4"/>
      <c r="D735" s="19"/>
    </row>
    <row r="736" ht="13.2" spans="3:4">
      <c r="C736" s="4"/>
      <c r="D736" s="19"/>
    </row>
    <row r="737" ht="13.2" spans="3:4">
      <c r="C737" s="4"/>
      <c r="D737" s="19"/>
    </row>
    <row r="738" ht="13.2" spans="3:4">
      <c r="C738" s="4"/>
      <c r="D738" s="19"/>
    </row>
    <row r="739" ht="13.2" spans="3:4">
      <c r="C739" s="4"/>
      <c r="D739" s="19"/>
    </row>
    <row r="740" ht="13.2" spans="3:4">
      <c r="C740" s="4"/>
      <c r="D740" s="19"/>
    </row>
    <row r="741" ht="13.2" spans="3:4">
      <c r="C741" s="4"/>
      <c r="D741" s="19"/>
    </row>
    <row r="742" ht="13.2" spans="3:4">
      <c r="C742" s="4"/>
      <c r="D742" s="19"/>
    </row>
    <row r="743" ht="13.2" spans="3:4">
      <c r="C743" s="4"/>
      <c r="D743" s="19"/>
    </row>
    <row r="744" ht="13.2" spans="3:4">
      <c r="C744" s="4"/>
      <c r="D744" s="19"/>
    </row>
    <row r="745" ht="13.2" spans="3:4">
      <c r="C745" s="4"/>
      <c r="D745" s="19"/>
    </row>
    <row r="746" ht="13.2" spans="3:4">
      <c r="C746" s="4"/>
      <c r="D746" s="19"/>
    </row>
    <row r="747" ht="13.2" spans="3:4">
      <c r="C747" s="4"/>
      <c r="D747" s="19"/>
    </row>
    <row r="748" ht="13.2" spans="3:4">
      <c r="C748" s="4"/>
      <c r="D748" s="19"/>
    </row>
    <row r="749" ht="13.2" spans="3:4">
      <c r="C749" s="4"/>
      <c r="D749" s="19"/>
    </row>
    <row r="750" ht="13.2" spans="3:4">
      <c r="C750" s="4"/>
      <c r="D750" s="19"/>
    </row>
    <row r="751" ht="13.2" spans="3:4">
      <c r="C751" s="4"/>
      <c r="D751" s="19"/>
    </row>
    <row r="752" ht="13.2" spans="3:4">
      <c r="C752" s="4"/>
      <c r="D752" s="19"/>
    </row>
    <row r="753" ht="13.2" spans="3:4">
      <c r="C753" s="4"/>
      <c r="D753" s="19"/>
    </row>
    <row r="754" ht="13.2" spans="3:4">
      <c r="C754" s="4"/>
      <c r="D754" s="19"/>
    </row>
    <row r="755" ht="13.2" spans="3:4">
      <c r="C755" s="4"/>
      <c r="D755" s="19"/>
    </row>
    <row r="756" ht="13.2" spans="3:4">
      <c r="C756" s="4"/>
      <c r="D756" s="19"/>
    </row>
    <row r="757" ht="13.2" spans="3:4">
      <c r="C757" s="4"/>
      <c r="D757" s="19"/>
    </row>
    <row r="758" ht="13.2" spans="3:4">
      <c r="C758" s="4"/>
      <c r="D758" s="19"/>
    </row>
    <row r="759" ht="13.2" spans="3:4">
      <c r="C759" s="4"/>
      <c r="D759" s="19"/>
    </row>
    <row r="760" ht="13.2" spans="3:4">
      <c r="C760" s="4"/>
      <c r="D760" s="19"/>
    </row>
    <row r="761" ht="13.2" spans="3:4">
      <c r="C761" s="4"/>
      <c r="D761" s="19"/>
    </row>
    <row r="762" ht="13.2" spans="3:4">
      <c r="C762" s="4"/>
      <c r="D762" s="19"/>
    </row>
    <row r="763" ht="13.2" spans="3:4">
      <c r="C763" s="4"/>
      <c r="D763" s="19"/>
    </row>
    <row r="764" ht="13.2" spans="3:4">
      <c r="C764" s="4"/>
      <c r="D764" s="19"/>
    </row>
    <row r="765" ht="13.2" spans="3:4">
      <c r="C765" s="4"/>
      <c r="D765" s="19"/>
    </row>
    <row r="766" ht="13.2" spans="3:4">
      <c r="C766" s="4"/>
      <c r="D766" s="19"/>
    </row>
    <row r="767" ht="13.2" spans="3:4">
      <c r="C767" s="4"/>
      <c r="D767" s="19"/>
    </row>
    <row r="768" ht="13.2" spans="3:4">
      <c r="C768" s="4"/>
      <c r="D768" s="19"/>
    </row>
    <row r="769" ht="13.2" spans="3:4">
      <c r="C769" s="4"/>
      <c r="D769" s="19"/>
    </row>
    <row r="770" ht="13.2" spans="3:4">
      <c r="C770" s="4"/>
      <c r="D770" s="19"/>
    </row>
    <row r="771" ht="13.2" spans="3:4">
      <c r="C771" s="4"/>
      <c r="D771" s="19"/>
    </row>
    <row r="772" ht="13.2" spans="3:4">
      <c r="C772" s="4"/>
      <c r="D772" s="19"/>
    </row>
    <row r="773" ht="13.2" spans="3:4">
      <c r="C773" s="4"/>
      <c r="D773" s="19"/>
    </row>
    <row r="774" ht="13.2" spans="3:4">
      <c r="C774" s="4"/>
      <c r="D774" s="19"/>
    </row>
    <row r="775" ht="13.2" spans="3:4">
      <c r="C775" s="4"/>
      <c r="D775" s="19"/>
    </row>
    <row r="776" ht="13.2" spans="3:4">
      <c r="C776" s="4"/>
      <c r="D776" s="19"/>
    </row>
    <row r="777" ht="13.2" spans="3:4">
      <c r="C777" s="4"/>
      <c r="D777" s="19"/>
    </row>
    <row r="778" ht="13.2" spans="3:4">
      <c r="C778" s="4"/>
      <c r="D778" s="19"/>
    </row>
    <row r="779" ht="13.2" spans="3:4">
      <c r="C779" s="4"/>
      <c r="D779" s="19"/>
    </row>
    <row r="780" ht="13.2" spans="3:4">
      <c r="C780" s="4"/>
      <c r="D780" s="19"/>
    </row>
    <row r="781" ht="13.2" spans="3:4">
      <c r="C781" s="4"/>
      <c r="D781" s="19"/>
    </row>
    <row r="782" ht="13.2" spans="3:4">
      <c r="C782" s="4"/>
      <c r="D782" s="19"/>
    </row>
    <row r="783" ht="13.2" spans="3:4">
      <c r="C783" s="4"/>
      <c r="D783" s="19"/>
    </row>
    <row r="784" ht="13.2" spans="3:4">
      <c r="C784" s="4"/>
      <c r="D784" s="19"/>
    </row>
    <row r="785" ht="13.2" spans="3:4">
      <c r="C785" s="4"/>
      <c r="D785" s="19"/>
    </row>
    <row r="786" ht="13.2" spans="3:4">
      <c r="C786" s="4"/>
      <c r="D786" s="19"/>
    </row>
    <row r="787" ht="13.2" spans="3:4">
      <c r="C787" s="4"/>
      <c r="D787" s="19"/>
    </row>
    <row r="788" ht="13.2" spans="3:4">
      <c r="C788" s="4"/>
      <c r="D788" s="19"/>
    </row>
    <row r="789" ht="13.2" spans="3:4">
      <c r="C789" s="4"/>
      <c r="D789" s="19"/>
    </row>
    <row r="790" ht="13.2" spans="3:4">
      <c r="C790" s="4"/>
      <c r="D790" s="19"/>
    </row>
    <row r="791" ht="13.2" spans="3:4">
      <c r="C791" s="4"/>
      <c r="D791" s="19"/>
    </row>
    <row r="792" ht="13.2" spans="3:4">
      <c r="C792" s="4"/>
      <c r="D792" s="19"/>
    </row>
    <row r="793" ht="13.2" spans="3:4">
      <c r="C793" s="4"/>
      <c r="D793" s="19"/>
    </row>
    <row r="794" ht="13.2" spans="3:4">
      <c r="C794" s="4"/>
      <c r="D794" s="19"/>
    </row>
    <row r="795" ht="13.2" spans="3:4">
      <c r="C795" s="4"/>
      <c r="D795" s="19"/>
    </row>
    <row r="796" ht="13.2" spans="3:4">
      <c r="C796" s="4"/>
      <c r="D796" s="19"/>
    </row>
    <row r="797" ht="13.2" spans="3:4">
      <c r="C797" s="4"/>
      <c r="D797" s="19"/>
    </row>
    <row r="798" ht="13.2" spans="3:4">
      <c r="C798" s="4"/>
      <c r="D798" s="19"/>
    </row>
    <row r="799" ht="13.2" spans="3:4">
      <c r="C799" s="4"/>
      <c r="D799" s="19"/>
    </row>
    <row r="800" ht="13.2" spans="3:4">
      <c r="C800" s="4"/>
      <c r="D800" s="19"/>
    </row>
    <row r="801" ht="13.2" spans="3:4">
      <c r="C801" s="4"/>
      <c r="D801" s="19"/>
    </row>
    <row r="802" ht="13.2" spans="3:4">
      <c r="C802" s="4"/>
      <c r="D802" s="19"/>
    </row>
    <row r="803" ht="13.2" spans="3:4">
      <c r="C803" s="4"/>
      <c r="D803" s="19"/>
    </row>
    <row r="804" ht="13.2" spans="3:4">
      <c r="C804" s="4"/>
      <c r="D804" s="19"/>
    </row>
    <row r="805" ht="13.2" spans="3:4">
      <c r="C805" s="4"/>
      <c r="D805" s="19"/>
    </row>
    <row r="806" ht="13.2" spans="3:4">
      <c r="C806" s="4"/>
      <c r="D806" s="19"/>
    </row>
    <row r="807" ht="13.2" spans="3:4">
      <c r="C807" s="4"/>
      <c r="D807" s="19"/>
    </row>
    <row r="808" ht="13.2" spans="3:4">
      <c r="C808" s="4"/>
      <c r="D808" s="19"/>
    </row>
    <row r="809" ht="13.2" spans="3:4">
      <c r="C809" s="4"/>
      <c r="D809" s="19"/>
    </row>
    <row r="810" ht="13.2" spans="3:4">
      <c r="C810" s="4"/>
      <c r="D810" s="19"/>
    </row>
    <row r="811" ht="13.2" spans="3:4">
      <c r="C811" s="4"/>
      <c r="D811" s="19"/>
    </row>
    <row r="812" ht="13.2" spans="3:4">
      <c r="C812" s="4"/>
      <c r="D812" s="19"/>
    </row>
    <row r="813" ht="13.2" spans="3:4">
      <c r="C813" s="4"/>
      <c r="D813" s="19"/>
    </row>
    <row r="814" ht="13.2" spans="3:4">
      <c r="C814" s="4"/>
      <c r="D814" s="19"/>
    </row>
    <row r="815" ht="13.2" spans="3:4">
      <c r="C815" s="4"/>
      <c r="D815" s="19"/>
    </row>
    <row r="816" ht="13.2" spans="3:4">
      <c r="C816" s="4"/>
      <c r="D816" s="19"/>
    </row>
    <row r="817" ht="13.2" spans="3:4">
      <c r="C817" s="4"/>
      <c r="D817" s="19"/>
    </row>
    <row r="818" ht="13.2" spans="3:4">
      <c r="C818" s="4"/>
      <c r="D818" s="19"/>
    </row>
    <row r="819" ht="13.2" spans="3:4">
      <c r="C819" s="4"/>
      <c r="D819" s="19"/>
    </row>
    <row r="820" ht="13.2" spans="3:4">
      <c r="C820" s="4"/>
      <c r="D820" s="19"/>
    </row>
    <row r="821" ht="13.2" spans="3:4">
      <c r="C821" s="4"/>
      <c r="D821" s="19"/>
    </row>
    <row r="822" ht="13.2" spans="3:4">
      <c r="C822" s="4"/>
      <c r="D822" s="19"/>
    </row>
    <row r="823" ht="13.2" spans="3:4">
      <c r="C823" s="4"/>
      <c r="D823" s="19"/>
    </row>
    <row r="824" ht="13.2" spans="3:4">
      <c r="C824" s="4"/>
      <c r="D824" s="19"/>
    </row>
    <row r="825" ht="13.2" spans="3:4">
      <c r="C825" s="4"/>
      <c r="D825" s="19"/>
    </row>
    <row r="826" ht="13.2" spans="3:4">
      <c r="C826" s="4"/>
      <c r="D826" s="19"/>
    </row>
    <row r="827" ht="13.2" spans="3:4">
      <c r="C827" s="4"/>
      <c r="D827" s="19"/>
    </row>
    <row r="828" ht="13.2" spans="3:4">
      <c r="C828" s="4"/>
      <c r="D828" s="19"/>
    </row>
    <row r="829" ht="13.2" spans="3:4">
      <c r="C829" s="4"/>
      <c r="D829" s="19"/>
    </row>
    <row r="830" ht="13.2" spans="3:4">
      <c r="C830" s="4"/>
      <c r="D830" s="19"/>
    </row>
    <row r="831" ht="13.2" spans="3:4">
      <c r="C831" s="4"/>
      <c r="D831" s="19"/>
    </row>
    <row r="832" ht="13.2" spans="3:4">
      <c r="C832" s="4"/>
      <c r="D832" s="19"/>
    </row>
    <row r="833" ht="13.2" spans="3:4">
      <c r="C833" s="4"/>
      <c r="D833" s="19"/>
    </row>
    <row r="834" ht="13.2" spans="3:4">
      <c r="C834" s="4"/>
      <c r="D834" s="19"/>
    </row>
    <row r="835" ht="13.2" spans="3:4">
      <c r="C835" s="4"/>
      <c r="D835" s="19"/>
    </row>
    <row r="836" ht="13.2" spans="3:4">
      <c r="C836" s="4"/>
      <c r="D836" s="19"/>
    </row>
    <row r="837" ht="13.2" spans="3:4">
      <c r="C837" s="4"/>
      <c r="D837" s="19"/>
    </row>
    <row r="838" ht="13.2" spans="3:4">
      <c r="C838" s="4"/>
      <c r="D838" s="19"/>
    </row>
    <row r="839" ht="13.2" spans="3:4">
      <c r="C839" s="4"/>
      <c r="D839" s="19"/>
    </row>
    <row r="840" ht="13.2" spans="3:4">
      <c r="C840" s="4"/>
      <c r="D840" s="19"/>
    </row>
    <row r="841" ht="13.2" spans="3:4">
      <c r="C841" s="4"/>
      <c r="D841" s="19"/>
    </row>
    <row r="842" ht="13.2" spans="3:4">
      <c r="C842" s="4"/>
      <c r="D842" s="19"/>
    </row>
    <row r="843" ht="13.2" spans="3:4">
      <c r="C843" s="4"/>
      <c r="D843" s="19"/>
    </row>
    <row r="844" ht="13.2" spans="3:4">
      <c r="C844" s="4"/>
      <c r="D844" s="19"/>
    </row>
    <row r="845" ht="13.2" spans="3:4">
      <c r="C845" s="4"/>
      <c r="D845" s="19"/>
    </row>
    <row r="846" ht="13.2" spans="3:4">
      <c r="C846" s="4"/>
      <c r="D846" s="19"/>
    </row>
    <row r="847" ht="13.2" spans="3:4">
      <c r="C847" s="4"/>
      <c r="D847" s="19"/>
    </row>
    <row r="848" ht="13.2" spans="3:4">
      <c r="C848" s="4"/>
      <c r="D848" s="19"/>
    </row>
    <row r="849" ht="13.2" spans="3:4">
      <c r="C849" s="4"/>
      <c r="D849" s="19"/>
    </row>
    <row r="850" ht="13.2" spans="3:4">
      <c r="C850" s="4"/>
      <c r="D850" s="19"/>
    </row>
    <row r="851" ht="13.2" spans="3:4">
      <c r="C851" s="4"/>
      <c r="D851" s="19"/>
    </row>
    <row r="852" ht="13.2" spans="3:4">
      <c r="C852" s="4"/>
      <c r="D852" s="19"/>
    </row>
    <row r="853" ht="13.2" spans="3:4">
      <c r="C853" s="4"/>
      <c r="D853" s="19"/>
    </row>
    <row r="854" ht="13.2" spans="3:4">
      <c r="C854" s="4"/>
      <c r="D854" s="19"/>
    </row>
    <row r="855" ht="13.2" spans="3:4">
      <c r="C855" s="4"/>
      <c r="D855" s="19"/>
    </row>
    <row r="856" ht="13.2" spans="3:4">
      <c r="C856" s="4"/>
      <c r="D856" s="19"/>
    </row>
    <row r="857" ht="13.2" spans="3:4">
      <c r="C857" s="4"/>
      <c r="D857" s="19"/>
    </row>
    <row r="858" ht="13.2" spans="3:4">
      <c r="C858" s="4"/>
      <c r="D858" s="19"/>
    </row>
    <row r="859" ht="13.2" spans="3:4">
      <c r="C859" s="4"/>
      <c r="D859" s="19"/>
    </row>
    <row r="860" ht="13.2" spans="3:4">
      <c r="C860" s="4"/>
      <c r="D860" s="19"/>
    </row>
    <row r="861" ht="13.2" spans="3:4">
      <c r="C861" s="4"/>
      <c r="D861" s="19"/>
    </row>
    <row r="862" ht="13.2" spans="3:4">
      <c r="C862" s="4"/>
      <c r="D862" s="19"/>
    </row>
    <row r="863" ht="13.2" spans="3:4">
      <c r="C863" s="4"/>
      <c r="D863" s="19"/>
    </row>
    <row r="864" ht="13.2" spans="3:4">
      <c r="C864" s="4"/>
      <c r="D864" s="19"/>
    </row>
    <row r="865" ht="13.2" spans="3:4">
      <c r="C865" s="4"/>
      <c r="D865" s="19"/>
    </row>
    <row r="866" ht="13.2" spans="3:4">
      <c r="C866" s="4"/>
      <c r="D866" s="19"/>
    </row>
    <row r="867" ht="13.2" spans="3:4">
      <c r="C867" s="4"/>
      <c r="D867" s="19"/>
    </row>
    <row r="868" ht="13.2" spans="3:4">
      <c r="C868" s="4"/>
      <c r="D868" s="19"/>
    </row>
    <row r="869" ht="13.2" spans="3:4">
      <c r="C869" s="4"/>
      <c r="D869" s="19"/>
    </row>
    <row r="870" ht="13.2" spans="3:4">
      <c r="C870" s="4"/>
      <c r="D870" s="19"/>
    </row>
    <row r="871" ht="13.2" spans="3:4">
      <c r="C871" s="4"/>
      <c r="D871" s="19"/>
    </row>
    <row r="872" ht="13.2" spans="3:4">
      <c r="C872" s="4"/>
      <c r="D872" s="19"/>
    </row>
    <row r="873" ht="13.2" spans="3:4">
      <c r="C873" s="4"/>
      <c r="D873" s="19"/>
    </row>
    <row r="874" ht="13.2" spans="3:4">
      <c r="C874" s="4"/>
      <c r="D874" s="19"/>
    </row>
    <row r="875" ht="13.2" spans="3:4">
      <c r="C875" s="4"/>
      <c r="D875" s="19"/>
    </row>
    <row r="876" ht="13.2" spans="3:4">
      <c r="C876" s="4"/>
      <c r="D876" s="19"/>
    </row>
    <row r="877" ht="13.2" spans="3:4">
      <c r="C877" s="4"/>
      <c r="D877" s="19"/>
    </row>
    <row r="878" ht="13.2" spans="3:4">
      <c r="C878" s="4"/>
      <c r="D878" s="19"/>
    </row>
    <row r="879" ht="13.2" spans="3:4">
      <c r="C879" s="4"/>
      <c r="D879" s="19"/>
    </row>
    <row r="880" ht="13.2" spans="3:4">
      <c r="C880" s="4"/>
      <c r="D880" s="19"/>
    </row>
    <row r="881" ht="13.2" spans="3:4">
      <c r="C881" s="4"/>
      <c r="D881" s="19"/>
    </row>
    <row r="882" ht="13.2" spans="3:4">
      <c r="C882" s="4"/>
      <c r="D882" s="19"/>
    </row>
    <row r="883" ht="13.2" spans="3:4">
      <c r="C883" s="4"/>
      <c r="D883" s="19"/>
    </row>
    <row r="884" ht="13.2" spans="3:4">
      <c r="C884" s="4"/>
      <c r="D884" s="19"/>
    </row>
    <row r="885" ht="13.2" spans="3:4">
      <c r="C885" s="4"/>
      <c r="D885" s="19"/>
    </row>
    <row r="886" ht="13.2" spans="3:4">
      <c r="C886" s="4"/>
      <c r="D886" s="19"/>
    </row>
    <row r="887" ht="13.2" spans="3:4">
      <c r="C887" s="4"/>
      <c r="D887" s="19"/>
    </row>
    <row r="888" ht="13.2" spans="3:4">
      <c r="C888" s="4"/>
      <c r="D888" s="19"/>
    </row>
    <row r="889" ht="13.2" spans="3:4">
      <c r="C889" s="4"/>
      <c r="D889" s="19"/>
    </row>
    <row r="890" ht="13.2" spans="3:4">
      <c r="C890" s="4"/>
      <c r="D890" s="19"/>
    </row>
    <row r="891" ht="13.2" spans="3:4">
      <c r="C891" s="4"/>
      <c r="D891" s="19"/>
    </row>
    <row r="892" ht="13.2" spans="3:4">
      <c r="C892" s="4"/>
      <c r="D892" s="19"/>
    </row>
    <row r="893" ht="13.2" spans="3:4">
      <c r="C893" s="4"/>
      <c r="D893" s="19"/>
    </row>
    <row r="894" ht="13.2" spans="3:4">
      <c r="C894" s="4"/>
      <c r="D894" s="19"/>
    </row>
    <row r="895" ht="13.2" spans="3:4">
      <c r="C895" s="4"/>
      <c r="D895" s="19"/>
    </row>
    <row r="896" ht="13.2" spans="3:4">
      <c r="C896" s="4"/>
      <c r="D896" s="19"/>
    </row>
    <row r="897" ht="13.2" spans="3:4">
      <c r="C897" s="4"/>
      <c r="D897" s="19"/>
    </row>
    <row r="898" ht="13.2" spans="3:4">
      <c r="C898" s="4"/>
      <c r="D898" s="19"/>
    </row>
    <row r="899" ht="13.2" spans="3:4">
      <c r="C899" s="4"/>
      <c r="D899" s="19"/>
    </row>
    <row r="900" ht="13.2" spans="3:4">
      <c r="C900" s="4"/>
      <c r="D900" s="19"/>
    </row>
    <row r="901" ht="13.2" spans="3:4">
      <c r="C901" s="4"/>
      <c r="D901" s="19"/>
    </row>
    <row r="902" ht="13.2" spans="3:4">
      <c r="C902" s="4"/>
      <c r="D902" s="19"/>
    </row>
    <row r="903" ht="13.2" spans="3:4">
      <c r="C903" s="4"/>
      <c r="D903" s="19"/>
    </row>
    <row r="904" ht="13.2" spans="3:4">
      <c r="C904" s="4"/>
      <c r="D904" s="19"/>
    </row>
    <row r="905" ht="13.2" spans="3:4">
      <c r="C905" s="4"/>
      <c r="D905" s="19"/>
    </row>
    <row r="906" ht="13.2" spans="3:4">
      <c r="C906" s="4"/>
      <c r="D906" s="19"/>
    </row>
    <row r="907" ht="13.2" spans="3:4">
      <c r="C907" s="4"/>
      <c r="D907" s="19"/>
    </row>
    <row r="908" ht="13.2" spans="3:4">
      <c r="C908" s="4"/>
      <c r="D908" s="19"/>
    </row>
    <row r="909" ht="13.2" spans="3:4">
      <c r="C909" s="4"/>
      <c r="D909" s="19"/>
    </row>
    <row r="910" ht="13.2" spans="3:4">
      <c r="C910" s="4"/>
      <c r="D910" s="19"/>
    </row>
    <row r="911" ht="13.2" spans="3:4">
      <c r="C911" s="4"/>
      <c r="D911" s="19"/>
    </row>
    <row r="912" ht="13.2" spans="3:4">
      <c r="C912" s="4"/>
      <c r="D912" s="19"/>
    </row>
    <row r="913" ht="13.2" spans="3:4">
      <c r="C913" s="4"/>
      <c r="D913" s="19"/>
    </row>
    <row r="914" ht="13.2" spans="3:4">
      <c r="C914" s="4"/>
      <c r="D914" s="19"/>
    </row>
    <row r="915" ht="13.2" spans="3:4">
      <c r="C915" s="4"/>
      <c r="D915" s="19"/>
    </row>
    <row r="916" ht="13.2" spans="3:4">
      <c r="C916" s="4"/>
      <c r="D916" s="19"/>
    </row>
    <row r="917" ht="13.2" spans="3:4">
      <c r="C917" s="4"/>
      <c r="D917" s="19"/>
    </row>
    <row r="918" ht="13.2" spans="3:4">
      <c r="C918" s="4"/>
      <c r="D918" s="19"/>
    </row>
    <row r="919" ht="13.2" spans="3:4">
      <c r="C919" s="4"/>
      <c r="D919" s="19"/>
    </row>
    <row r="920" ht="13.2" spans="3:4">
      <c r="C920" s="4"/>
      <c r="D920" s="19"/>
    </row>
    <row r="921" ht="13.2" spans="3:4">
      <c r="C921" s="4"/>
      <c r="D921" s="19"/>
    </row>
    <row r="922" ht="13.2" spans="3:4">
      <c r="C922" s="4"/>
      <c r="D922" s="19"/>
    </row>
    <row r="923" ht="13.2" spans="3:4">
      <c r="C923" s="4"/>
      <c r="D923" s="19"/>
    </row>
    <row r="924" ht="13.2" spans="3:4">
      <c r="C924" s="4"/>
      <c r="D924" s="19"/>
    </row>
    <row r="925" ht="13.2" spans="3:4">
      <c r="C925" s="4"/>
      <c r="D925" s="19"/>
    </row>
    <row r="926" ht="13.2" spans="3:4">
      <c r="C926" s="4"/>
      <c r="D926" s="19"/>
    </row>
    <row r="927" ht="13.2" spans="3:4">
      <c r="C927" s="4"/>
      <c r="D927" s="19"/>
    </row>
    <row r="928" ht="13.2" spans="3:4">
      <c r="C928" s="4"/>
      <c r="D928" s="19"/>
    </row>
    <row r="929" ht="13.2" spans="3:4">
      <c r="C929" s="4"/>
      <c r="D929" s="19"/>
    </row>
    <row r="930" ht="13.2" spans="3:4">
      <c r="C930" s="4"/>
      <c r="D930" s="19"/>
    </row>
    <row r="931" ht="13.2" spans="3:4">
      <c r="C931" s="4"/>
      <c r="D931" s="19"/>
    </row>
    <row r="932" ht="13.2" spans="3:4">
      <c r="C932" s="4"/>
      <c r="D932" s="19"/>
    </row>
    <row r="933" ht="13.2" spans="3:4">
      <c r="C933" s="4"/>
      <c r="D933" s="19"/>
    </row>
    <row r="934" ht="13.2" spans="3:4">
      <c r="C934" s="4"/>
      <c r="D934" s="19"/>
    </row>
    <row r="935" ht="13.2" spans="3:4">
      <c r="C935" s="4"/>
      <c r="D935" s="19"/>
    </row>
    <row r="936" ht="13.2" spans="3:4">
      <c r="C936" s="4"/>
      <c r="D936" s="19"/>
    </row>
    <row r="937" ht="13.2" spans="3:4">
      <c r="C937" s="4"/>
      <c r="D937" s="19"/>
    </row>
    <row r="938" ht="13.2" spans="3:4">
      <c r="C938" s="4"/>
      <c r="D938" s="19"/>
    </row>
    <row r="939" ht="13.2" spans="3:4">
      <c r="C939" s="4"/>
      <c r="D939" s="19"/>
    </row>
    <row r="940" ht="13.2" spans="3:4">
      <c r="C940" s="4"/>
      <c r="D940" s="19"/>
    </row>
    <row r="941" ht="13.2" spans="3:4">
      <c r="C941" s="4"/>
      <c r="D941" s="19"/>
    </row>
    <row r="942" ht="13.2" spans="3:4">
      <c r="C942" s="4"/>
      <c r="D942" s="19"/>
    </row>
    <row r="943" ht="13.2" spans="3:4">
      <c r="C943" s="4"/>
      <c r="D943" s="19"/>
    </row>
    <row r="944" ht="13.2" spans="3:4">
      <c r="C944" s="4"/>
      <c r="D944" s="19"/>
    </row>
    <row r="945" ht="13.2" spans="3:4">
      <c r="C945" s="4"/>
      <c r="D945" s="19"/>
    </row>
    <row r="946" ht="13.2" spans="3:4">
      <c r="C946" s="4"/>
      <c r="D946" s="19"/>
    </row>
    <row r="947" ht="13.2" spans="3:4">
      <c r="C947" s="4"/>
      <c r="D947" s="19"/>
    </row>
    <row r="948" ht="13.2" spans="3:4">
      <c r="C948" s="4"/>
      <c r="D948" s="19"/>
    </row>
    <row r="949" ht="13.2" spans="3:4">
      <c r="C949" s="4"/>
      <c r="D949" s="19"/>
    </row>
    <row r="950" ht="13.2" spans="3:4">
      <c r="C950" s="4"/>
      <c r="D950" s="19"/>
    </row>
    <row r="951" ht="13.2" spans="3:4">
      <c r="C951" s="4"/>
      <c r="D951" s="19"/>
    </row>
    <row r="952" ht="13.2" spans="3:4">
      <c r="C952" s="4"/>
      <c r="D952" s="19"/>
    </row>
    <row r="953" ht="13.2" spans="3:4">
      <c r="C953" s="4"/>
      <c r="D953" s="19"/>
    </row>
    <row r="954" ht="13.2" spans="3:4">
      <c r="C954" s="4"/>
      <c r="D954" s="19"/>
    </row>
    <row r="955" ht="13.2" spans="3:4">
      <c r="C955" s="4"/>
      <c r="D955" s="19"/>
    </row>
    <row r="956" ht="13.2" spans="3:4">
      <c r="C956" s="4"/>
      <c r="D956" s="19"/>
    </row>
    <row r="957" ht="13.2" spans="3:4">
      <c r="C957" s="4"/>
      <c r="D957" s="19"/>
    </row>
    <row r="958" ht="13.2" spans="3:4">
      <c r="C958" s="4"/>
      <c r="D958" s="19"/>
    </row>
    <row r="959" ht="13.2" spans="3:4">
      <c r="C959" s="4"/>
      <c r="D959" s="19"/>
    </row>
    <row r="960" ht="13.2" spans="3:4">
      <c r="C960" s="4"/>
      <c r="D960" s="19"/>
    </row>
    <row r="961" ht="13.2" spans="3:4">
      <c r="C961" s="4"/>
      <c r="D961" s="19"/>
    </row>
    <row r="962" ht="13.2" spans="3:4">
      <c r="C962" s="4"/>
      <c r="D962" s="19"/>
    </row>
    <row r="963" ht="13.2" spans="3:4">
      <c r="C963" s="4"/>
      <c r="D963" s="19"/>
    </row>
    <row r="964" ht="13.2" spans="3:4">
      <c r="C964" s="4"/>
      <c r="D964" s="19"/>
    </row>
    <row r="965" ht="13.2" spans="3:4">
      <c r="C965" s="4"/>
      <c r="D965" s="19"/>
    </row>
    <row r="966" ht="13.2" spans="3:4">
      <c r="C966" s="4"/>
      <c r="D966" s="19"/>
    </row>
    <row r="967" ht="13.2" spans="3:4">
      <c r="C967" s="4"/>
      <c r="D967" s="19"/>
    </row>
    <row r="968" ht="13.2" spans="3:4">
      <c r="C968" s="4"/>
      <c r="D968" s="19"/>
    </row>
    <row r="969" ht="13.2" spans="3:4">
      <c r="C969" s="4"/>
      <c r="D969" s="19"/>
    </row>
    <row r="970" ht="13.2" spans="3:4">
      <c r="C970" s="4"/>
      <c r="D970" s="19"/>
    </row>
    <row r="971" ht="13.2" spans="3:4">
      <c r="C971" s="4"/>
      <c r="D971" s="19"/>
    </row>
    <row r="972" ht="13.2" spans="3:4">
      <c r="C972" s="4"/>
      <c r="D972" s="19"/>
    </row>
    <row r="973" ht="13.2" spans="3:4">
      <c r="C973" s="4"/>
      <c r="D973" s="19"/>
    </row>
    <row r="974" ht="13.2" spans="3:4">
      <c r="C974" s="4"/>
      <c r="D974" s="19"/>
    </row>
    <row r="975" ht="13.2" spans="3:4">
      <c r="C975" s="4"/>
      <c r="D975" s="19"/>
    </row>
    <row r="976" ht="13.2" spans="3:4">
      <c r="C976" s="4"/>
      <c r="D976" s="19"/>
    </row>
    <row r="977" ht="13.2" spans="3:4">
      <c r="C977" s="4"/>
      <c r="D977" s="19"/>
    </row>
    <row r="978" ht="13.2" spans="3:4">
      <c r="C978" s="4"/>
      <c r="D978" s="19"/>
    </row>
    <row r="979" ht="13.2" spans="3:4">
      <c r="C979" s="4"/>
      <c r="D979" s="19"/>
    </row>
    <row r="980" ht="13.2" spans="3:4">
      <c r="C980" s="4"/>
      <c r="D980" s="19"/>
    </row>
    <row r="981" ht="13.2" spans="3:4">
      <c r="C981" s="4"/>
      <c r="D981" s="19"/>
    </row>
    <row r="982" ht="13.2" spans="3:4">
      <c r="C982" s="4"/>
      <c r="D982" s="19"/>
    </row>
    <row r="983" ht="13.2" spans="3:4">
      <c r="C983" s="4"/>
      <c r="D983" s="19"/>
    </row>
    <row r="984" ht="13.2" spans="3:4">
      <c r="C984" s="4"/>
      <c r="D984" s="19"/>
    </row>
    <row r="985" ht="13.2" spans="3:4">
      <c r="C985" s="4"/>
      <c r="D985" s="19"/>
    </row>
    <row r="986" ht="13.2" spans="3:4">
      <c r="C986" s="4"/>
      <c r="D986" s="19"/>
    </row>
    <row r="987" ht="13.2" spans="3:4">
      <c r="C987" s="4"/>
      <c r="D987" s="19"/>
    </row>
    <row r="988" ht="13.2" spans="3:4">
      <c r="C988" s="4"/>
      <c r="D988" s="19"/>
    </row>
    <row r="989" ht="13.2" spans="3:4">
      <c r="C989" s="4"/>
      <c r="D989" s="19"/>
    </row>
    <row r="990" ht="13.2" spans="3:4">
      <c r="C990" s="4"/>
      <c r="D990" s="19"/>
    </row>
    <row r="991" ht="13.2" spans="3:4">
      <c r="C991" s="4"/>
      <c r="D991" s="19"/>
    </row>
    <row r="992" ht="13.2" spans="3:4">
      <c r="C992" s="4"/>
      <c r="D992" s="19"/>
    </row>
    <row r="993" ht="13.2" spans="3:4">
      <c r="C993" s="4"/>
      <c r="D993" s="19"/>
    </row>
    <row r="994" ht="13.2" spans="3:4">
      <c r="C994" s="4"/>
      <c r="D994" s="19"/>
    </row>
    <row r="995" ht="13.2" spans="3:4">
      <c r="C995" s="4"/>
      <c r="D995" s="19"/>
    </row>
    <row r="996" ht="13.2" spans="3:4">
      <c r="C996" s="4"/>
      <c r="D996" s="19"/>
    </row>
    <row r="997" ht="13.2" spans="3:4">
      <c r="C997" s="4"/>
      <c r="D997" s="19"/>
    </row>
    <row r="998" ht="13.2" spans="3:4">
      <c r="C998" s="4"/>
      <c r="D998" s="19"/>
    </row>
    <row r="999" ht="13.2" spans="3:4">
      <c r="C999" s="4"/>
      <c r="D999" s="19"/>
    </row>
    <row r="1000" ht="13.2" spans="3:4">
      <c r="C1000" s="4"/>
      <c r="D1000" s="19"/>
    </row>
    <row r="1001" ht="13.2" spans="3:4">
      <c r="C1001" s="4"/>
      <c r="D1001" s="19"/>
    </row>
    <row r="1002" ht="13.2" spans="3:4">
      <c r="C1002" s="4"/>
      <c r="D1002" s="19"/>
    </row>
  </sheetData>
  <mergeCells count="1">
    <mergeCell ref="D1:J1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Advanced</vt:lpstr>
      <vt:lpstr>Search</vt:lpstr>
      <vt:lpstr>DP</vt:lpstr>
      <vt:lpstr>Graph</vt:lpstr>
      <vt:lpstr>Tree</vt:lpstr>
      <vt:lpstr>Binary Search</vt:lpstr>
      <vt:lpstr>BST</vt:lpstr>
      <vt:lpstr>HashTable</vt:lpstr>
      <vt:lpstr>Greedy</vt:lpstr>
      <vt:lpstr>List</vt:lpstr>
      <vt:lpstr>Two Pointers</vt:lpstr>
      <vt:lpstr>Divide and conquer</vt:lpstr>
      <vt:lpstr>Recursion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banana</cp:lastModifiedBy>
  <dcterms:created xsi:type="dcterms:W3CDTF">2020-05-10T07:49:00Z</dcterms:created>
  <dcterms:modified xsi:type="dcterms:W3CDTF">2020-05-27T15:28:48Z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