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10" windowHeight="10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2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I47" i="1"/>
  <c r="I48" i="1"/>
  <c r="I49" i="1"/>
  <c r="I50" i="1"/>
  <c r="I51" i="1"/>
  <c r="I52" i="1"/>
  <c r="I53" i="1"/>
  <c r="I54" i="1"/>
  <c r="I55" i="1"/>
  <c r="I56" i="1"/>
  <c r="I46" i="1"/>
  <c r="I42" i="1"/>
  <c r="I41" i="1"/>
  <c r="I39" i="1"/>
  <c r="I33" i="1"/>
  <c r="I25" i="1"/>
  <c r="I23" i="1"/>
  <c r="I24" i="1"/>
  <c r="I26" i="1"/>
  <c r="I27" i="1"/>
  <c r="I28" i="1"/>
  <c r="I29" i="1"/>
  <c r="I30" i="1"/>
  <c r="I31" i="1"/>
  <c r="I32" i="1"/>
  <c r="I34" i="1"/>
  <c r="I35" i="1"/>
  <c r="I36" i="1"/>
  <c r="I37" i="1"/>
  <c r="I38" i="1"/>
  <c r="I40" i="1"/>
  <c r="I43" i="1"/>
  <c r="I22" i="1"/>
  <c r="J47" i="1"/>
  <c r="J48" i="1"/>
  <c r="J49" i="1"/>
  <c r="J50" i="1"/>
  <c r="J51" i="1"/>
  <c r="J52" i="1"/>
  <c r="J53" i="1"/>
  <c r="J54" i="1"/>
  <c r="J55" i="1"/>
  <c r="J56" i="1"/>
  <c r="J46" i="1"/>
  <c r="G45" i="1" l="1"/>
  <c r="F45" i="1"/>
  <c r="H47" i="1"/>
  <c r="H48" i="1"/>
  <c r="H49" i="1"/>
  <c r="H50" i="1"/>
  <c r="H51" i="1"/>
  <c r="H52" i="1"/>
  <c r="H53" i="1"/>
  <c r="H54" i="1"/>
  <c r="H55" i="1"/>
  <c r="H56" i="1"/>
  <c r="H46" i="1"/>
  <c r="F21" i="1"/>
  <c r="G21" i="1"/>
  <c r="E18" i="1"/>
  <c r="E17" i="1"/>
</calcChain>
</file>

<file path=xl/sharedStrings.xml><?xml version="1.0" encoding="utf-8"?>
<sst xmlns="http://schemas.openxmlformats.org/spreadsheetml/2006/main" count="123" uniqueCount="93">
  <si>
    <t>QueryStart</t>
  </si>
  <si>
    <t>QueryColumn</t>
  </si>
  <si>
    <t>File name</t>
  </si>
  <si>
    <t>Type</t>
  </si>
  <si>
    <t>Column</t>
  </si>
  <si>
    <t>Segment</t>
  </si>
  <si>
    <t>Start date</t>
  </si>
  <si>
    <t>End date</t>
  </si>
  <si>
    <t>Period Begin</t>
  </si>
  <si>
    <t>Period End</t>
  </si>
  <si>
    <t>Currency</t>
  </si>
  <si>
    <t>Header Left</t>
  </si>
  <si>
    <t>Header Right</t>
  </si>
  <si>
    <t>QueryOptions</t>
  </si>
  <si>
    <t>repeat</t>
  </si>
  <si>
    <t>company-2019.ac2</t>
  </si>
  <si>
    <t>Group</t>
  </si>
  <si>
    <t>Account</t>
  </si>
  <si>
    <t>Description</t>
  </si>
  <si>
    <t>Current</t>
  </si>
  <si>
    <t>Opening</t>
  </si>
  <si>
    <t>Amount</t>
  </si>
  <si>
    <t>QueryAccount</t>
  </si>
  <si>
    <t>1000</t>
  </si>
  <si>
    <t>1010</t>
  </si>
  <si>
    <t>1011</t>
  </si>
  <si>
    <t>Gr=100</t>
  </si>
  <si>
    <t>1100</t>
  </si>
  <si>
    <t>1150</t>
  </si>
  <si>
    <t>Gr=110</t>
  </si>
  <si>
    <t>1200</t>
  </si>
  <si>
    <t>Gr=120</t>
  </si>
  <si>
    <t>1300</t>
  </si>
  <si>
    <t>Gr=130</t>
  </si>
  <si>
    <t>Gr=10</t>
  </si>
  <si>
    <t>1400</t>
  </si>
  <si>
    <t>1420</t>
  </si>
  <si>
    <t>1430</t>
  </si>
  <si>
    <t>1440</t>
  </si>
  <si>
    <t>1450</t>
  </si>
  <si>
    <t>Gr=140</t>
  </si>
  <si>
    <t>1500</t>
  </si>
  <si>
    <t>Gr=150</t>
  </si>
  <si>
    <t>Gr=14</t>
  </si>
  <si>
    <t>Gr=1</t>
  </si>
  <si>
    <t>2000</t>
  </si>
  <si>
    <t>2020</t>
  </si>
  <si>
    <t>Gr=20</t>
  </si>
  <si>
    <t>2100</t>
  </si>
  <si>
    <t>2110</t>
  </si>
  <si>
    <t>Gr=21</t>
  </si>
  <si>
    <t>2500</t>
  </si>
  <si>
    <t>2530</t>
  </si>
  <si>
    <t>Gr=259</t>
  </si>
  <si>
    <t>Gr=25</t>
  </si>
  <si>
    <t>Gr=2</t>
  </si>
  <si>
    <t>EUR</t>
  </si>
  <si>
    <t>Sibex Ltd</t>
  </si>
  <si>
    <t>Example of Double-Entry Accounting with VAT</t>
  </si>
  <si>
    <t>Cash</t>
  </si>
  <si>
    <t>Bank 1</t>
  </si>
  <si>
    <t>Bank 2</t>
  </si>
  <si>
    <t>Clients</t>
  </si>
  <si>
    <t>Prepaid taxes</t>
  </si>
  <si>
    <t>Accounts Receivable</t>
  </si>
  <si>
    <t>Inventory</t>
  </si>
  <si>
    <t>Transitory assets</t>
  </si>
  <si>
    <t>Prepaid Expenses</t>
  </si>
  <si>
    <t>Current Assets</t>
  </si>
  <si>
    <t>Machinery and applicances</t>
  </si>
  <si>
    <t>Office furniture</t>
  </si>
  <si>
    <t>Computer</t>
  </si>
  <si>
    <t>Software</t>
  </si>
  <si>
    <t>Car</t>
  </si>
  <si>
    <t>Equipment</t>
  </si>
  <si>
    <t>Real Estate</t>
  </si>
  <si>
    <t>Fixed Assets</t>
  </si>
  <si>
    <t>Total ASSETS</t>
  </si>
  <si>
    <t>Supplier</t>
  </si>
  <si>
    <t>VAT due</t>
  </si>
  <si>
    <t>Current Liabilities</t>
  </si>
  <si>
    <t>Bank loan</t>
  </si>
  <si>
    <t>Transitory liabilities</t>
  </si>
  <si>
    <t>Long-term Liabilities</t>
  </si>
  <si>
    <t>Start-up capital</t>
  </si>
  <si>
    <t>Profit or loss brought forward</t>
  </si>
  <si>
    <t>Profit / Loss current year</t>
  </si>
  <si>
    <t>Shareholders' Equity</t>
  </si>
  <si>
    <t>Total LIABILITIES</t>
  </si>
  <si>
    <t>BALANCE SHEET</t>
  </si>
  <si>
    <t xml:space="preserve"> +/- %</t>
  </si>
  <si>
    <t xml:space="preserve"> +/-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</si>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</sst>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quotePrefix="1"/>
    <xf numFmtId="14" fontId="0" fillId="0" borderId="0" xfId="0" applyNumberFormat="1"/>
    <xf numFmtId="0" fontId="2" fillId="0" borderId="0" xfId="0" quotePrefix="1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0" fontId="7" fillId="0" borderId="0" xfId="0" quotePrefix="1" applyFont="1"/>
    <xf numFmtId="0" fontId="7" fillId="0" borderId="0" xfId="0" applyFont="1"/>
    <xf numFmtId="0" fontId="8" fillId="2" borderId="0" xfId="0" applyFont="1" applyFill="1" applyBorder="1"/>
    <xf numFmtId="2" fontId="8" fillId="2" borderId="0" xfId="0" applyNumberFormat="1" applyFont="1" applyFill="1" applyBorder="1"/>
    <xf numFmtId="164" fontId="8" fillId="2" borderId="0" xfId="0" applyNumberFormat="1" applyFont="1" applyFill="1" applyBorder="1"/>
    <xf numFmtId="164" fontId="8" fillId="2" borderId="0" xfId="0" applyNumberFormat="1" applyFont="1" applyFill="1"/>
    <xf numFmtId="0" fontId="2" fillId="3" borderId="1" xfId="0" applyFont="1" applyFill="1" applyBorder="1"/>
    <xf numFmtId="2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0" xfId="0" applyFont="1" applyFill="1" applyBorder="1"/>
    <xf numFmtId="2" fontId="2" fillId="3" borderId="0" xfId="0" applyNumberFormat="1" applyFont="1" applyFill="1" applyBorder="1"/>
    <xf numFmtId="164" fontId="2" fillId="3" borderId="0" xfId="0" applyNumberFormat="1" applyFont="1" applyFill="1" applyBorder="1"/>
    <xf numFmtId="0" fontId="2" fillId="3" borderId="2" xfId="0" applyFont="1" applyFill="1" applyBorder="1"/>
    <xf numFmtId="164" fontId="0" fillId="0" borderId="0" xfId="0" applyNumberFormat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18A1584-8362-44CE-8780-DEA32966D623}">
  <we:reference id="04531efc-4dea-450a-9408-a2ecc7e04252" version="1.0.0.0" store="\\IVANWIN\BananaManif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6"/>
  <sheetViews>
    <sheetView tabSelected="1" topLeftCell="D22" workbookViewId="0">
      <selection activeCell="K41" sqref="K41"/>
    </sheetView>
  </sheetViews>
  <sheetFormatPr defaultRowHeight="14.25" x14ac:dyDescent="0.45"/>
  <cols>
    <col min="1" max="4" width="13.73046875" customWidth="1"/>
    <col min="5" max="5" width="43.3984375" bestFit="1" customWidth="1"/>
    <col min="6" max="10" width="13.73046875" customWidth="1"/>
    <col min="11" max="12" width="11.73046875" customWidth="1"/>
  </cols>
  <sheetData>
    <row r="1" spans="1:53" x14ac:dyDescent="0.45">
      <c r="A1" s="1" t="s">
        <v>0</v>
      </c>
    </row>
    <row r="2" spans="1:53" x14ac:dyDescent="0.45">
      <c r="A2" s="1" t="s">
        <v>1</v>
      </c>
      <c r="B2" s="1" t="s">
        <v>13</v>
      </c>
    </row>
    <row r="3" spans="1:53" x14ac:dyDescent="0.45">
      <c r="A3" t="s">
        <v>2</v>
      </c>
      <c r="C3" t="s">
        <v>15</v>
      </c>
    </row>
    <row r="4" spans="1:53" x14ac:dyDescent="0.45">
      <c r="A4" t="s">
        <v>3</v>
      </c>
      <c r="C4" t="s">
        <v>4</v>
      </c>
      <c r="D4" t="s">
        <v>4</v>
      </c>
      <c r="E4" t="s">
        <v>4</v>
      </c>
      <c r="F4" t="s">
        <v>19</v>
      </c>
      <c r="G4" t="s">
        <v>19</v>
      </c>
    </row>
    <row r="5" spans="1:53" x14ac:dyDescent="0.45">
      <c r="A5" t="s">
        <v>4</v>
      </c>
      <c r="C5" t="s">
        <v>16</v>
      </c>
      <c r="D5" t="s">
        <v>17</v>
      </c>
      <c r="E5" t="s">
        <v>18</v>
      </c>
      <c r="F5" t="s">
        <v>20</v>
      </c>
      <c r="G5" t="s">
        <v>21</v>
      </c>
    </row>
    <row r="6" spans="1:53" x14ac:dyDescent="0.45">
      <c r="A6" t="s">
        <v>5</v>
      </c>
    </row>
    <row r="7" spans="1:53" x14ac:dyDescent="0.45">
      <c r="A7" t="s">
        <v>6</v>
      </c>
    </row>
    <row r="8" spans="1:53" x14ac:dyDescent="0.45">
      <c r="A8" t="s">
        <v>7</v>
      </c>
    </row>
    <row r="9" spans="1:53" x14ac:dyDescent="0.45">
      <c r="A9" t="s">
        <v>8</v>
      </c>
      <c r="F9" s="3">
        <v>43466</v>
      </c>
      <c r="G9" s="3">
        <v>43466</v>
      </c>
    </row>
    <row r="10" spans="1:53" x14ac:dyDescent="0.45">
      <c r="A10" t="s">
        <v>9</v>
      </c>
      <c r="F10" s="3">
        <v>43830</v>
      </c>
      <c r="G10" s="3">
        <v>43830</v>
      </c>
    </row>
    <row r="11" spans="1:53" x14ac:dyDescent="0.45">
      <c r="A11" t="s">
        <v>10</v>
      </c>
      <c r="B11" t="s">
        <v>14</v>
      </c>
      <c r="C11" t="s">
        <v>56</v>
      </c>
      <c r="D11" t="s">
        <v>56</v>
      </c>
      <c r="E11" t="s">
        <v>56</v>
      </c>
      <c r="F11" t="s">
        <v>56</v>
      </c>
      <c r="G11" t="s">
        <v>56</v>
      </c>
    </row>
    <row r="12" spans="1:53" x14ac:dyDescent="0.45">
      <c r="A12" t="s">
        <v>11</v>
      </c>
      <c r="B12" t="s">
        <v>14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</row>
    <row r="13" spans="1:53" x14ac:dyDescent="0.45">
      <c r="A13" t="s">
        <v>12</v>
      </c>
      <c r="B13" t="s">
        <v>14</v>
      </c>
      <c r="C13" t="s">
        <v>58</v>
      </c>
      <c r="D13" t="s">
        <v>58</v>
      </c>
      <c r="E13" t="s">
        <v>58</v>
      </c>
      <c r="F13" t="s">
        <v>58</v>
      </c>
      <c r="G13" t="s">
        <v>58</v>
      </c>
    </row>
    <row r="15" spans="1:53" x14ac:dyDescent="0.45">
      <c r="A15" s="1" t="s">
        <v>22</v>
      </c>
      <c r="B15" s="1" t="s">
        <v>13</v>
      </c>
      <c r="C15" s="1" t="s">
        <v>16</v>
      </c>
      <c r="D15" s="1" t="s">
        <v>17</v>
      </c>
      <c r="E15" s="1" t="s">
        <v>18</v>
      </c>
      <c r="F15" s="1" t="s">
        <v>20</v>
      </c>
      <c r="G15" s="1" t="s">
        <v>21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45">
      <c r="A17" s="1"/>
      <c r="B17" s="1"/>
      <c r="C17" s="1"/>
      <c r="D17" s="1"/>
      <c r="E17" s="8" t="str">
        <f>C12</f>
        <v>Sibex Ltd</v>
      </c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45">
      <c r="A18" s="1"/>
      <c r="B18" s="1"/>
      <c r="C18" s="1"/>
      <c r="D18" s="1"/>
      <c r="E18" s="8" t="str">
        <f>C13</f>
        <v>Example of Double-Entry Accounting with VAT</v>
      </c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45">
      <c r="A19" s="1"/>
      <c r="B19" s="1"/>
      <c r="C19" s="1"/>
      <c r="D19" s="1"/>
      <c r="E19" s="9">
        <v>2019</v>
      </c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21" x14ac:dyDescent="0.65">
      <c r="A20" s="1"/>
      <c r="B20" s="1"/>
      <c r="C20" s="1"/>
      <c r="D20" s="1"/>
      <c r="E20" s="12" t="s">
        <v>89</v>
      </c>
      <c r="F20" s="11"/>
      <c r="G20" s="11"/>
      <c r="H20" s="11"/>
      <c r="I20" s="1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45">
      <c r="A21" s="6"/>
      <c r="B21" s="6"/>
      <c r="C21" s="6"/>
      <c r="D21" s="6"/>
      <c r="E21" s="6"/>
      <c r="F21" s="10">
        <f>F9</f>
        <v>43466</v>
      </c>
      <c r="G21" s="10">
        <f>G10</f>
        <v>43830</v>
      </c>
      <c r="H21" s="7" t="s">
        <v>92</v>
      </c>
      <c r="I21" s="7" t="s">
        <v>91</v>
      </c>
      <c r="J21" s="7" t="s">
        <v>90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45">
      <c r="A22" s="2" t="s">
        <v>23</v>
      </c>
      <c r="D22">
        <v>1000</v>
      </c>
      <c r="E22" t="s">
        <v>59</v>
      </c>
      <c r="F22" s="16">
        <v>1000</v>
      </c>
      <c r="G22" s="16">
        <v>17570</v>
      </c>
      <c r="H22" s="30" t="str">
        <f>ROUNDUP((G22/$G$43)*100,1)&amp;" %"</f>
        <v>9 %</v>
      </c>
      <c r="I22" s="13">
        <f>G22-F22</f>
        <v>16570</v>
      </c>
      <c r="J22" s="34" t="str">
        <f>IF(F22&lt;&gt;0,ROUNDUP(((G22-F22)/F22)*100,1),0)&amp;" %"</f>
        <v>1657 %</v>
      </c>
    </row>
    <row r="23" spans="1:51" x14ac:dyDescent="0.45">
      <c r="A23" s="2" t="s">
        <v>24</v>
      </c>
      <c r="D23">
        <v>1010</v>
      </c>
      <c r="E23" t="s">
        <v>60</v>
      </c>
      <c r="F23" s="16">
        <v>17000</v>
      </c>
      <c r="G23" s="16">
        <v>24250</v>
      </c>
      <c r="H23" s="30" t="str">
        <f t="shared" ref="H23:H43" si="0">ROUNDUP((G23/$G$43)*100,1)&amp;" %"</f>
        <v>12.4 %</v>
      </c>
      <c r="I23" s="13">
        <f t="shared" ref="I23:I43" si="1">G23-F23</f>
        <v>7250</v>
      </c>
      <c r="J23" s="34" t="str">
        <f t="shared" ref="J23:J43" si="2">IF(F23&lt;&gt;0,ROUNDUP(((G23-F23)/F23)*100,1),0)&amp;" %"</f>
        <v>42.7 %</v>
      </c>
    </row>
    <row r="24" spans="1:51" x14ac:dyDescent="0.45">
      <c r="A24" s="2" t="s">
        <v>25</v>
      </c>
      <c r="D24">
        <v>1011</v>
      </c>
      <c r="E24" t="s">
        <v>61</v>
      </c>
      <c r="F24" s="16">
        <v>1000</v>
      </c>
      <c r="G24" s="16">
        <v>2000</v>
      </c>
      <c r="H24" s="30" t="str">
        <f t="shared" si="0"/>
        <v>1.1 %</v>
      </c>
      <c r="I24" s="13">
        <f t="shared" si="1"/>
        <v>1000</v>
      </c>
      <c r="J24" s="34" t="str">
        <f t="shared" si="2"/>
        <v>100 %</v>
      </c>
    </row>
    <row r="25" spans="1:51" s="5" customFormat="1" ht="14.65" thickBot="1" x14ac:dyDescent="0.5">
      <c r="A25" s="4" t="s">
        <v>26</v>
      </c>
      <c r="C25" s="5">
        <v>100</v>
      </c>
      <c r="E25" s="23" t="s">
        <v>59</v>
      </c>
      <c r="F25" s="24">
        <v>19000</v>
      </c>
      <c r="G25" s="24">
        <v>43820</v>
      </c>
      <c r="H25" s="32" t="str">
        <f t="shared" si="0"/>
        <v>22.4 %</v>
      </c>
      <c r="I25" s="25">
        <f>G25-F25</f>
        <v>24820</v>
      </c>
      <c r="J25" s="35" t="str">
        <f t="shared" si="2"/>
        <v>130.7 %</v>
      </c>
    </row>
    <row r="26" spans="1:51" x14ac:dyDescent="0.45">
      <c r="A26" s="2" t="s">
        <v>27</v>
      </c>
      <c r="D26">
        <v>1100</v>
      </c>
      <c r="E26" t="s">
        <v>62</v>
      </c>
      <c r="F26" s="16">
        <v>10000</v>
      </c>
      <c r="G26" s="16">
        <v>10000</v>
      </c>
      <c r="H26" s="30" t="str">
        <f t="shared" si="0"/>
        <v>5.2 %</v>
      </c>
      <c r="I26" s="13">
        <f t="shared" si="1"/>
        <v>0</v>
      </c>
      <c r="J26" s="34" t="str">
        <f t="shared" si="2"/>
        <v>0 %</v>
      </c>
    </row>
    <row r="27" spans="1:51" x14ac:dyDescent="0.45">
      <c r="A27" s="2" t="s">
        <v>28</v>
      </c>
      <c r="D27">
        <v>1150</v>
      </c>
      <c r="E27" t="s">
        <v>63</v>
      </c>
      <c r="F27" s="16">
        <v>0</v>
      </c>
      <c r="G27" s="16">
        <v>0</v>
      </c>
      <c r="H27" s="30" t="str">
        <f t="shared" si="0"/>
        <v>0 %</v>
      </c>
      <c r="I27" s="13">
        <f t="shared" si="1"/>
        <v>0</v>
      </c>
      <c r="J27" s="34" t="str">
        <f t="shared" si="2"/>
        <v>0 %</v>
      </c>
    </row>
    <row r="28" spans="1:51" s="5" customFormat="1" ht="14.65" thickBot="1" x14ac:dyDescent="0.5">
      <c r="A28" s="4" t="s">
        <v>29</v>
      </c>
      <c r="C28" s="5">
        <v>110</v>
      </c>
      <c r="E28" s="23" t="s">
        <v>64</v>
      </c>
      <c r="F28" s="24">
        <v>10000</v>
      </c>
      <c r="G28" s="24">
        <v>10000</v>
      </c>
      <c r="H28" s="32" t="str">
        <f t="shared" si="0"/>
        <v>5.2 %</v>
      </c>
      <c r="I28" s="25">
        <f t="shared" si="1"/>
        <v>0</v>
      </c>
      <c r="J28" s="35" t="str">
        <f t="shared" si="2"/>
        <v>0 %</v>
      </c>
    </row>
    <row r="29" spans="1:51" x14ac:dyDescent="0.45">
      <c r="A29" s="2" t="s">
        <v>30</v>
      </c>
      <c r="D29">
        <v>1200</v>
      </c>
      <c r="E29" t="s">
        <v>65</v>
      </c>
      <c r="F29" s="16">
        <v>7000</v>
      </c>
      <c r="G29" s="16">
        <v>7000</v>
      </c>
      <c r="H29" s="30" t="str">
        <f t="shared" si="0"/>
        <v>3.6 %</v>
      </c>
      <c r="I29" s="13">
        <f t="shared" si="1"/>
        <v>0</v>
      </c>
      <c r="J29" s="34" t="str">
        <f t="shared" si="2"/>
        <v>0 %</v>
      </c>
    </row>
    <row r="30" spans="1:51" s="5" customFormat="1" ht="14.65" thickBot="1" x14ac:dyDescent="0.5">
      <c r="A30" s="4" t="s">
        <v>31</v>
      </c>
      <c r="C30" s="5">
        <v>120</v>
      </c>
      <c r="E30" s="23" t="s">
        <v>65</v>
      </c>
      <c r="F30" s="24">
        <v>7000</v>
      </c>
      <c r="G30" s="24">
        <v>7000</v>
      </c>
      <c r="H30" s="32" t="str">
        <f t="shared" si="0"/>
        <v>3.6 %</v>
      </c>
      <c r="I30" s="25">
        <f t="shared" si="1"/>
        <v>0</v>
      </c>
      <c r="J30" s="35" t="str">
        <f t="shared" si="2"/>
        <v>0 %</v>
      </c>
    </row>
    <row r="31" spans="1:51" x14ac:dyDescent="0.45">
      <c r="A31" s="2" t="s">
        <v>32</v>
      </c>
      <c r="D31">
        <v>1300</v>
      </c>
      <c r="E31" t="s">
        <v>66</v>
      </c>
      <c r="F31" s="16">
        <v>0</v>
      </c>
      <c r="G31" s="16">
        <v>0</v>
      </c>
      <c r="H31" s="30" t="str">
        <f t="shared" si="0"/>
        <v>0 %</v>
      </c>
      <c r="I31" s="13">
        <f t="shared" si="1"/>
        <v>0</v>
      </c>
      <c r="J31" s="34" t="str">
        <f t="shared" si="2"/>
        <v>0 %</v>
      </c>
    </row>
    <row r="32" spans="1:51" s="5" customFormat="1" ht="14.65" thickBot="1" x14ac:dyDescent="0.5">
      <c r="A32" s="4" t="s">
        <v>33</v>
      </c>
      <c r="C32" s="5">
        <v>130</v>
      </c>
      <c r="E32" s="23" t="s">
        <v>67</v>
      </c>
      <c r="F32" s="24">
        <v>0</v>
      </c>
      <c r="G32" s="24">
        <v>0</v>
      </c>
      <c r="H32" s="32" t="str">
        <f t="shared" si="0"/>
        <v>0 %</v>
      </c>
      <c r="I32" s="25">
        <f t="shared" si="1"/>
        <v>0</v>
      </c>
      <c r="J32" s="35" t="str">
        <f t="shared" si="2"/>
        <v>0 %</v>
      </c>
    </row>
    <row r="33" spans="1:10" s="5" customFormat="1" ht="14.65" thickBot="1" x14ac:dyDescent="0.5">
      <c r="A33" s="4" t="s">
        <v>34</v>
      </c>
      <c r="C33" s="5">
        <v>10</v>
      </c>
      <c r="E33" s="23" t="s">
        <v>68</v>
      </c>
      <c r="F33" s="24">
        <v>36000</v>
      </c>
      <c r="G33" s="24">
        <v>60820</v>
      </c>
      <c r="H33" s="32" t="str">
        <f t="shared" si="0"/>
        <v>31.1 %</v>
      </c>
      <c r="I33" s="25">
        <f>G33-F33</f>
        <v>24820</v>
      </c>
      <c r="J33" s="35" t="str">
        <f t="shared" si="2"/>
        <v>69 %</v>
      </c>
    </row>
    <row r="34" spans="1:10" x14ac:dyDescent="0.45">
      <c r="A34" s="2" t="s">
        <v>35</v>
      </c>
      <c r="D34">
        <v>1400</v>
      </c>
      <c r="E34" t="s">
        <v>69</v>
      </c>
      <c r="F34" s="16">
        <v>4000</v>
      </c>
      <c r="G34" s="16">
        <v>4000</v>
      </c>
      <c r="H34" s="30" t="str">
        <f t="shared" si="0"/>
        <v>2.1 %</v>
      </c>
      <c r="I34" s="13">
        <f t="shared" si="1"/>
        <v>0</v>
      </c>
      <c r="J34" s="34" t="str">
        <f t="shared" si="2"/>
        <v>0 %</v>
      </c>
    </row>
    <row r="35" spans="1:10" x14ac:dyDescent="0.45">
      <c r="A35" s="2" t="s">
        <v>36</v>
      </c>
      <c r="D35">
        <v>1420</v>
      </c>
      <c r="E35" t="s">
        <v>70</v>
      </c>
      <c r="F35" s="16">
        <v>6000</v>
      </c>
      <c r="G35" s="16">
        <v>6000</v>
      </c>
      <c r="H35" s="30" t="str">
        <f t="shared" si="0"/>
        <v>3.1 %</v>
      </c>
      <c r="I35" s="13">
        <f t="shared" si="1"/>
        <v>0</v>
      </c>
      <c r="J35" s="34" t="str">
        <f t="shared" si="2"/>
        <v>0 %</v>
      </c>
    </row>
    <row r="36" spans="1:10" x14ac:dyDescent="0.45">
      <c r="A36" s="2" t="s">
        <v>37</v>
      </c>
      <c r="D36">
        <v>1430</v>
      </c>
      <c r="E36" t="s">
        <v>71</v>
      </c>
      <c r="F36" s="16">
        <v>10000</v>
      </c>
      <c r="G36" s="16">
        <v>10000</v>
      </c>
      <c r="H36" s="30" t="str">
        <f t="shared" si="0"/>
        <v>5.2 %</v>
      </c>
      <c r="I36" s="13">
        <f t="shared" si="1"/>
        <v>0</v>
      </c>
      <c r="J36" s="34" t="str">
        <f t="shared" si="2"/>
        <v>0 %</v>
      </c>
    </row>
    <row r="37" spans="1:10" x14ac:dyDescent="0.45">
      <c r="A37" s="2" t="s">
        <v>38</v>
      </c>
      <c r="D37">
        <v>1440</v>
      </c>
      <c r="E37" t="s">
        <v>72</v>
      </c>
      <c r="F37" s="16">
        <v>4000</v>
      </c>
      <c r="G37" s="16">
        <v>4000</v>
      </c>
      <c r="H37" s="30" t="str">
        <f t="shared" si="0"/>
        <v>2.1 %</v>
      </c>
      <c r="I37" s="13">
        <f t="shared" si="1"/>
        <v>0</v>
      </c>
      <c r="J37" s="34" t="str">
        <f t="shared" si="2"/>
        <v>0 %</v>
      </c>
    </row>
    <row r="38" spans="1:10" x14ac:dyDescent="0.45">
      <c r="A38" s="2" t="s">
        <v>39</v>
      </c>
      <c r="D38">
        <v>1450</v>
      </c>
      <c r="E38" t="s">
        <v>73</v>
      </c>
      <c r="F38" s="16">
        <v>11000</v>
      </c>
      <c r="G38" s="16">
        <v>11000</v>
      </c>
      <c r="H38" s="30" t="str">
        <f t="shared" si="0"/>
        <v>5.7 %</v>
      </c>
      <c r="I38" s="13">
        <f t="shared" si="1"/>
        <v>0</v>
      </c>
      <c r="J38" s="34" t="str">
        <f t="shared" si="2"/>
        <v>0 %</v>
      </c>
    </row>
    <row r="39" spans="1:10" s="5" customFormat="1" ht="14.65" thickBot="1" x14ac:dyDescent="0.5">
      <c r="A39" s="4" t="s">
        <v>40</v>
      </c>
      <c r="C39" s="5">
        <v>140</v>
      </c>
      <c r="E39" s="23" t="s">
        <v>74</v>
      </c>
      <c r="F39" s="24">
        <v>35000</v>
      </c>
      <c r="G39" s="24">
        <v>35000</v>
      </c>
      <c r="H39" s="32" t="str">
        <f t="shared" si="0"/>
        <v>17.9 %</v>
      </c>
      <c r="I39" s="25">
        <f>G39-F39</f>
        <v>0</v>
      </c>
      <c r="J39" s="35" t="str">
        <f t="shared" si="2"/>
        <v>0 %</v>
      </c>
    </row>
    <row r="40" spans="1:10" x14ac:dyDescent="0.45">
      <c r="A40" s="2" t="s">
        <v>41</v>
      </c>
      <c r="D40">
        <v>1500</v>
      </c>
      <c r="E40" t="s">
        <v>75</v>
      </c>
      <c r="F40" s="16">
        <v>100000</v>
      </c>
      <c r="G40" s="16">
        <v>100000</v>
      </c>
      <c r="H40" s="30" t="str">
        <f t="shared" si="0"/>
        <v>51.1 %</v>
      </c>
      <c r="I40" s="13">
        <f t="shared" si="1"/>
        <v>0</v>
      </c>
      <c r="J40" s="34" t="str">
        <f t="shared" si="2"/>
        <v>0 %</v>
      </c>
    </row>
    <row r="41" spans="1:10" s="5" customFormat="1" ht="14.65" thickBot="1" x14ac:dyDescent="0.5">
      <c r="A41" s="4" t="s">
        <v>42</v>
      </c>
      <c r="C41" s="5">
        <v>150</v>
      </c>
      <c r="E41" s="23" t="s">
        <v>75</v>
      </c>
      <c r="F41" s="24">
        <v>100000</v>
      </c>
      <c r="G41" s="24">
        <v>100000</v>
      </c>
      <c r="H41" s="32" t="str">
        <f t="shared" si="0"/>
        <v>51.1 %</v>
      </c>
      <c r="I41" s="25">
        <f>G41-F41</f>
        <v>0</v>
      </c>
      <c r="J41" s="35" t="str">
        <f t="shared" si="2"/>
        <v>0 %</v>
      </c>
    </row>
    <row r="42" spans="1:10" s="5" customFormat="1" x14ac:dyDescent="0.45">
      <c r="A42" s="4" t="s">
        <v>43</v>
      </c>
      <c r="C42" s="5">
        <v>14</v>
      </c>
      <c r="E42" s="26" t="s">
        <v>76</v>
      </c>
      <c r="F42" s="27">
        <v>135000</v>
      </c>
      <c r="G42" s="27">
        <v>135000</v>
      </c>
      <c r="H42" s="31" t="str">
        <f t="shared" si="0"/>
        <v>69 %</v>
      </c>
      <c r="I42" s="28">
        <f>G42-F42</f>
        <v>0</v>
      </c>
      <c r="J42" s="36" t="str">
        <f t="shared" si="2"/>
        <v>0 %</v>
      </c>
    </row>
    <row r="43" spans="1:10" s="18" customFormat="1" ht="18" x14ac:dyDescent="0.55000000000000004">
      <c r="A43" s="17" t="s">
        <v>44</v>
      </c>
      <c r="C43" s="18">
        <v>1</v>
      </c>
      <c r="E43" s="19" t="s">
        <v>77</v>
      </c>
      <c r="F43" s="20">
        <v>171000</v>
      </c>
      <c r="G43" s="20">
        <v>195820</v>
      </c>
      <c r="H43" s="33" t="str">
        <f t="shared" si="0"/>
        <v>100 %</v>
      </c>
      <c r="I43" s="21">
        <f t="shared" si="1"/>
        <v>24820</v>
      </c>
      <c r="J43" s="37" t="str">
        <f t="shared" si="2"/>
        <v>14.6 %</v>
      </c>
    </row>
    <row r="44" spans="1:10" s="5" customFormat="1" x14ac:dyDescent="0.45">
      <c r="A44" s="4"/>
      <c r="H44" s="14"/>
      <c r="I44" s="14"/>
    </row>
    <row r="45" spans="1:10" s="5" customFormat="1" x14ac:dyDescent="0.45">
      <c r="A45" s="4"/>
      <c r="F45" s="10">
        <f>F9</f>
        <v>43466</v>
      </c>
      <c r="G45" s="10">
        <f>G10</f>
        <v>43830</v>
      </c>
      <c r="H45" s="7" t="s">
        <v>92</v>
      </c>
      <c r="I45" s="15" t="s">
        <v>91</v>
      </c>
      <c r="J45" s="7" t="s">
        <v>90</v>
      </c>
    </row>
    <row r="46" spans="1:10" x14ac:dyDescent="0.45">
      <c r="A46" s="2" t="s">
        <v>45</v>
      </c>
      <c r="D46">
        <v>2000</v>
      </c>
      <c r="E46" t="s">
        <v>78</v>
      </c>
      <c r="F46" s="16">
        <v>-3000</v>
      </c>
      <c r="G46" s="16">
        <v>1000</v>
      </c>
      <c r="H46" s="13">
        <f>ROUNDUP((G46/$G$56)*100,1)</f>
        <v>0.6</v>
      </c>
      <c r="I46" s="13">
        <f>G46-F46</f>
        <v>4000</v>
      </c>
      <c r="J46">
        <f>IF(F46&lt;&gt;0,ROUNDUP(((G46-F46)/F46)*100,1),0)</f>
        <v>-133.4</v>
      </c>
    </row>
    <row r="47" spans="1:10" x14ac:dyDescent="0.45">
      <c r="A47" s="2" t="s">
        <v>46</v>
      </c>
      <c r="D47">
        <v>2020</v>
      </c>
      <c r="E47" t="s">
        <v>79</v>
      </c>
      <c r="F47" s="16">
        <v>-1000</v>
      </c>
      <c r="G47" s="16">
        <v>551.82000000000005</v>
      </c>
      <c r="H47" s="13">
        <f t="shared" ref="H47:H56" si="3">ROUNDUP((G47/$G$56)*100,1)</f>
        <v>0.30000000000000004</v>
      </c>
      <c r="I47" s="13">
        <f t="shared" ref="I47:I56" si="4">G47-F47</f>
        <v>1551.8200000000002</v>
      </c>
      <c r="J47">
        <f t="shared" ref="J47:J56" si="5">IF(F47&lt;&gt;0,ROUNDUP(((G47-F47)/F47)*100,1),0)</f>
        <v>-155.19999999999999</v>
      </c>
    </row>
    <row r="48" spans="1:10" s="5" customFormat="1" ht="14.65" thickBot="1" x14ac:dyDescent="0.5">
      <c r="A48" s="4" t="s">
        <v>47</v>
      </c>
      <c r="B48"/>
      <c r="C48" s="5">
        <v>20</v>
      </c>
      <c r="E48" s="23" t="s">
        <v>80</v>
      </c>
      <c r="F48" s="24">
        <v>-4000</v>
      </c>
      <c r="G48" s="24">
        <v>1551.82</v>
      </c>
      <c r="H48" s="25">
        <f t="shared" si="3"/>
        <v>0.79999999999999993</v>
      </c>
      <c r="I48" s="25">
        <f t="shared" si="4"/>
        <v>5551.82</v>
      </c>
      <c r="J48" s="23">
        <f t="shared" si="5"/>
        <v>-138.79999999999998</v>
      </c>
    </row>
    <row r="49" spans="1:10" x14ac:dyDescent="0.45">
      <c r="A49" s="2" t="s">
        <v>48</v>
      </c>
      <c r="D49">
        <v>2100</v>
      </c>
      <c r="E49" t="s">
        <v>81</v>
      </c>
      <c r="F49" s="16">
        <v>-80000</v>
      </c>
      <c r="G49" s="16">
        <v>80000</v>
      </c>
      <c r="H49" s="13">
        <f t="shared" si="3"/>
        <v>40.9</v>
      </c>
      <c r="I49" s="13">
        <f t="shared" si="4"/>
        <v>160000</v>
      </c>
      <c r="J49">
        <f t="shared" si="5"/>
        <v>-200</v>
      </c>
    </row>
    <row r="50" spans="1:10" x14ac:dyDescent="0.45">
      <c r="A50" s="2" t="s">
        <v>49</v>
      </c>
      <c r="D50">
        <v>2110</v>
      </c>
      <c r="E50" t="s">
        <v>82</v>
      </c>
      <c r="F50" s="16">
        <v>0</v>
      </c>
      <c r="G50" s="16">
        <v>0</v>
      </c>
      <c r="H50" s="13">
        <f t="shared" si="3"/>
        <v>0</v>
      </c>
      <c r="I50" s="13">
        <f t="shared" si="4"/>
        <v>0</v>
      </c>
      <c r="J50">
        <f t="shared" si="5"/>
        <v>0</v>
      </c>
    </row>
    <row r="51" spans="1:10" s="5" customFormat="1" ht="14.65" thickBot="1" x14ac:dyDescent="0.5">
      <c r="A51" s="4" t="s">
        <v>50</v>
      </c>
      <c r="B51"/>
      <c r="C51" s="5">
        <v>21</v>
      </c>
      <c r="E51" s="23" t="s">
        <v>83</v>
      </c>
      <c r="F51" s="24">
        <v>-80000</v>
      </c>
      <c r="G51" s="24">
        <v>80000</v>
      </c>
      <c r="H51" s="25">
        <f t="shared" si="3"/>
        <v>40.9</v>
      </c>
      <c r="I51" s="25">
        <f t="shared" si="4"/>
        <v>160000</v>
      </c>
      <c r="J51" s="23">
        <f t="shared" si="5"/>
        <v>-200</v>
      </c>
    </row>
    <row r="52" spans="1:10" x14ac:dyDescent="0.45">
      <c r="A52" s="2" t="s">
        <v>51</v>
      </c>
      <c r="D52">
        <v>2500</v>
      </c>
      <c r="E52" t="s">
        <v>84</v>
      </c>
      <c r="F52" s="16">
        <v>-80000</v>
      </c>
      <c r="G52" s="16">
        <v>80000</v>
      </c>
      <c r="H52" s="13">
        <f t="shared" si="3"/>
        <v>40.9</v>
      </c>
      <c r="I52" s="13">
        <f t="shared" si="4"/>
        <v>160000</v>
      </c>
      <c r="J52">
        <f t="shared" si="5"/>
        <v>-200</v>
      </c>
    </row>
    <row r="53" spans="1:10" x14ac:dyDescent="0.45">
      <c r="A53" s="2" t="s">
        <v>52</v>
      </c>
      <c r="D53">
        <v>2530</v>
      </c>
      <c r="E53" t="s">
        <v>85</v>
      </c>
      <c r="F53" s="16">
        <v>-7000</v>
      </c>
      <c r="G53" s="16">
        <v>7000</v>
      </c>
      <c r="H53" s="13">
        <f t="shared" si="3"/>
        <v>3.6</v>
      </c>
      <c r="I53" s="13">
        <f t="shared" si="4"/>
        <v>14000</v>
      </c>
      <c r="J53">
        <f t="shared" si="5"/>
        <v>-200</v>
      </c>
    </row>
    <row r="54" spans="1:10" s="5" customFormat="1" ht="14.65" thickBot="1" x14ac:dyDescent="0.5">
      <c r="A54" s="4" t="s">
        <v>53</v>
      </c>
      <c r="B54"/>
      <c r="C54" s="5">
        <v>259</v>
      </c>
      <c r="E54" s="23" t="s">
        <v>86</v>
      </c>
      <c r="F54" s="24">
        <v>0</v>
      </c>
      <c r="G54" s="24">
        <v>27268.18</v>
      </c>
      <c r="H54" s="25">
        <f t="shared" si="3"/>
        <v>14</v>
      </c>
      <c r="I54" s="25">
        <f t="shared" si="4"/>
        <v>27268.18</v>
      </c>
      <c r="J54" s="23">
        <f t="shared" si="5"/>
        <v>0</v>
      </c>
    </row>
    <row r="55" spans="1:10" s="5" customFormat="1" x14ac:dyDescent="0.45">
      <c r="A55" s="4" t="s">
        <v>54</v>
      </c>
      <c r="B55"/>
      <c r="C55" s="5">
        <v>25</v>
      </c>
      <c r="E55" s="26" t="s">
        <v>87</v>
      </c>
      <c r="F55" s="27">
        <v>-87000</v>
      </c>
      <c r="G55" s="27">
        <v>114268.18</v>
      </c>
      <c r="H55" s="28">
        <f t="shared" si="3"/>
        <v>58.4</v>
      </c>
      <c r="I55" s="28">
        <f t="shared" si="4"/>
        <v>201268.18</v>
      </c>
      <c r="J55" s="29">
        <f t="shared" si="5"/>
        <v>-231.4</v>
      </c>
    </row>
    <row r="56" spans="1:10" s="18" customFormat="1" ht="18" x14ac:dyDescent="0.55000000000000004">
      <c r="A56" s="17" t="s">
        <v>55</v>
      </c>
      <c r="B56"/>
      <c r="C56" s="18">
        <v>2</v>
      </c>
      <c r="E56" s="19" t="s">
        <v>88</v>
      </c>
      <c r="F56" s="20"/>
      <c r="G56" s="20">
        <v>195820</v>
      </c>
      <c r="H56" s="21">
        <f t="shared" si="3"/>
        <v>100</v>
      </c>
      <c r="I56" s="22">
        <f t="shared" si="4"/>
        <v>195820</v>
      </c>
      <c r="J56" s="19">
        <f t="shared" si="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2017-06-13T06:02:55Z</dcterms:created>
  <dcterms:modified xsi:type="dcterms:W3CDTF">2017-06-14T13:48:05Z</dcterms:modified>
</cp:coreProperties>
</file>