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2A25F594-7C68-4769-AED5-1662F197D21F}" xr6:coauthVersionLast="47" xr6:coauthVersionMax="47" xr10:uidLastSave="{00000000-0000-0000-0000-000000000000}"/>
  <bookViews>
    <workbookView xWindow="-108" yWindow="-108" windowWidth="23256" windowHeight="12456" activeTab="1" xr2:uid="{C8DA3664-E04A-4EE4-B0E8-18F2F24E5315}"/>
  </bookViews>
  <sheets>
    <sheet name="Conguagli spese" sheetId="1" r:id="rId1"/>
    <sheet name="Conguagli spese Prorata" sheetId="3" r:id="rId2"/>
  </sheets>
  <definedNames>
    <definedName name="_xlnm.Print_Area" localSheetId="0">'Conguagli spese'!$A$1:$G$25</definedName>
    <definedName name="_xlnm.Print_Area" localSheetId="1">'Conguagli spese Prorata'!$A$1:$G$29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" l="1"/>
  <c r="G25" i="3" s="1"/>
  <c r="B24" i="3"/>
  <c r="G24" i="3"/>
  <c r="G23" i="3"/>
  <c r="G22" i="3"/>
  <c r="G21" i="3"/>
  <c r="G20" i="3"/>
  <c r="G19" i="3"/>
  <c r="G18" i="3"/>
  <c r="G17" i="3"/>
  <c r="G16" i="3"/>
  <c r="G15" i="3"/>
  <c r="G14" i="3"/>
  <c r="G13" i="3"/>
  <c r="G25" i="1"/>
  <c r="B25" i="1"/>
  <c r="B24" i="1"/>
  <c r="G14" i="1"/>
  <c r="G15" i="1"/>
  <c r="G16" i="1"/>
  <c r="G17" i="1"/>
  <c r="G18" i="1"/>
  <c r="G19" i="1"/>
  <c r="G20" i="1"/>
  <c r="G21" i="1"/>
  <c r="G22" i="1"/>
  <c r="G23" i="1"/>
  <c r="G24" i="1"/>
  <c r="G13" i="1"/>
  <c r="B23" i="3"/>
  <c r="E9" i="3"/>
  <c r="F22" i="3" s="1"/>
  <c r="E8" i="3"/>
  <c r="F19" i="3" s="1"/>
  <c r="E7" i="3"/>
  <c r="F13" i="3" s="1"/>
  <c r="E6" i="3"/>
  <c r="F17" i="3" s="1"/>
  <c r="F22" i="1"/>
  <c r="F21" i="1"/>
  <c r="F20" i="1"/>
  <c r="F19" i="1"/>
  <c r="F15" i="1"/>
  <c r="F16" i="1"/>
  <c r="F17" i="1"/>
  <c r="F18" i="1"/>
  <c r="F14" i="1"/>
  <c r="E22" i="1"/>
  <c r="E21" i="1"/>
  <c r="E20" i="1"/>
  <c r="E19" i="1"/>
  <c r="E16" i="1"/>
  <c r="E17" i="1"/>
  <c r="E18" i="1"/>
  <c r="E15" i="1"/>
  <c r="E14" i="1"/>
  <c r="D23" i="1"/>
  <c r="D22" i="1"/>
  <c r="D21" i="1"/>
  <c r="D20" i="1"/>
  <c r="D19" i="1"/>
  <c r="D15" i="1"/>
  <c r="D16" i="1"/>
  <c r="D17" i="1"/>
  <c r="D18" i="1"/>
  <c r="D14" i="1"/>
  <c r="F13" i="1"/>
  <c r="E13" i="1"/>
  <c r="D13" i="1"/>
  <c r="E9" i="1"/>
  <c r="E8" i="1"/>
  <c r="E7" i="1"/>
  <c r="E6" i="1"/>
  <c r="E16" i="3" l="1"/>
  <c r="F16" i="3"/>
  <c r="D16" i="3"/>
  <c r="D18" i="3"/>
  <c r="E18" i="3"/>
  <c r="F18" i="3"/>
  <c r="D19" i="3"/>
  <c r="D13" i="3"/>
  <c r="E19" i="3"/>
  <c r="E13" i="3"/>
  <c r="D20" i="3"/>
  <c r="D14" i="3"/>
  <c r="E20" i="3"/>
  <c r="E14" i="3"/>
  <c r="F20" i="3"/>
  <c r="F14" i="3"/>
  <c r="F23" i="3" s="1"/>
  <c r="D21" i="3"/>
  <c r="D15" i="3"/>
  <c r="E21" i="3"/>
  <c r="E15" i="3"/>
  <c r="F21" i="3"/>
  <c r="F15" i="3"/>
  <c r="D22" i="3"/>
  <c r="D17" i="3"/>
  <c r="E22" i="3"/>
  <c r="E17" i="3"/>
  <c r="F23" i="1"/>
  <c r="E23" i="1"/>
  <c r="B23" i="1"/>
  <c r="F25" i="3" l="1"/>
  <c r="C28" i="3"/>
  <c r="E28" i="3" s="1"/>
  <c r="C29" i="3"/>
  <c r="E29" i="3" s="1"/>
  <c r="E23" i="3"/>
  <c r="E25" i="3" s="1"/>
  <c r="D23" i="3"/>
  <c r="D25" i="3" s="1"/>
  <c r="E25" i="1" l="1"/>
  <c r="D25" i="1"/>
  <c r="F25" i="1"/>
</calcChain>
</file>

<file path=xl/sharedStrings.xml><?xml version="1.0" encoding="utf-8"?>
<sst xmlns="http://schemas.openxmlformats.org/spreadsheetml/2006/main" count="93" uniqueCount="35">
  <si>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</si>
  <si>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</si>
  <si>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</si>
  <si>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</si>
  <si>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</si>
  <si>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</si>
  <si>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</si>
  <si>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</si>
  <si>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</si>
  <si>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</si>
  <si>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</si>
  <si>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</si>
  <si>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</si>
  <si>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</si>
  <si>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</si>
  <si>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</si>
  <si>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</si>
  <si>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</si>
  <si>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</si>
  <si>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</si>
  <si>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</si>
  <si>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</si>
  <si>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</si>
  <si>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</si>
  <si>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</si>
  <si>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</si>
  <si>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</si>
  <si>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</si>
  <si>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</si>
  <si>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</si>
  <si>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</si>
  <si>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</si>
  <si>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</si>
  <si>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</si>
  <si>
    <t>Differenze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</si>
</sst>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</font>
    <font>
      <b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</font>
    <font>
      <b/>
      <u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/>
    <xf numFmtId="0" fontId="5" fillId="0" borderId="0" xfId="0" applyFont="1" applyAlignment="1">
      <alignment wrapText="1"/>
    </xf>
    <xf numFmtId="164" fontId="6" fillId="0" borderId="0" xfId="0" applyNumberFormat="1" applyFont="1"/>
    <xf numFmtId="0" fontId="3" fillId="0" borderId="0" xfId="0" applyFont="1" applyAlignment="1">
      <alignment wrapText="1"/>
    </xf>
    <xf numFmtId="164" fontId="1" fillId="0" borderId="0" xfId="0" applyNumberFormat="1" applyFont="1"/>
    <xf numFmtId="14" fontId="0" fillId="0" borderId="0" xfId="0" applyNumberForma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8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10" fillId="0" borderId="0" xfId="0" applyNumberFormat="1" applyFont="1"/>
  </cellXfs>
  <cellStyles count="1">
    <cellStyle name="Normale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7C2C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7C2C1"/>
        </patternFill>
      </fill>
    </dxf>
    <dxf>
      <font>
        <color theme="1"/>
      </font>
      <fill>
        <patternFill>
          <bgColor theme="9" tint="0.59996337778862885"/>
        </patternFill>
      </fill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FFC5C-15BA-41C1-A573-16895C48713E}" name="Tabella1" displayName="Tabella1" ref="A12:G25" totalsRowShown="0" headerRowDxfId="34" dataDxfId="33">
  <autoFilter ref="A12:G25" xr:uid="{7EDFFC5C-15BA-41C1-A573-16895C48713E}"/>
  <tableColumns count="7">
    <tableColumn id="1" xr3:uid="{2C273954-DE9B-4C1A-906F-88F1A8DE2F4E}" name="Spesa da ripartire" dataDxfId="32"/>
    <tableColumn id="2" xr3:uid="{BDDF30DA-1A34-4AFE-8AC9-C4A5002891E6}" name="Totale" dataDxfId="31"/>
    <tableColumn id="10" xr3:uid="{48D01DED-AE88-46F7-B2D3-DC7AC7D698CD}" name="Tipo" dataDxfId="30"/>
    <tableColumn id="6" xr3:uid="{CE2FA730-DC58-45E1-9E24-8CCE45FCA81E}" name="App. 1" dataDxfId="29"/>
    <tableColumn id="7" xr3:uid="{1D501B41-CE35-4E48-95E4-C930E890E131}" name="App. 2" dataDxfId="28"/>
    <tableColumn id="8" xr3:uid="{E0C2268A-4D14-4007-8F39-4AB92F348C25}" name="App. 3" dataDxfId="27"/>
    <tableColumn id="3" xr3:uid="{687F9840-998B-484E-9F28-0E94F3AD28F1}" name="Differenze" dataDxfId="26">
      <calculatedColumnFormula>$D13+$E13+$F13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44A568-E591-4A3F-8D96-40674BA9CBE3}" name="Tabella4" displayName="Tabella4" ref="A5:E10" totalsRowShown="0">
  <autoFilter ref="A5:E10" xr:uid="{ED44A568-E591-4A3F-8D96-40674BA9CBE3}"/>
  <tableColumns count="5">
    <tableColumn id="1" xr3:uid="{5FA9E7D7-202A-4E1B-A634-5C928F0C3DAF}" name="Tipo di ripartizione"/>
    <tableColumn id="2" xr3:uid="{4E129D9F-4224-42E4-8173-09095C270A85}" name="App. 1" dataDxfId="25"/>
    <tableColumn id="3" xr3:uid="{3B657F5C-AD36-496B-A58B-91D0FD74D940}" name="App. 2" dataDxfId="24"/>
    <tableColumn id="4" xr3:uid="{D6EAECB3-C7DE-4270-B914-0A6ADB3BB4CC}" name="App. 3" dataDxfId="23"/>
    <tableColumn id="5" xr3:uid="{7665926A-4646-456B-86BD-949B4CBD1F07}" name="Totale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A3B0EE-106B-4B90-B5E1-1AA1E2049F05}" name="Tabella16" displayName="Tabella16" ref="A12:G25" totalsRowShown="0" headerRowDxfId="21" dataDxfId="20">
  <autoFilter ref="A12:G25" xr:uid="{7EDFFC5C-15BA-41C1-A573-16895C48713E}"/>
  <tableColumns count="7">
    <tableColumn id="1" xr3:uid="{D980C600-50FF-40F9-BA9C-D627D7865C47}" name="Spesa da ripartire" dataDxfId="19"/>
    <tableColumn id="2" xr3:uid="{800094BF-7326-49B9-804B-F0FB019EFF2B}" name="Totale" dataDxfId="18"/>
    <tableColumn id="10" xr3:uid="{ADAF8785-5238-4735-B68D-F636B79D2698}" name="Tipo" dataDxfId="17"/>
    <tableColumn id="6" xr3:uid="{018A85E4-D150-48B6-9349-5E22EF00FC19}" name="App. 1" dataDxfId="16"/>
    <tableColumn id="7" xr3:uid="{23A79678-9C2C-4CB8-9AF7-874990569583}" name="App. 2" dataDxfId="15"/>
    <tableColumn id="8" xr3:uid="{6D2AAAD5-E835-4FC4-9E3F-E269F9616D9C}" name="App. 3" dataDxfId="14"/>
    <tableColumn id="3" xr3:uid="{2C370E16-C2F9-4889-B618-1E8D4B554027}" name="Differenze" dataDxfId="13">
      <calculatedColumnFormula>$B13-SUM($D13:$F13)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E937DA-C300-455F-B7AC-4A45B5479E6F}" name="Tabella47" displayName="Tabella47" ref="A5:E10" totalsRowShown="0">
  <autoFilter ref="A5:E10" xr:uid="{ED44A568-E591-4A3F-8D96-40674BA9CBE3}"/>
  <tableColumns count="5">
    <tableColumn id="1" xr3:uid="{8F561E8B-0447-4EB2-AC66-B959F54EBCE2}" name="Tipo di ripartizione"/>
    <tableColumn id="2" xr3:uid="{A0E5C9C8-BBDB-4BF4-AB4E-F52AC1849A5A}" name="App. 1" dataDxfId="12"/>
    <tableColumn id="3" xr3:uid="{78B3AF80-8C2C-4447-8414-98145F740A7A}" name="App. 2" dataDxfId="11"/>
    <tableColumn id="4" xr3:uid="{35612B7F-D41C-4095-B625-48DB7F64DC91}" name="App. 3" dataDxfId="10"/>
    <tableColumn id="5" xr3:uid="{FF9F06AC-F1DC-41CF-92A3-0CFFF00AC785}" name="Total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D98444-E718-4DAF-A732-FD0A8C45901A}" name="Tabella7" displayName="Tabella7" ref="A27:E29" totalsRowShown="0">
  <autoFilter ref="A27:E29" xr:uid="{26D98444-E718-4DAF-A732-FD0A8C45901A}"/>
  <tableColumns count="5">
    <tableColumn id="1" xr3:uid="{069F6DA9-4A71-4C57-8936-857FEA86101B}" name="Calcolo prorata"/>
    <tableColumn id="2" xr3:uid="{253E7923-15EA-4A25-9E0B-638EE573F3C5}" name="Mesi"/>
    <tableColumn id="3" xr3:uid="{E3B9E5FA-5EB4-44B2-A828-0829F24A0EDC}" name="App. 3" dataDxfId="8">
      <calculatedColumnFormula>$F$23/12*2</calculatedColumnFormula>
    </tableColumn>
    <tableColumn id="4" xr3:uid="{93F33975-3E35-400B-92D7-133D1D932083}" name="Acconto" dataDxfId="7"/>
    <tableColumn id="5" xr3:uid="{AE0B9D65-B077-40B5-A771-D68274EB1147}" name="Conguaglio" dataDxfId="6">
      <calculatedColumnFormula>$C28+$D28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2A4-2D0C-4E27-8A01-B72A4F39E833}">
  <dimension ref="A1:G25"/>
  <sheetViews>
    <sheetView zoomScaleNormal="100" workbookViewId="0"/>
  </sheetViews>
  <sheetFormatPr defaultRowHeight="14.4" x14ac:dyDescent="0.3"/>
  <cols>
    <col min="1" max="1" width="23.33203125" customWidth="1"/>
    <col min="2" max="2" width="11.109375" customWidth="1"/>
    <col min="3" max="3" width="11.21875" customWidth="1"/>
    <col min="4" max="4" width="12" customWidth="1"/>
    <col min="5" max="5" width="13.441406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7" x14ac:dyDescent="0.3">
      <c r="A1" s="1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10">
        <v>45292</v>
      </c>
      <c r="C3" s="10">
        <v>45657</v>
      </c>
    </row>
    <row r="4" spans="1:7" x14ac:dyDescent="0.3">
      <c r="B4" s="10"/>
      <c r="C4" s="10"/>
    </row>
    <row r="5" spans="1:7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7" x14ac:dyDescent="0.3">
      <c r="A6" t="s">
        <v>16</v>
      </c>
      <c r="B6" s="13">
        <v>54</v>
      </c>
      <c r="C6" s="13">
        <v>85</v>
      </c>
      <c r="D6" s="13">
        <v>124</v>
      </c>
      <c r="E6" s="13">
        <f>SUM($B6:$D6)</f>
        <v>263</v>
      </c>
    </row>
    <row r="7" spans="1:7" x14ac:dyDescent="0.3">
      <c r="A7" t="s">
        <v>25</v>
      </c>
      <c r="B7" s="13">
        <v>10241</v>
      </c>
      <c r="C7" s="13">
        <v>13400</v>
      </c>
      <c r="D7" s="13">
        <v>22578</v>
      </c>
      <c r="E7" s="13">
        <f>SUM($B7:$D7)</f>
        <v>46219</v>
      </c>
    </row>
    <row r="8" spans="1:7" x14ac:dyDescent="0.3">
      <c r="A8" t="s">
        <v>26</v>
      </c>
      <c r="B8" s="13">
        <v>1104</v>
      </c>
      <c r="C8" s="13">
        <v>1210</v>
      </c>
      <c r="D8" s="13">
        <v>1898</v>
      </c>
      <c r="E8" s="13">
        <f>SUM($B8:$D8)</f>
        <v>4212</v>
      </c>
    </row>
    <row r="9" spans="1:7" x14ac:dyDescent="0.3">
      <c r="A9" t="s">
        <v>17</v>
      </c>
      <c r="B9" s="13">
        <v>1</v>
      </c>
      <c r="C9" s="13">
        <v>1</v>
      </c>
      <c r="D9" s="13">
        <v>1</v>
      </c>
      <c r="E9" s="13">
        <f>SUM($B9:$D9)</f>
        <v>3</v>
      </c>
    </row>
    <row r="10" spans="1:7" x14ac:dyDescent="0.3">
      <c r="A10" t="s">
        <v>24</v>
      </c>
      <c r="B10" s="13"/>
      <c r="C10" s="13"/>
      <c r="D10" s="13"/>
    </row>
    <row r="11" spans="1:7" x14ac:dyDescent="0.3">
      <c r="B11" s="10"/>
      <c r="C11" s="10"/>
    </row>
    <row r="12" spans="1:7" s="1" customFormat="1" x14ac:dyDescent="0.3">
      <c r="A12" s="1" t="s">
        <v>12</v>
      </c>
      <c r="B12" s="18" t="s">
        <v>18</v>
      </c>
      <c r="C12" s="18" t="s">
        <v>27</v>
      </c>
      <c r="D12" s="18" t="s">
        <v>13</v>
      </c>
      <c r="E12" s="18" t="s">
        <v>14</v>
      </c>
      <c r="F12" s="18" t="s">
        <v>15</v>
      </c>
      <c r="G12" s="1" t="s">
        <v>34</v>
      </c>
    </row>
    <row r="13" spans="1:7" x14ac:dyDescent="0.3">
      <c r="A13" s="3" t="s">
        <v>0</v>
      </c>
      <c r="B13" s="4">
        <v>4000</v>
      </c>
      <c r="C13" s="21" t="s">
        <v>23</v>
      </c>
      <c r="D13" s="5">
        <f>$B13/$E$7*$B$7</f>
        <v>886.30217010320439</v>
      </c>
      <c r="E13" s="5">
        <f>$B13/$E$7*$C$7</f>
        <v>1159.6962288236441</v>
      </c>
      <c r="F13" s="5">
        <f>$B13/$E$7*$D$7</f>
        <v>1954.0016010731517</v>
      </c>
      <c r="G13" s="5">
        <f>$B13-SUM($D13:$F13)</f>
        <v>0</v>
      </c>
    </row>
    <row r="14" spans="1:7" x14ac:dyDescent="0.3">
      <c r="A14" s="3" t="s">
        <v>1</v>
      </c>
      <c r="B14" s="4">
        <v>2000</v>
      </c>
      <c r="C14" s="21" t="s">
        <v>16</v>
      </c>
      <c r="D14" s="5">
        <f>$B14/$E$6*$B$6</f>
        <v>410.64638783269965</v>
      </c>
      <c r="E14" s="5">
        <f>$B14/$E$6*$C$6</f>
        <v>646.38783269961982</v>
      </c>
      <c r="F14" s="5">
        <f>$B14/$E$6*$D$6</f>
        <v>942.96577946768059</v>
      </c>
      <c r="G14" s="5">
        <f t="shared" ref="G14:G25" si="0">$B14-SUM($D14:$F14)</f>
        <v>0</v>
      </c>
    </row>
    <row r="15" spans="1:7" x14ac:dyDescent="0.3">
      <c r="A15" s="3" t="s">
        <v>2</v>
      </c>
      <c r="B15" s="4">
        <v>200</v>
      </c>
      <c r="C15" s="21" t="s">
        <v>16</v>
      </c>
      <c r="D15" s="5">
        <f t="shared" ref="D15:D18" si="1">$B15/$E$6*$B$6</f>
        <v>41.064638783269956</v>
      </c>
      <c r="E15" s="5">
        <f>$B15/$E$6*$C$6</f>
        <v>64.638783269961976</v>
      </c>
      <c r="F15" s="5">
        <f t="shared" ref="F15:F18" si="2">$B15/$E$6*$D$6</f>
        <v>94.296577946768053</v>
      </c>
      <c r="G15" s="5">
        <f t="shared" si="0"/>
        <v>0</v>
      </c>
    </row>
    <row r="16" spans="1:7" x14ac:dyDescent="0.3">
      <c r="A16" s="3" t="s">
        <v>3</v>
      </c>
      <c r="B16" s="4">
        <v>50</v>
      </c>
      <c r="C16" s="21" t="s">
        <v>16</v>
      </c>
      <c r="D16" s="5">
        <f t="shared" si="1"/>
        <v>10.266159695817489</v>
      </c>
      <c r="E16" s="5">
        <f t="shared" ref="E16:E18" si="3">$B16/$E$6*$C$6</f>
        <v>16.159695817490494</v>
      </c>
      <c r="F16" s="5">
        <f t="shared" si="2"/>
        <v>23.574144486692013</v>
      </c>
      <c r="G16" s="5">
        <f t="shared" si="0"/>
        <v>0</v>
      </c>
    </row>
    <row r="17" spans="1:7" x14ac:dyDescent="0.3">
      <c r="A17" s="3" t="s">
        <v>4</v>
      </c>
      <c r="B17" s="4">
        <v>800</v>
      </c>
      <c r="C17" s="21" t="s">
        <v>16</v>
      </c>
      <c r="D17" s="5">
        <f t="shared" si="1"/>
        <v>164.25855513307982</v>
      </c>
      <c r="E17" s="5">
        <f t="shared" si="3"/>
        <v>258.55513307984791</v>
      </c>
      <c r="F17" s="5">
        <f t="shared" si="2"/>
        <v>377.18631178707221</v>
      </c>
      <c r="G17" s="5">
        <f t="shared" si="0"/>
        <v>0</v>
      </c>
    </row>
    <row r="18" spans="1:7" x14ac:dyDescent="0.3">
      <c r="A18" s="3" t="s">
        <v>5</v>
      </c>
      <c r="B18" s="4">
        <v>300</v>
      </c>
      <c r="C18" s="21" t="s">
        <v>16</v>
      </c>
      <c r="D18" s="5">
        <f t="shared" si="1"/>
        <v>61.596958174904941</v>
      </c>
      <c r="E18" s="5">
        <f t="shared" si="3"/>
        <v>96.958174904942965</v>
      </c>
      <c r="F18" s="5">
        <f t="shared" si="2"/>
        <v>141.44486692015209</v>
      </c>
      <c r="G18" s="5">
        <f t="shared" si="0"/>
        <v>0</v>
      </c>
    </row>
    <row r="19" spans="1:7" x14ac:dyDescent="0.3">
      <c r="A19" s="3" t="s">
        <v>6</v>
      </c>
      <c r="B19" s="4">
        <v>400</v>
      </c>
      <c r="C19" s="21" t="s">
        <v>23</v>
      </c>
      <c r="D19" s="5">
        <f>$B19/$E$8*$B$8</f>
        <v>104.84330484330485</v>
      </c>
      <c r="E19" s="5">
        <f>$B19/$E$8*$C$8</f>
        <v>114.90978157644825</v>
      </c>
      <c r="F19" s="5">
        <f>$B19/$E$8*$D$8</f>
        <v>180.24691358024694</v>
      </c>
      <c r="G19" s="5">
        <f t="shared" si="0"/>
        <v>0</v>
      </c>
    </row>
    <row r="20" spans="1:7" x14ac:dyDescent="0.3">
      <c r="A20" s="3" t="s">
        <v>7</v>
      </c>
      <c r="B20" s="4">
        <v>500</v>
      </c>
      <c r="C20" s="21" t="s">
        <v>16</v>
      </c>
      <c r="D20" s="5">
        <f>$B20/$E$6*$B$6</f>
        <v>102.66159695817491</v>
      </c>
      <c r="E20" s="5">
        <f>$B20/$E$6*$C$6</f>
        <v>161.59695817490496</v>
      </c>
      <c r="F20" s="5">
        <f>$B20/$E$6*$D$6</f>
        <v>235.74144486692015</v>
      </c>
      <c r="G20" s="5">
        <f t="shared" si="0"/>
        <v>0</v>
      </c>
    </row>
    <row r="21" spans="1:7" x14ac:dyDescent="0.3">
      <c r="A21" s="3" t="s">
        <v>8</v>
      </c>
      <c r="B21" s="4">
        <v>100</v>
      </c>
      <c r="C21" s="21" t="s">
        <v>16</v>
      </c>
      <c r="D21" s="5">
        <f>$B21/$E$6*$B$6</f>
        <v>20.532319391634978</v>
      </c>
      <c r="E21" s="5">
        <f>$B21/$E$6*$C$6</f>
        <v>32.319391634980988</v>
      </c>
      <c r="F21" s="5">
        <f>$B21/$E$6*$D$6</f>
        <v>47.148288973384027</v>
      </c>
      <c r="G21" s="5">
        <f t="shared" si="0"/>
        <v>0</v>
      </c>
    </row>
    <row r="22" spans="1:7" x14ac:dyDescent="0.3">
      <c r="A22" s="3" t="s">
        <v>9</v>
      </c>
      <c r="B22" s="4">
        <v>1250</v>
      </c>
      <c r="C22" s="21" t="s">
        <v>17</v>
      </c>
      <c r="D22" s="5">
        <f>$B22/$E$9*$B$9</f>
        <v>416.66666666666669</v>
      </c>
      <c r="E22" s="5">
        <f>$B22/$E$9*$C$9</f>
        <v>416.66666666666669</v>
      </c>
      <c r="F22" s="5">
        <f>$B22/$E$9*$D$9</f>
        <v>416.66666666666669</v>
      </c>
      <c r="G22" s="5">
        <f t="shared" si="0"/>
        <v>0</v>
      </c>
    </row>
    <row r="23" spans="1:7" s="17" customFormat="1" x14ac:dyDescent="0.3">
      <c r="A23" s="14" t="s">
        <v>18</v>
      </c>
      <c r="B23" s="15">
        <f>SUBTOTAL(109,B13:B22)</f>
        <v>9600</v>
      </c>
      <c r="C23" s="15"/>
      <c r="D23" s="16">
        <f>SUBTOTAL(109,D13:D22)</f>
        <v>2218.8387575827578</v>
      </c>
      <c r="E23" s="16">
        <f t="shared" ref="E23:F23" si="4">SUBTOTAL(109,E13:E22)</f>
        <v>2967.8886466485078</v>
      </c>
      <c r="F23" s="16">
        <f t="shared" si="4"/>
        <v>4413.2725957687344</v>
      </c>
      <c r="G23" s="5">
        <f t="shared" si="0"/>
        <v>0</v>
      </c>
    </row>
    <row r="24" spans="1:7" s="2" customFormat="1" x14ac:dyDescent="0.3">
      <c r="A24" s="6" t="s">
        <v>10</v>
      </c>
      <c r="B24" s="7">
        <f>SUM($D24:$F24)</f>
        <v>-9200</v>
      </c>
      <c r="D24" s="7">
        <v>-2000</v>
      </c>
      <c r="E24" s="7">
        <v>-3000</v>
      </c>
      <c r="F24" s="7">
        <v>-4200</v>
      </c>
      <c r="G24" s="5">
        <f t="shared" si="0"/>
        <v>0</v>
      </c>
    </row>
    <row r="25" spans="1:7" s="1" customFormat="1" x14ac:dyDescent="0.3">
      <c r="A25" s="8" t="s">
        <v>11</v>
      </c>
      <c r="B25" s="9">
        <f>SUM($D25:$F25)</f>
        <v>400</v>
      </c>
      <c r="D25" s="9">
        <f>$D23+$D24</f>
        <v>218.83875758275781</v>
      </c>
      <c r="E25" s="9">
        <f>$E23+$E24</f>
        <v>-32.111353351492198</v>
      </c>
      <c r="F25" s="9">
        <f>$F23+$F24</f>
        <v>213.27259576873439</v>
      </c>
      <c r="G25" s="5">
        <f t="shared" si="0"/>
        <v>0</v>
      </c>
    </row>
  </sheetData>
  <phoneticPr fontId="4" type="noConversion"/>
  <conditionalFormatting sqref="D25:F25">
    <cfRule type="cellIs" dxfId="5" priority="1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13:G25" calculatedColumn="1"/>
    <ignoredError sqref="D19:F19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9749-BA36-4C12-8B1C-4D1814EDCC2E}">
  <dimension ref="A1:G29"/>
  <sheetViews>
    <sheetView tabSelected="1" zoomScaleNormal="100" workbookViewId="0"/>
  </sheetViews>
  <sheetFormatPr defaultRowHeight="14.4" x14ac:dyDescent="0.3"/>
  <cols>
    <col min="1" max="1" width="23.33203125" customWidth="1"/>
    <col min="2" max="2" width="11.5546875" customWidth="1"/>
    <col min="3" max="3" width="11.21875" customWidth="1"/>
    <col min="4" max="4" width="11.44140625" customWidth="1"/>
    <col min="5" max="5" width="14.332031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7" x14ac:dyDescent="0.3">
      <c r="A1" s="1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10">
        <v>45292</v>
      </c>
      <c r="C3" s="10">
        <v>45657</v>
      </c>
    </row>
    <row r="4" spans="1:7" x14ac:dyDescent="0.3">
      <c r="B4" s="10"/>
      <c r="C4" s="10"/>
    </row>
    <row r="5" spans="1:7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7" x14ac:dyDescent="0.3">
      <c r="A6" t="s">
        <v>16</v>
      </c>
      <c r="B6" s="13">
        <v>54</v>
      </c>
      <c r="C6" s="13">
        <v>85</v>
      </c>
      <c r="D6" s="13">
        <v>124</v>
      </c>
      <c r="E6" s="13">
        <f>SUM($B6:$D6)</f>
        <v>263</v>
      </c>
    </row>
    <row r="7" spans="1:7" x14ac:dyDescent="0.3">
      <c r="A7" t="s">
        <v>25</v>
      </c>
      <c r="B7" s="13">
        <v>10241</v>
      </c>
      <c r="C7" s="13">
        <v>13400</v>
      </c>
      <c r="D7" s="13">
        <v>22578</v>
      </c>
      <c r="E7" s="13">
        <f>SUM($B7:$D7)</f>
        <v>46219</v>
      </c>
    </row>
    <row r="8" spans="1:7" x14ac:dyDescent="0.3">
      <c r="A8" t="s">
        <v>26</v>
      </c>
      <c r="B8" s="13">
        <v>1104</v>
      </c>
      <c r="C8" s="13">
        <v>1210</v>
      </c>
      <c r="D8" s="13">
        <v>1898</v>
      </c>
      <c r="E8" s="13">
        <f>SUM($B8:$D8)</f>
        <v>4212</v>
      </c>
    </row>
    <row r="9" spans="1:7" x14ac:dyDescent="0.3">
      <c r="A9" t="s">
        <v>17</v>
      </c>
      <c r="B9" s="13">
        <v>1</v>
      </c>
      <c r="C9" s="13">
        <v>1</v>
      </c>
      <c r="D9" s="13">
        <v>1</v>
      </c>
      <c r="E9" s="13">
        <f>SUM($B9:$D9)</f>
        <v>3</v>
      </c>
    </row>
    <row r="10" spans="1:7" x14ac:dyDescent="0.3">
      <c r="A10" t="s">
        <v>24</v>
      </c>
      <c r="B10" s="13"/>
      <c r="C10" s="13"/>
      <c r="D10" s="13"/>
    </row>
    <row r="11" spans="1:7" x14ac:dyDescent="0.3">
      <c r="B11" s="10"/>
      <c r="C11" s="10"/>
    </row>
    <row r="12" spans="1:7" s="1" customFormat="1" x14ac:dyDescent="0.3">
      <c r="A12" s="1" t="s">
        <v>12</v>
      </c>
      <c r="B12" s="18" t="s">
        <v>18</v>
      </c>
      <c r="C12" s="18" t="s">
        <v>27</v>
      </c>
      <c r="D12" s="18" t="s">
        <v>13</v>
      </c>
      <c r="E12" s="18" t="s">
        <v>14</v>
      </c>
      <c r="F12" s="18" t="s">
        <v>15</v>
      </c>
      <c r="G12" s="1" t="s">
        <v>34</v>
      </c>
    </row>
    <row r="13" spans="1:7" x14ac:dyDescent="0.3">
      <c r="A13" s="3" t="s">
        <v>0</v>
      </c>
      <c r="B13" s="4">
        <v>4000</v>
      </c>
      <c r="C13" s="21" t="s">
        <v>23</v>
      </c>
      <c r="D13" s="5">
        <f>$B13/$E$7*$B$7</f>
        <v>886.30217010320439</v>
      </c>
      <c r="E13" s="5">
        <f>$B13/$E$7*$C$7</f>
        <v>1159.6962288236441</v>
      </c>
      <c r="F13" s="5">
        <f>$B13/$E$7*$D$7</f>
        <v>1954.0016010731517</v>
      </c>
      <c r="G13" s="22">
        <f>$B13-SUM($D13:$F13)</f>
        <v>0</v>
      </c>
    </row>
    <row r="14" spans="1:7" x14ac:dyDescent="0.3">
      <c r="A14" s="3" t="s">
        <v>1</v>
      </c>
      <c r="B14" s="4">
        <v>2000</v>
      </c>
      <c r="C14" s="21" t="s">
        <v>16</v>
      </c>
      <c r="D14" s="5">
        <f>$B14/$E$6*$B$6</f>
        <v>410.64638783269965</v>
      </c>
      <c r="E14" s="5">
        <f>$B14/$E$6*$C$6</f>
        <v>646.38783269961982</v>
      </c>
      <c r="F14" s="5">
        <f>$B14/$E$6*$D$6</f>
        <v>942.96577946768059</v>
      </c>
      <c r="G14" s="22">
        <f t="shared" ref="G14:G25" si="0">$B14-SUM($D14:$F14)</f>
        <v>0</v>
      </c>
    </row>
    <row r="15" spans="1:7" x14ac:dyDescent="0.3">
      <c r="A15" s="3" t="s">
        <v>2</v>
      </c>
      <c r="B15" s="4">
        <v>200</v>
      </c>
      <c r="C15" s="21" t="s">
        <v>16</v>
      </c>
      <c r="D15" s="5">
        <f t="shared" ref="D15:D18" si="1">$B15/$E$6*$B$6</f>
        <v>41.064638783269956</v>
      </c>
      <c r="E15" s="5">
        <f>$B15/$E$6*$C$6</f>
        <v>64.638783269961976</v>
      </c>
      <c r="F15" s="5">
        <f t="shared" ref="F15:F18" si="2">$B15/$E$6*$D$6</f>
        <v>94.296577946768053</v>
      </c>
      <c r="G15" s="22">
        <f t="shared" si="0"/>
        <v>0</v>
      </c>
    </row>
    <row r="16" spans="1:7" x14ac:dyDescent="0.3">
      <c r="A16" s="3" t="s">
        <v>3</v>
      </c>
      <c r="B16" s="4">
        <v>50</v>
      </c>
      <c r="C16" s="21" t="s">
        <v>16</v>
      </c>
      <c r="D16" s="5">
        <f t="shared" si="1"/>
        <v>10.266159695817489</v>
      </c>
      <c r="E16" s="5">
        <f t="shared" ref="E16:E18" si="3">$B16/$E$6*$C$6</f>
        <v>16.159695817490494</v>
      </c>
      <c r="F16" s="5">
        <f t="shared" si="2"/>
        <v>23.574144486692013</v>
      </c>
      <c r="G16" s="22">
        <f t="shared" si="0"/>
        <v>0</v>
      </c>
    </row>
    <row r="17" spans="1:7" x14ac:dyDescent="0.3">
      <c r="A17" s="3" t="s">
        <v>4</v>
      </c>
      <c r="B17" s="4">
        <v>800</v>
      </c>
      <c r="C17" s="21" t="s">
        <v>16</v>
      </c>
      <c r="D17" s="5">
        <f t="shared" si="1"/>
        <v>164.25855513307982</v>
      </c>
      <c r="E17" s="5">
        <f t="shared" si="3"/>
        <v>258.55513307984791</v>
      </c>
      <c r="F17" s="5">
        <f t="shared" si="2"/>
        <v>377.18631178707221</v>
      </c>
      <c r="G17" s="22">
        <f t="shared" si="0"/>
        <v>0</v>
      </c>
    </row>
    <row r="18" spans="1:7" x14ac:dyDescent="0.3">
      <c r="A18" s="3" t="s">
        <v>5</v>
      </c>
      <c r="B18" s="4">
        <v>300</v>
      </c>
      <c r="C18" s="21" t="s">
        <v>16</v>
      </c>
      <c r="D18" s="5">
        <f t="shared" si="1"/>
        <v>61.596958174904941</v>
      </c>
      <c r="E18" s="5">
        <f t="shared" si="3"/>
        <v>96.958174904942965</v>
      </c>
      <c r="F18" s="5">
        <f t="shared" si="2"/>
        <v>141.44486692015209</v>
      </c>
      <c r="G18" s="22">
        <f t="shared" si="0"/>
        <v>0</v>
      </c>
    </row>
    <row r="19" spans="1:7" x14ac:dyDescent="0.3">
      <c r="A19" s="3" t="s">
        <v>6</v>
      </c>
      <c r="B19" s="4">
        <v>400</v>
      </c>
      <c r="C19" s="21" t="s">
        <v>23</v>
      </c>
      <c r="D19" s="5">
        <f>$B19/$E$8*$B$8</f>
        <v>104.84330484330485</v>
      </c>
      <c r="E19" s="5">
        <f>$B19/$E$8*$C$8</f>
        <v>114.90978157644825</v>
      </c>
      <c r="F19" s="5">
        <f>$B19/$E$8*$D$8</f>
        <v>180.24691358024694</v>
      </c>
      <c r="G19" s="22">
        <f t="shared" si="0"/>
        <v>0</v>
      </c>
    </row>
    <row r="20" spans="1:7" x14ac:dyDescent="0.3">
      <c r="A20" s="3" t="s">
        <v>7</v>
      </c>
      <c r="B20" s="4">
        <v>500</v>
      </c>
      <c r="C20" s="21" t="s">
        <v>16</v>
      </c>
      <c r="D20" s="5">
        <f>$B20/$E$6*$B$6</f>
        <v>102.66159695817491</v>
      </c>
      <c r="E20" s="5">
        <f>$B20/$E$6*$C$6</f>
        <v>161.59695817490496</v>
      </c>
      <c r="F20" s="5">
        <f>$B20/$E$6*$D$6</f>
        <v>235.74144486692015</v>
      </c>
      <c r="G20" s="22">
        <f t="shared" si="0"/>
        <v>0</v>
      </c>
    </row>
    <row r="21" spans="1:7" x14ac:dyDescent="0.3">
      <c r="A21" s="3" t="s">
        <v>8</v>
      </c>
      <c r="B21" s="4">
        <v>100</v>
      </c>
      <c r="C21" s="21" t="s">
        <v>16</v>
      </c>
      <c r="D21" s="5">
        <f>$B21/$E$6*$B$6</f>
        <v>20.532319391634978</v>
      </c>
      <c r="E21" s="5">
        <f>$B21/$E$6*$C$6</f>
        <v>32.319391634980988</v>
      </c>
      <c r="F21" s="5">
        <f>$B21/$E$6*$D$6</f>
        <v>47.148288973384027</v>
      </c>
      <c r="G21" s="22">
        <f t="shared" si="0"/>
        <v>0</v>
      </c>
    </row>
    <row r="22" spans="1:7" x14ac:dyDescent="0.3">
      <c r="A22" s="3" t="s">
        <v>9</v>
      </c>
      <c r="B22" s="4">
        <v>1250</v>
      </c>
      <c r="C22" s="21" t="s">
        <v>17</v>
      </c>
      <c r="D22" s="5">
        <f>$B22/$E$9*$B$9</f>
        <v>416.66666666666669</v>
      </c>
      <c r="E22" s="5">
        <f>$B22/$E$9*$C$9</f>
        <v>416.66666666666669</v>
      </c>
      <c r="F22" s="5">
        <f>$B22/$E$9*$D$9</f>
        <v>416.66666666666669</v>
      </c>
      <c r="G22" s="22">
        <f t="shared" si="0"/>
        <v>0</v>
      </c>
    </row>
    <row r="23" spans="1:7" s="17" customFormat="1" x14ac:dyDescent="0.3">
      <c r="A23" s="14" t="s">
        <v>18</v>
      </c>
      <c r="B23" s="15">
        <f>SUBTOTAL(109,B13:B22)</f>
        <v>9600</v>
      </c>
      <c r="C23" s="15"/>
      <c r="D23" s="16">
        <f>SUBTOTAL(109,D13:D22)</f>
        <v>2218.8387575827578</v>
      </c>
      <c r="E23" s="16">
        <f t="shared" ref="E23:F23" si="4">SUBTOTAL(109,E13:E22)</f>
        <v>2967.8886466485078</v>
      </c>
      <c r="F23" s="16">
        <f t="shared" si="4"/>
        <v>4413.2725957687344</v>
      </c>
      <c r="G23" s="22">
        <f t="shared" si="0"/>
        <v>0</v>
      </c>
    </row>
    <row r="24" spans="1:7" s="2" customFormat="1" x14ac:dyDescent="0.3">
      <c r="A24" s="6" t="s">
        <v>10</v>
      </c>
      <c r="B24" s="7">
        <f>SUM($D24:$F24)</f>
        <v>-9200</v>
      </c>
      <c r="D24" s="7">
        <v>-2000</v>
      </c>
      <c r="E24" s="7">
        <v>-3000</v>
      </c>
      <c r="F24" s="7">
        <v>-4200</v>
      </c>
      <c r="G24" s="22">
        <f t="shared" si="0"/>
        <v>0</v>
      </c>
    </row>
    <row r="25" spans="1:7" s="1" customFormat="1" x14ac:dyDescent="0.3">
      <c r="A25" s="8" t="s">
        <v>11</v>
      </c>
      <c r="B25" s="9">
        <f>SUM($D25:$F25)</f>
        <v>400</v>
      </c>
      <c r="D25" s="9">
        <f>$D23+$D24</f>
        <v>218.83875758275781</v>
      </c>
      <c r="E25" s="9">
        <f>$E23+$E24</f>
        <v>-32.111353351492198</v>
      </c>
      <c r="F25" s="9">
        <f>$F23+$F24</f>
        <v>213.27259576873439</v>
      </c>
      <c r="G25" s="22">
        <f t="shared" si="0"/>
        <v>0</v>
      </c>
    </row>
    <row r="27" spans="1:7" x14ac:dyDescent="0.3">
      <c r="A27" t="s">
        <v>28</v>
      </c>
      <c r="B27" s="20" t="s">
        <v>31</v>
      </c>
      <c r="C27" s="20" t="s">
        <v>15</v>
      </c>
      <c r="D27" s="20" t="s">
        <v>32</v>
      </c>
      <c r="E27" s="20" t="s">
        <v>33</v>
      </c>
    </row>
    <row r="28" spans="1:7" x14ac:dyDescent="0.3">
      <c r="A28" t="s">
        <v>29</v>
      </c>
      <c r="B28">
        <v>10</v>
      </c>
      <c r="C28" s="12">
        <f>$F$23/12*10</f>
        <v>3677.727163140612</v>
      </c>
      <c r="D28" s="12">
        <v>-3500</v>
      </c>
      <c r="E28" s="12">
        <f t="shared" ref="E28:E29" si="5">$C28+$D28</f>
        <v>177.72716314061199</v>
      </c>
    </row>
    <row r="29" spans="1:7" x14ac:dyDescent="0.3">
      <c r="A29" t="s">
        <v>30</v>
      </c>
      <c r="B29">
        <v>2</v>
      </c>
      <c r="C29" s="12">
        <f>$F$23/12*2</f>
        <v>735.5454326281224</v>
      </c>
      <c r="D29" s="12">
        <v>-700</v>
      </c>
      <c r="E29" s="12">
        <f t="shared" si="5"/>
        <v>35.545432628122398</v>
      </c>
    </row>
  </sheetData>
  <conditionalFormatting sqref="D25:F25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28:E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D19:F19" formula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Conguagli spese</vt:lpstr>
      <vt:lpstr>Conguagli spese Prorata</vt:lpstr>
      <vt:lpstr>'Conguagli spese'!Area_stampa</vt:lpstr>
      <vt:lpstr>'Conguagli spese Prorata'!Area_stampa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2024-05-16T08:35:21Z</dcterms:modified>
</cp:coreProperties>
</file>