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615" windowWidth="15015" windowHeight="24450"/>
  </bookViews>
  <sheets>
    <sheet name="Atlas" sheetId="1" r:id="rId1"/>
    <sheet name="Compas" sheetId="3" r:id="rId2"/>
    <sheet name="Sources" sheetId="4" r:id="rId3"/>
  </sheets>
  <calcPr calcId="125725"/>
  <fileRecoveryPr repairLoad="1"/>
</workbook>
</file>

<file path=xl/calcChain.xml><?xml version="1.0" encoding="utf-8"?>
<calcChain xmlns="http://schemas.openxmlformats.org/spreadsheetml/2006/main">
  <c r="G7" i="4"/>
  <c r="H7"/>
  <c r="F7"/>
  <c r="D7"/>
  <c r="H5"/>
  <c r="G5" s="1"/>
  <c r="G4"/>
  <c r="H4"/>
  <c r="F5"/>
  <c r="F4"/>
  <c r="D5"/>
  <c r="D4"/>
  <c r="D3"/>
  <c r="E5"/>
  <c r="E4"/>
  <c r="C4"/>
  <c r="C5"/>
  <c r="H3"/>
  <c r="F3"/>
  <c r="G3" s="1"/>
  <c r="E3"/>
  <c r="C3"/>
  <c r="J15" i="1"/>
  <c r="E15"/>
  <c r="J11" i="3"/>
  <c r="J10"/>
  <c r="I10"/>
  <c r="J9"/>
  <c r="I9"/>
  <c r="J8"/>
  <c r="E7" i="4" s="1"/>
  <c r="I8" i="3"/>
  <c r="J7"/>
  <c r="I4"/>
  <c r="C7" i="4" s="1"/>
  <c r="H3" i="3"/>
  <c r="G3"/>
  <c r="J13" i="1"/>
  <c r="J12"/>
  <c r="J14"/>
  <c r="J11"/>
  <c r="I11"/>
  <c r="J10"/>
  <c r="I10"/>
  <c r="J9"/>
  <c r="I9"/>
  <c r="J8"/>
  <c r="I5"/>
  <c r="I4"/>
  <c r="E14"/>
  <c r="H3"/>
  <c r="G3"/>
</calcChain>
</file>

<file path=xl/sharedStrings.xml><?xml version="1.0" encoding="utf-8"?>
<sst xmlns="http://schemas.openxmlformats.org/spreadsheetml/2006/main" count="145" uniqueCount="72">
  <si>
    <t>Item #</t>
  </si>
  <si>
    <t>Device</t>
  </si>
  <si>
    <t>Notes</t>
  </si>
  <si>
    <t>Datasheet Link</t>
  </si>
  <si>
    <t>uBlox LEA-6 GPS</t>
  </si>
  <si>
    <t>3DR board has battery and LDO</t>
  </si>
  <si>
    <t>http://www.u-blox.com/images/downloads/Product_Docs/LEA-6_ProductSummary_%28GPS.G6-HW-09002%29.pdf</t>
  </si>
  <si>
    <t>1a</t>
  </si>
  <si>
    <t>MAXIM GPS LNA</t>
  </si>
  <si>
    <t>http://pdfserv.maximintegrated.com/en/ds/MAX2659.pdf</t>
  </si>
  <si>
    <t>MMA8452 Accelerometer</t>
  </si>
  <si>
    <t>http://dlnmh9ip6v2uc.cloudfront.net/datasheets/Sensors/Accelerometers/MMA8452Q.pdf</t>
  </si>
  <si>
    <t>Xbee pro uses 6x more current than Xbee</t>
  </si>
  <si>
    <t>http://www.sparkfun.com/datasheets/Wireless/Zigbee/XBee-Datasheet.pdf</t>
  </si>
  <si>
    <t>3a</t>
  </si>
  <si>
    <t>Sonar @ 3.3V</t>
  </si>
  <si>
    <t>http://www.maxbotix.com/documents/MB7066-MB7076_Datasheet.pdf</t>
  </si>
  <si>
    <t>4a</t>
  </si>
  <si>
    <t>Sonar @ 5V</t>
  </si>
  <si>
    <t>More distance</t>
  </si>
  <si>
    <t>Thermal Array</t>
  </si>
  <si>
    <t>the thermal array will operate at the most sensitively at 2.6V</t>
  </si>
  <si>
    <t>http://www.melexis.com/Asset/Datasheet-IR-thermometer-16X4-sensor-array-MLX90620-DownloadLink-6099.aspx</t>
  </si>
  <si>
    <t>GH100 Microwave Motion Sensor</t>
  </si>
  <si>
    <t>http://pub.ucpros.com/download/GH100Datasheet.pdf</t>
  </si>
  <si>
    <t>We will run these at 5 volts, there is an internal step down.</t>
  </si>
  <si>
    <t>http://www.ams.com/eng/content/download/1288/7223/496</t>
  </si>
  <si>
    <t>7a</t>
  </si>
  <si>
    <t>12-bit Rotary Encoder @ 5V</t>
  </si>
  <si>
    <t>We will run these at 5 volts, there is an internal step down to 3.3V.</t>
  </si>
  <si>
    <t>Motors and ESC</t>
  </si>
  <si>
    <t>http://www.hobbytown.com/Shop/Reaktor-3500kv-Brushless-Motor-Combo/</t>
  </si>
  <si>
    <t>Barometer</t>
  </si>
  <si>
    <t>1mA during conversion, otherwise 0</t>
  </si>
  <si>
    <t>http://dlnmh9ip6v2uc.cloudfront.net/datasheets/Sensors/Pressure/BST-BMP085-DS000-06.pdf</t>
  </si>
  <si>
    <t>RFID Excalibur K9classicedp K9 Alarm</t>
  </si>
  <si>
    <t>Pg. 23: The source connection must have at least a 15 Amp
capacity at all times</t>
  </si>
  <si>
    <t>http://www.caralarm.com/manuals/k-9/k9-mundial.pdf</t>
  </si>
  <si>
    <t>Rotating Beacon Light</t>
  </si>
  <si>
    <t>Xbee with RPSMA Antenna</t>
  </si>
  <si>
    <t>Xbee with PCB Antenna</t>
  </si>
  <si>
    <t>Min</t>
  </si>
  <si>
    <t>Typical</t>
  </si>
  <si>
    <t>Max</t>
  </si>
  <si>
    <t>Power Rails (V)</t>
  </si>
  <si>
    <t>Power Consumption (mW)</t>
  </si>
  <si>
    <t>Supply Current (mA)</t>
  </si>
  <si>
    <t>Uses batteries.</t>
  </si>
  <si>
    <t>12-bit Rotary Encoder @ 3.3V</t>
  </si>
  <si>
    <t>Powered by 2S or 3S LiPo batteries.</t>
  </si>
  <si>
    <t>Power Source</t>
  </si>
  <si>
    <t>AA Batteries (2x)</t>
  </si>
  <si>
    <t>LIPO-1 (3S)</t>
  </si>
  <si>
    <t>LIPO-2 (3S)</t>
  </si>
  <si>
    <t>NiMH-1 (5xAA)</t>
  </si>
  <si>
    <t>Compas</t>
  </si>
  <si>
    <t>Atlas</t>
  </si>
  <si>
    <t>System</t>
  </si>
  <si>
    <t>NiMH-2 (5xAA)</t>
  </si>
  <si>
    <t>Peak</t>
  </si>
  <si>
    <t>Avg</t>
  </si>
  <si>
    <t>Power Consumption (W)</t>
  </si>
  <si>
    <t>Current Consumption (A)</t>
  </si>
  <si>
    <t>http://www.tenergy.com/Tenergy-NiMh-9-6V-2000mAh-High-Capacity-Battery-Pack-w-Tamiya-Connector_2</t>
  </si>
  <si>
    <t>http://www.tenergy.com/10306</t>
  </si>
  <si>
    <t>Datasheets</t>
  </si>
  <si>
    <t>(see NiMH-1 above)</t>
  </si>
  <si>
    <t>For siren</t>
  </si>
  <si>
    <t>(see LIPO-1 above)</t>
  </si>
  <si>
    <t>http://www.venom-group.com/20C-3S-5000mah-11-1v-LiPO-UNI.html</t>
  </si>
  <si>
    <r>
      <rPr>
        <u/>
        <sz val="10"/>
        <color rgb="FF000000"/>
        <rFont val="Arial"/>
        <family val="2"/>
      </rPr>
      <t>For electronics</t>
    </r>
    <r>
      <rPr>
        <sz val="10"/>
        <color rgb="FF000000"/>
        <rFont val="Arial"/>
        <family val="2"/>
      </rPr>
      <t>, 9.6V, 8xAA 2000mAh TENERGY, 8.5oz</t>
    </r>
  </si>
  <si>
    <r>
      <rPr>
        <u/>
        <sz val="10"/>
        <color rgb="FF000000"/>
        <rFont val="Arial"/>
        <family val="2"/>
      </rPr>
      <t>For motors</t>
    </r>
    <r>
      <rPr>
        <sz val="10"/>
        <color rgb="FF000000"/>
        <rFont val="Arial"/>
        <family val="2"/>
      </rPr>
      <t xml:space="preserve"> (1 each), 11.1V (3S) 5000mAh Venom, 15.8oz, 55.5 Wh, Cont. Discharge: 20C (100A), Charge Rate: 1C (5A), Max Burst Rate: 40C (200A), Max Volts/pack: 12.6V, Max Volts/cell: 4.2V, Min Discharge Volts/pack: 9.0V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</si>
</sst>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u/>
      <sz val="10"/>
      <color theme="10"/>
      <name val="Arial"/>
      <family val="2"/>
    </font>
    <font>
      <sz val="10"/>
      <color theme="6" tint="-0.249977111117893"/>
      <name val="Arial"/>
      <family val="2"/>
    </font>
    <font>
      <sz val="10"/>
      <color theme="6" tint="0.59999389629810485"/>
      <name val="Arial"/>
      <family val="2"/>
    </font>
    <font>
      <sz val="10"/>
      <color rgb="FF000000"/>
      <name val="Arial"/>
    </font>
    <font>
      <sz val="10"/>
      <color theme="0" tint="-0.249977111117893"/>
      <name val="Arial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</cellStyleXfs>
  <cellXfs count="128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2" fontId="0" fillId="0" borderId="5" xfId="0" applyNumberFormat="1" applyBorder="1" applyAlignment="1">
      <alignment wrapText="1"/>
    </xf>
    <xf numFmtId="0" fontId="7" fillId="0" borderId="0" xfId="1" applyAlignment="1" applyProtection="1">
      <alignment wrapText="1"/>
    </xf>
    <xf numFmtId="0" fontId="7" fillId="0" borderId="3" xfId="1" applyBorder="1" applyAlignment="1" applyProtection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wrapText="1"/>
    </xf>
    <xf numFmtId="2" fontId="0" fillId="0" borderId="11" xfId="0" applyNumberFormat="1" applyBorder="1" applyAlignment="1">
      <alignment horizontal="center" wrapText="1"/>
    </xf>
    <xf numFmtId="2" fontId="8" fillId="0" borderId="2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2" fontId="0" fillId="0" borderId="0" xfId="0" applyNumberForma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16" xfId="0" applyBorder="1" applyAlignment="1">
      <alignment wrapText="1"/>
    </xf>
    <xf numFmtId="2" fontId="8" fillId="0" borderId="0" xfId="0" applyNumberFormat="1" applyFont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2" fontId="6" fillId="0" borderId="7" xfId="0" applyNumberFormat="1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2" fontId="9" fillId="0" borderId="7" xfId="0" applyNumberFormat="1" applyFont="1" applyBorder="1" applyAlignment="1">
      <alignment horizontal="center" vertical="center" wrapText="1"/>
    </xf>
    <xf numFmtId="2" fontId="9" fillId="0" borderId="10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43" fontId="5" fillId="0" borderId="5" xfId="2" applyFont="1" applyBorder="1" applyAlignment="1">
      <alignment horizontal="center" vertical="center" wrapText="1"/>
    </xf>
    <xf numFmtId="43" fontId="8" fillId="0" borderId="12" xfId="2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2" fontId="8" fillId="0" borderId="2" xfId="0" applyNumberFormat="1" applyFont="1" applyBorder="1" applyAlignment="1">
      <alignment horizontal="center" vertical="center" wrapText="1"/>
    </xf>
    <xf numFmtId="43" fontId="5" fillId="0" borderId="2" xfId="2" applyFont="1" applyBorder="1" applyAlignment="1">
      <alignment horizontal="center" vertical="center" wrapText="1"/>
    </xf>
    <xf numFmtId="43" fontId="8" fillId="0" borderId="11" xfId="2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0" fillId="0" borderId="18" xfId="0" applyBorder="1" applyAlignment="1">
      <alignment vertical="center" wrapText="1"/>
    </xf>
    <xf numFmtId="2" fontId="0" fillId="0" borderId="19" xfId="0" applyNumberFormat="1" applyBorder="1" applyAlignment="1">
      <alignment horizontal="center" wrapText="1"/>
    </xf>
    <xf numFmtId="2" fontId="8" fillId="0" borderId="20" xfId="0" applyNumberFormat="1" applyFont="1" applyBorder="1" applyAlignment="1">
      <alignment horizontal="center" wrapText="1"/>
    </xf>
    <xf numFmtId="2" fontId="0" fillId="0" borderId="21" xfId="0" applyNumberFormat="1" applyBorder="1" applyAlignment="1">
      <alignment horizontal="center" wrapText="1"/>
    </xf>
    <xf numFmtId="2" fontId="0" fillId="0" borderId="20" xfId="0" applyNumberFormat="1" applyBorder="1" applyAlignment="1">
      <alignment horizontal="center" wrapText="1"/>
    </xf>
    <xf numFmtId="0" fontId="4" fillId="0" borderId="18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4" fillId="0" borderId="18" xfId="0" applyFont="1" applyBorder="1" applyAlignment="1">
      <alignment horizontal="center" wrapText="1"/>
    </xf>
    <xf numFmtId="0" fontId="0" fillId="0" borderId="23" xfId="0" applyBorder="1" applyAlignment="1">
      <alignment wrapText="1"/>
    </xf>
    <xf numFmtId="2" fontId="0" fillId="0" borderId="23" xfId="0" applyNumberFormat="1" applyBorder="1" applyAlignment="1">
      <alignment horizontal="center" wrapText="1"/>
    </xf>
    <xf numFmtId="2" fontId="8" fillId="0" borderId="24" xfId="0" applyNumberFormat="1" applyFont="1" applyBorder="1" applyAlignment="1">
      <alignment horizontal="center" wrapText="1"/>
    </xf>
    <xf numFmtId="2" fontId="0" fillId="0" borderId="25" xfId="0" applyNumberFormat="1" applyBorder="1" applyAlignment="1">
      <alignment horizontal="center" wrapText="1"/>
    </xf>
    <xf numFmtId="2" fontId="0" fillId="0" borderId="24" xfId="0" applyNumberFormat="1" applyBorder="1" applyAlignment="1">
      <alignment horizontal="center" wrapText="1"/>
    </xf>
    <xf numFmtId="0" fontId="12" fillId="0" borderId="22" xfId="0" applyFont="1" applyBorder="1" applyAlignment="1">
      <alignment wrapText="1"/>
    </xf>
    <xf numFmtId="0" fontId="2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2" fontId="4" fillId="0" borderId="26" xfId="0" applyNumberFormat="1" applyFont="1" applyBorder="1" applyAlignment="1">
      <alignment horizontal="center" wrapText="1"/>
    </xf>
    <xf numFmtId="2" fontId="8" fillId="0" borderId="27" xfId="0" applyNumberFormat="1" applyFont="1" applyBorder="1" applyAlignment="1">
      <alignment horizontal="center" wrapText="1"/>
    </xf>
    <xf numFmtId="2" fontId="0" fillId="0" borderId="28" xfId="0" applyNumberFormat="1" applyBorder="1" applyAlignment="1">
      <alignment horizontal="center" wrapText="1"/>
    </xf>
    <xf numFmtId="2" fontId="0" fillId="0" borderId="27" xfId="0" applyNumberFormat="1" applyBorder="1" applyAlignment="1">
      <alignment horizont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wrapText="1"/>
    </xf>
    <xf numFmtId="0" fontId="2" fillId="2" borderId="32" xfId="0" applyFont="1" applyFill="1" applyBorder="1" applyAlignment="1">
      <alignment horizontal="center" wrapText="1"/>
    </xf>
    <xf numFmtId="0" fontId="2" fillId="2" borderId="33" xfId="0" applyFont="1" applyFill="1" applyBorder="1" applyAlignment="1">
      <alignment horizontal="center" wrapText="1"/>
    </xf>
    <xf numFmtId="0" fontId="0" fillId="0" borderId="30" xfId="0" applyBorder="1" applyAlignment="1">
      <alignment wrapText="1"/>
    </xf>
    <xf numFmtId="0" fontId="2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wrapText="1"/>
    </xf>
    <xf numFmtId="0" fontId="3" fillId="2" borderId="29" xfId="0" applyFont="1" applyFill="1" applyBorder="1" applyAlignment="1">
      <alignment horizontal="center" wrapText="1"/>
    </xf>
    <xf numFmtId="0" fontId="0" fillId="0" borderId="22" xfId="0" applyBorder="1" applyAlignment="1">
      <alignment wrapText="1"/>
    </xf>
    <xf numFmtId="0" fontId="3" fillId="2" borderId="12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kfun.com/datasheets/Wireless/Zigbee/XBee-Datasheet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lnmh9ip6v2uc.cloudfront.net/datasheets/Sensors/Pressure/BST-BMP085-DS000-06.pdf" TargetMode="External"/><Relationship Id="rId7" Type="http://schemas.openxmlformats.org/officeDocument/2006/relationships/hyperlink" Target="http://www.maxbotix.com/documents/MB7066-MB7076_Datasheet.pdf" TargetMode="External"/><Relationship Id="rId12" Type="http://schemas.openxmlformats.org/officeDocument/2006/relationships/hyperlink" Target="http://www.u-blox.com/images/downloads/Product_Docs/LEA-6_ProductSummary_%28GPS.G6-HW-09002%29.pdf" TargetMode="External"/><Relationship Id="rId2" Type="http://schemas.openxmlformats.org/officeDocument/2006/relationships/hyperlink" Target="http://www.hobbytown.com/Shop/Reaktor-3500kv-Brushless-Motor-Combo/" TargetMode="External"/><Relationship Id="rId1" Type="http://schemas.openxmlformats.org/officeDocument/2006/relationships/hyperlink" Target="http://pub.ucpros.com/download/GH100Datasheet.pdf" TargetMode="External"/><Relationship Id="rId6" Type="http://schemas.openxmlformats.org/officeDocument/2006/relationships/hyperlink" Target="http://www.maxbotix.com/documents/MB7066-MB7076_Datasheet.pdf" TargetMode="External"/><Relationship Id="rId11" Type="http://schemas.openxmlformats.org/officeDocument/2006/relationships/hyperlink" Target="http://pdfserv.maximintegrated.com/en/ds/MAX2659.pdf" TargetMode="External"/><Relationship Id="rId5" Type="http://schemas.openxmlformats.org/officeDocument/2006/relationships/hyperlink" Target="http://www.melexis.com/Asset/Datasheet-IR-thermometer-16X4-sensor-array-MLX90620-DownloadLink-6099.aspx" TargetMode="External"/><Relationship Id="rId10" Type="http://schemas.openxmlformats.org/officeDocument/2006/relationships/hyperlink" Target="http://dlnmh9ip6v2uc.cloudfront.net/datasheets/Sensors/Accelerometers/MMA8452Q.pdf" TargetMode="External"/><Relationship Id="rId4" Type="http://schemas.openxmlformats.org/officeDocument/2006/relationships/hyperlink" Target="http://www.caralarm.com/manuals/k-9/k9-mundial.pdf" TargetMode="External"/><Relationship Id="rId9" Type="http://schemas.openxmlformats.org/officeDocument/2006/relationships/hyperlink" Target="http://www.sparkfun.com/datasheets/Wireless/Zigbee/XBee-Datasheet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dfserv.maximintegrated.com/en/ds/MAX2659.pdf" TargetMode="External"/><Relationship Id="rId3" Type="http://schemas.openxmlformats.org/officeDocument/2006/relationships/hyperlink" Target="http://www.ams.com/eng/content/download/1288/7223/496" TargetMode="External"/><Relationship Id="rId7" Type="http://schemas.openxmlformats.org/officeDocument/2006/relationships/hyperlink" Target="http://www.sparkfun.com/datasheets/Wireless/Zigbee/XBee-Datasheet.pdf" TargetMode="External"/><Relationship Id="rId2" Type="http://schemas.openxmlformats.org/officeDocument/2006/relationships/hyperlink" Target="http://dlnmh9ip6v2uc.cloudfront.net/datasheets/Sensors/Pressure/BST-BMP085-DS000-06.pdf" TargetMode="External"/><Relationship Id="rId1" Type="http://schemas.openxmlformats.org/officeDocument/2006/relationships/hyperlink" Target="http://www.ams.com/eng/content/download/1288/7223/496" TargetMode="External"/><Relationship Id="rId6" Type="http://schemas.openxmlformats.org/officeDocument/2006/relationships/hyperlink" Target="http://www.sparkfun.com/datasheets/Wireless/Zigbee/XBee-Datasheet.pdf" TargetMode="External"/><Relationship Id="rId5" Type="http://schemas.openxmlformats.org/officeDocument/2006/relationships/hyperlink" Target="http://www.maxbotix.com/documents/MB7066-MB7076_Datasheet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maxbotix.com/documents/MB7066-MB7076_Datasheet.pdf" TargetMode="External"/><Relationship Id="rId9" Type="http://schemas.openxmlformats.org/officeDocument/2006/relationships/hyperlink" Target="http://www.u-blox.com/images/downloads/Product_Docs/LEA-6_ProductSummary_%28GPS.G6-HW-09002%29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nom-group.com/20C-3S-5000mah-11-1v-LiPO-UNI.html" TargetMode="External"/><Relationship Id="rId2" Type="http://schemas.openxmlformats.org/officeDocument/2006/relationships/hyperlink" Target="http://www.tenergy.com/10306" TargetMode="External"/><Relationship Id="rId1" Type="http://schemas.openxmlformats.org/officeDocument/2006/relationships/hyperlink" Target="http://www.tenergy.com/Tenergy-NiMh-9-6V-2000mAh-High-Capacity-Battery-Pack-w-Tamiya-Connector_2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view="pageLayout" zoomScaleNormal="100" workbookViewId="0">
      <selection activeCell="D9" sqref="D9"/>
    </sheetView>
  </sheetViews>
  <sheetFormatPr defaultColWidth="17.140625" defaultRowHeight="12.75" customHeight="1"/>
  <cols>
    <col min="1" max="1" width="5.85546875" customWidth="1"/>
    <col min="2" max="2" width="17.28515625" customWidth="1"/>
    <col min="3" max="3" width="16.42578125" customWidth="1"/>
    <col min="4" max="4" width="7.28515625" customWidth="1"/>
    <col min="5" max="5" width="8.7109375" customWidth="1"/>
    <col min="6" max="6" width="7.7109375" customWidth="1"/>
    <col min="7" max="7" width="8.5703125" customWidth="1"/>
    <col min="8" max="8" width="10.28515625" customWidth="1"/>
    <col min="9" max="9" width="8.28515625" customWidth="1"/>
    <col min="10" max="10" width="14.140625" customWidth="1"/>
    <col min="11" max="11" width="29.5703125" customWidth="1"/>
    <col min="12" max="12" width="25.42578125" customWidth="1"/>
  </cols>
  <sheetData>
    <row r="1" spans="1:12" ht="30.75" customHeight="1">
      <c r="A1" s="31" t="s">
        <v>0</v>
      </c>
      <c r="B1" s="31" t="s">
        <v>1</v>
      </c>
      <c r="C1" s="31" t="s">
        <v>50</v>
      </c>
      <c r="D1" s="32" t="s">
        <v>44</v>
      </c>
      <c r="E1" s="33"/>
      <c r="F1" s="34"/>
      <c r="G1" s="32" t="s">
        <v>46</v>
      </c>
      <c r="H1" s="33"/>
      <c r="I1" s="32" t="s">
        <v>45</v>
      </c>
      <c r="J1" s="34"/>
      <c r="K1" s="14"/>
    </row>
    <row r="2" spans="1:12" ht="14.25" customHeight="1">
      <c r="A2" s="35"/>
      <c r="B2" s="35"/>
      <c r="C2" s="35"/>
      <c r="D2" s="93" t="s">
        <v>41</v>
      </c>
      <c r="E2" s="94" t="s">
        <v>42</v>
      </c>
      <c r="F2" s="95" t="s">
        <v>43</v>
      </c>
      <c r="G2" s="90" t="s">
        <v>41</v>
      </c>
      <c r="H2" s="91" t="s">
        <v>43</v>
      </c>
      <c r="I2" s="90" t="s">
        <v>41</v>
      </c>
      <c r="J2" s="92" t="s">
        <v>43</v>
      </c>
      <c r="K2" s="13" t="s">
        <v>2</v>
      </c>
      <c r="L2" s="3" t="s">
        <v>3</v>
      </c>
    </row>
    <row r="3" spans="1:12" ht="39" customHeight="1">
      <c r="A3" s="43">
        <v>1</v>
      </c>
      <c r="B3" s="44" t="s">
        <v>4</v>
      </c>
      <c r="C3" s="45" t="s">
        <v>54</v>
      </c>
      <c r="D3" s="46">
        <v>2.7</v>
      </c>
      <c r="E3" s="47">
        <v>3.3</v>
      </c>
      <c r="F3" s="48">
        <v>3.6</v>
      </c>
      <c r="G3" s="41">
        <f>SUM(I3/E3)</f>
        <v>10.90909090909091</v>
      </c>
      <c r="H3" s="49">
        <f>SUM(J3/E3)</f>
        <v>36.666666666666671</v>
      </c>
      <c r="I3" s="50">
        <v>36</v>
      </c>
      <c r="J3" s="51">
        <v>121</v>
      </c>
      <c r="K3" s="15" t="s">
        <v>5</v>
      </c>
      <c r="L3" s="12" t="s">
        <v>6</v>
      </c>
    </row>
    <row r="4" spans="1:12" ht="31.5" customHeight="1">
      <c r="A4" s="52" t="s">
        <v>7</v>
      </c>
      <c r="B4" s="37" t="s">
        <v>8</v>
      </c>
      <c r="C4" s="26" t="s">
        <v>54</v>
      </c>
      <c r="D4" s="53">
        <v>1.6</v>
      </c>
      <c r="E4" s="54">
        <v>3.3</v>
      </c>
      <c r="F4" s="55">
        <v>3.6</v>
      </c>
      <c r="G4" s="56">
        <v>4.0999999999999996</v>
      </c>
      <c r="H4" s="57">
        <v>5.6</v>
      </c>
      <c r="I4" s="58">
        <f>SUM(E4*G4)</f>
        <v>13.529999999999998</v>
      </c>
      <c r="J4" s="59">
        <v>167</v>
      </c>
      <c r="K4" s="14"/>
      <c r="L4" s="11" t="s">
        <v>9</v>
      </c>
    </row>
    <row r="5" spans="1:12" ht="29.25" customHeight="1">
      <c r="A5" s="52">
        <v>2</v>
      </c>
      <c r="B5" s="37" t="s">
        <v>10</v>
      </c>
      <c r="C5" s="26" t="s">
        <v>54</v>
      </c>
      <c r="D5" s="53">
        <v>1.95</v>
      </c>
      <c r="E5" s="54">
        <v>3.3</v>
      </c>
      <c r="F5" s="55">
        <v>3.6</v>
      </c>
      <c r="G5" s="56">
        <v>6.0000000000000001E-3</v>
      </c>
      <c r="H5" s="57">
        <v>0.16500000000000001</v>
      </c>
      <c r="I5" s="58">
        <f>SUM(E5*G5)</f>
        <v>1.9799999999999998E-2</v>
      </c>
      <c r="J5" s="60">
        <v>0.56100000000000005</v>
      </c>
      <c r="K5" s="14"/>
      <c r="L5" s="11" t="s">
        <v>11</v>
      </c>
    </row>
    <row r="6" spans="1:12" ht="28.5" customHeight="1">
      <c r="A6" s="61">
        <v>3</v>
      </c>
      <c r="B6" s="62" t="s">
        <v>40</v>
      </c>
      <c r="C6" s="26" t="s">
        <v>54</v>
      </c>
      <c r="D6" s="63">
        <v>2.8</v>
      </c>
      <c r="E6" s="64">
        <v>3.3</v>
      </c>
      <c r="F6" s="65">
        <v>3.4</v>
      </c>
      <c r="G6" s="63">
        <v>55</v>
      </c>
      <c r="H6" s="64">
        <v>250</v>
      </c>
      <c r="I6" s="63">
        <v>181.5</v>
      </c>
      <c r="J6" s="65">
        <v>825</v>
      </c>
      <c r="K6" s="14" t="s">
        <v>12</v>
      </c>
      <c r="L6" s="11" t="s">
        <v>13</v>
      </c>
    </row>
    <row r="7" spans="1:12" ht="34.5" customHeight="1">
      <c r="A7" s="52" t="s">
        <v>14</v>
      </c>
      <c r="B7" s="37" t="s">
        <v>39</v>
      </c>
      <c r="C7" s="26" t="s">
        <v>54</v>
      </c>
      <c r="D7" s="53">
        <v>2.8</v>
      </c>
      <c r="E7" s="54">
        <v>3.3</v>
      </c>
      <c r="F7" s="55">
        <v>3.4</v>
      </c>
      <c r="G7" s="56">
        <v>55</v>
      </c>
      <c r="H7" s="57">
        <v>340</v>
      </c>
      <c r="I7" s="58">
        <v>181.5</v>
      </c>
      <c r="J7" s="60">
        <v>1122</v>
      </c>
      <c r="K7" s="14"/>
      <c r="L7" s="11" t="s">
        <v>13</v>
      </c>
    </row>
    <row r="8" spans="1:12" ht="39.75" customHeight="1">
      <c r="A8" s="66">
        <v>4</v>
      </c>
      <c r="B8" s="62" t="s">
        <v>15</v>
      </c>
      <c r="C8" s="26" t="s">
        <v>54</v>
      </c>
      <c r="D8" s="63">
        <v>3</v>
      </c>
      <c r="E8" s="57">
        <v>3.3</v>
      </c>
      <c r="F8" s="65">
        <v>5.5</v>
      </c>
      <c r="G8" s="63">
        <v>2.1</v>
      </c>
      <c r="H8" s="64">
        <v>50</v>
      </c>
      <c r="I8" s="67">
        <v>6.93</v>
      </c>
      <c r="J8" s="68">
        <f>SUM(E8*H8)</f>
        <v>165</v>
      </c>
      <c r="K8" s="14"/>
      <c r="L8" s="11" t="s">
        <v>16</v>
      </c>
    </row>
    <row r="9" spans="1:12" ht="36.75" customHeight="1">
      <c r="A9" s="52" t="s">
        <v>17</v>
      </c>
      <c r="B9" s="37" t="s">
        <v>18</v>
      </c>
      <c r="C9" s="26" t="s">
        <v>54</v>
      </c>
      <c r="D9" s="53">
        <v>3</v>
      </c>
      <c r="E9" s="54">
        <v>5</v>
      </c>
      <c r="F9" s="55">
        <v>5.5</v>
      </c>
      <c r="G9" s="56">
        <v>3.4</v>
      </c>
      <c r="H9" s="57">
        <v>100</v>
      </c>
      <c r="I9" s="58">
        <f>SUM(E9*G9)</f>
        <v>17</v>
      </c>
      <c r="J9" s="60">
        <f>SUM(E9*H9)</f>
        <v>500</v>
      </c>
      <c r="K9" s="14" t="s">
        <v>19</v>
      </c>
      <c r="L9" s="11" t="s">
        <v>16</v>
      </c>
    </row>
    <row r="10" spans="1:12" ht="36.75" customHeight="1">
      <c r="A10" s="52">
        <v>5</v>
      </c>
      <c r="B10" s="37" t="s">
        <v>20</v>
      </c>
      <c r="C10" s="26" t="s">
        <v>54</v>
      </c>
      <c r="D10" s="53">
        <v>2.2000000000000002</v>
      </c>
      <c r="E10" s="54">
        <v>2.6</v>
      </c>
      <c r="F10" s="55">
        <v>3.6</v>
      </c>
      <c r="G10" s="56">
        <v>5</v>
      </c>
      <c r="H10" s="57">
        <v>7</v>
      </c>
      <c r="I10" s="58">
        <f>SUM(E10*G10)</f>
        <v>13</v>
      </c>
      <c r="J10" s="60">
        <f>SUM(F10*H10)</f>
        <v>25.2</v>
      </c>
      <c r="K10" s="14" t="s">
        <v>21</v>
      </c>
      <c r="L10" s="11" t="s">
        <v>22</v>
      </c>
    </row>
    <row r="11" spans="1:12" ht="25.5">
      <c r="A11" s="52">
        <v>6</v>
      </c>
      <c r="B11" s="37" t="s">
        <v>23</v>
      </c>
      <c r="C11" s="26" t="s">
        <v>54</v>
      </c>
      <c r="D11" s="53">
        <v>4.75</v>
      </c>
      <c r="E11" s="54">
        <v>5</v>
      </c>
      <c r="F11" s="55">
        <v>5.25</v>
      </c>
      <c r="G11" s="56">
        <v>30</v>
      </c>
      <c r="H11" s="57">
        <v>40</v>
      </c>
      <c r="I11" s="58">
        <f>SUM(E11*G11)</f>
        <v>150</v>
      </c>
      <c r="J11" s="60">
        <f>SUM(E11*H11)</f>
        <v>200</v>
      </c>
      <c r="K11" s="14"/>
      <c r="L11" s="11" t="s">
        <v>24</v>
      </c>
    </row>
    <row r="12" spans="1:12" ht="33" customHeight="1">
      <c r="A12" s="52">
        <v>9</v>
      </c>
      <c r="B12" s="37" t="s">
        <v>32</v>
      </c>
      <c r="C12" s="26" t="s">
        <v>54</v>
      </c>
      <c r="D12" s="53">
        <v>1.62</v>
      </c>
      <c r="E12" s="54">
        <v>3.3</v>
      </c>
      <c r="F12" s="55">
        <v>3.6</v>
      </c>
      <c r="G12" s="56">
        <v>0</v>
      </c>
      <c r="H12" s="57">
        <v>1</v>
      </c>
      <c r="I12" s="58">
        <v>0</v>
      </c>
      <c r="J12" s="60">
        <f>SUM(E12*H12)</f>
        <v>3.3</v>
      </c>
      <c r="K12" s="14" t="s">
        <v>33</v>
      </c>
      <c r="L12" s="11" t="s">
        <v>34</v>
      </c>
    </row>
    <row r="13" spans="1:12" ht="38.25">
      <c r="A13" s="69">
        <v>10</v>
      </c>
      <c r="B13" s="70" t="s">
        <v>35</v>
      </c>
      <c r="C13" s="26" t="s">
        <v>54</v>
      </c>
      <c r="D13" s="71">
        <v>9</v>
      </c>
      <c r="E13" s="72">
        <v>12</v>
      </c>
      <c r="F13" s="73">
        <v>13</v>
      </c>
      <c r="G13" s="74">
        <v>0</v>
      </c>
      <c r="H13" s="75">
        <v>750</v>
      </c>
      <c r="I13" s="42">
        <v>0</v>
      </c>
      <c r="J13" s="76">
        <f>SUM(E13*H13)</f>
        <v>9000</v>
      </c>
      <c r="K13" s="14" t="s">
        <v>36</v>
      </c>
      <c r="L13" s="11" t="s">
        <v>37</v>
      </c>
    </row>
    <row r="14" spans="1:12" ht="32.25" customHeight="1">
      <c r="A14" s="43">
        <v>8</v>
      </c>
      <c r="B14" s="44" t="s">
        <v>30</v>
      </c>
      <c r="C14" s="77" t="s">
        <v>52</v>
      </c>
      <c r="D14" s="46">
        <v>7.4</v>
      </c>
      <c r="E14" s="49">
        <f>SUM((D14 + F14)/2)</f>
        <v>9.25</v>
      </c>
      <c r="F14" s="48">
        <v>11.1</v>
      </c>
      <c r="G14" s="41">
        <v>0</v>
      </c>
      <c r="H14" s="78">
        <v>35000</v>
      </c>
      <c r="I14" s="41">
        <v>0</v>
      </c>
      <c r="J14" s="79">
        <f>SUM(H14*F14)</f>
        <v>388500</v>
      </c>
      <c r="K14" s="17" t="s">
        <v>49</v>
      </c>
      <c r="L14" s="11" t="s">
        <v>31</v>
      </c>
    </row>
    <row r="15" spans="1:12" ht="18" customHeight="1">
      <c r="A15" s="69">
        <v>8</v>
      </c>
      <c r="B15" s="70" t="s">
        <v>30</v>
      </c>
      <c r="C15" s="80" t="s">
        <v>53</v>
      </c>
      <c r="D15" s="71">
        <v>7.4</v>
      </c>
      <c r="E15" s="81">
        <f>SUM((D15 + F15)/2)</f>
        <v>9.25</v>
      </c>
      <c r="F15" s="73">
        <v>11.1</v>
      </c>
      <c r="G15" s="42">
        <v>0</v>
      </c>
      <c r="H15" s="82">
        <v>35000</v>
      </c>
      <c r="I15" s="42">
        <v>0</v>
      </c>
      <c r="J15" s="83">
        <f>SUM(H15*F15)</f>
        <v>388500</v>
      </c>
      <c r="K15" s="17"/>
      <c r="L15" s="11"/>
    </row>
    <row r="16" spans="1:12" ht="25.5">
      <c r="A16" s="69">
        <v>11</v>
      </c>
      <c r="B16" s="37" t="s">
        <v>38</v>
      </c>
      <c r="C16" s="25" t="s">
        <v>51</v>
      </c>
      <c r="D16" s="25"/>
      <c r="E16" s="84"/>
      <c r="F16" s="85"/>
      <c r="G16" s="25"/>
      <c r="H16" s="84"/>
      <c r="I16" s="86"/>
      <c r="J16" s="87"/>
      <c r="K16" s="16" t="s">
        <v>47</v>
      </c>
      <c r="L16" s="1"/>
    </row>
    <row r="17" spans="1:12" ht="11.25" customHeight="1">
      <c r="A17" s="5"/>
      <c r="B17" s="19"/>
      <c r="C17" s="19"/>
      <c r="D17" s="7"/>
      <c r="E17" s="7"/>
      <c r="F17" s="6"/>
      <c r="G17" s="7"/>
      <c r="H17" s="7"/>
      <c r="I17" s="7"/>
      <c r="J17" s="10"/>
      <c r="K17" s="4"/>
      <c r="L17" s="4"/>
    </row>
    <row r="18" spans="1:12">
      <c r="A18" s="2"/>
      <c r="F18" s="2"/>
    </row>
    <row r="19" spans="1:12">
      <c r="A19" s="2"/>
      <c r="F19" s="2"/>
    </row>
    <row r="20" spans="1:12">
      <c r="A20" s="2"/>
      <c r="F20" s="2"/>
    </row>
    <row r="21" spans="1:12">
      <c r="A21" s="2"/>
      <c r="F21" s="2"/>
    </row>
    <row r="22" spans="1:12">
      <c r="A22" s="2"/>
      <c r="F22" s="2"/>
    </row>
    <row r="23" spans="1:12">
      <c r="A23" s="2"/>
      <c r="F23" s="2"/>
    </row>
    <row r="24" spans="1:12">
      <c r="F24" s="2"/>
    </row>
    <row r="25" spans="1:12">
      <c r="F25" s="2"/>
    </row>
    <row r="26" spans="1:12">
      <c r="F26" s="2"/>
    </row>
    <row r="27" spans="1:12">
      <c r="F27" s="2"/>
    </row>
    <row r="28" spans="1:12">
      <c r="F28" s="2"/>
    </row>
    <row r="29" spans="1:12">
      <c r="F29" s="2"/>
    </row>
  </sheetData>
  <mergeCells count="6">
    <mergeCell ref="D1:F1"/>
    <mergeCell ref="B1:B2"/>
    <mergeCell ref="A1:A2"/>
    <mergeCell ref="I1:J1"/>
    <mergeCell ref="G1:H1"/>
    <mergeCell ref="C1:C2"/>
  </mergeCells>
  <hyperlinks>
    <hyperlink ref="L11" r:id="rId1"/>
    <hyperlink ref="L14" r:id="rId2"/>
    <hyperlink ref="L12" r:id="rId3"/>
    <hyperlink ref="L13" r:id="rId4"/>
    <hyperlink ref="L10" r:id="rId5"/>
    <hyperlink ref="L9" r:id="rId6"/>
    <hyperlink ref="L8" r:id="rId7"/>
    <hyperlink ref="L7" r:id="rId8"/>
    <hyperlink ref="L6" r:id="rId9"/>
    <hyperlink ref="L5" r:id="rId10"/>
    <hyperlink ref="L4" r:id="rId11"/>
    <hyperlink ref="L3" r:id="rId12"/>
  </hyperlinks>
  <pageMargins left="1.1979166666666667" right="0.7" top="0.80208333333333337" bottom="0.75" header="0.3" footer="0.3"/>
  <pageSetup orientation="landscape" r:id="rId13"/>
  <headerFooter>
    <oddHeader>&amp;C&amp;"Arial,Bold"&amp;14Power Budget - AtLAs &amp;"Arial,Regular"&amp;10
&amp;"Arial,Italic"&amp;12Autonomous Lifeguard Group</oddHeader>
    <oddFooter>&amp;C&amp;P&amp;R&amp;D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view="pageLayout" zoomScaleNormal="100" workbookViewId="0">
      <selection activeCell="C18" sqref="C18"/>
    </sheetView>
  </sheetViews>
  <sheetFormatPr defaultColWidth="17.140625" defaultRowHeight="12.75" customHeight="1"/>
  <cols>
    <col min="1" max="1" width="5.85546875" customWidth="1"/>
    <col min="2" max="2" width="26.28515625" customWidth="1"/>
    <col min="3" max="3" width="16.42578125" customWidth="1"/>
    <col min="4" max="4" width="7.28515625" customWidth="1"/>
    <col min="5" max="5" width="8.7109375" customWidth="1"/>
    <col min="6" max="6" width="7.7109375" customWidth="1"/>
    <col min="7" max="7" width="8.5703125" customWidth="1"/>
    <col min="8" max="8" width="9" customWidth="1"/>
    <col min="9" max="9" width="10.28515625" customWidth="1"/>
    <col min="10" max="10" width="11.7109375" customWidth="1"/>
    <col min="11" max="11" width="29.5703125" customWidth="1"/>
    <col min="12" max="12" width="25.42578125" customWidth="1"/>
  </cols>
  <sheetData>
    <row r="1" spans="1:12" ht="32.25" customHeight="1">
      <c r="A1" s="31" t="s">
        <v>0</v>
      </c>
      <c r="B1" s="31" t="s">
        <v>1</v>
      </c>
      <c r="C1" s="31" t="s">
        <v>50</v>
      </c>
      <c r="D1" s="32" t="s">
        <v>44</v>
      </c>
      <c r="E1" s="33"/>
      <c r="F1" s="34"/>
      <c r="G1" s="32" t="s">
        <v>46</v>
      </c>
      <c r="H1" s="33"/>
      <c r="I1" s="32" t="s">
        <v>45</v>
      </c>
      <c r="J1" s="34"/>
      <c r="K1" s="14"/>
    </row>
    <row r="2" spans="1:12" ht="15.75" customHeight="1">
      <c r="A2" s="35"/>
      <c r="B2" s="35"/>
      <c r="C2" s="35"/>
      <c r="D2" s="93" t="s">
        <v>41</v>
      </c>
      <c r="E2" s="94" t="s">
        <v>42</v>
      </c>
      <c r="F2" s="95" t="s">
        <v>43</v>
      </c>
      <c r="G2" s="90" t="s">
        <v>41</v>
      </c>
      <c r="H2" s="91" t="s">
        <v>43</v>
      </c>
      <c r="I2" s="90" t="s">
        <v>41</v>
      </c>
      <c r="J2" s="92" t="s">
        <v>43</v>
      </c>
      <c r="K2" s="13" t="s">
        <v>2</v>
      </c>
      <c r="L2" s="3" t="s">
        <v>3</v>
      </c>
    </row>
    <row r="3" spans="1:12" ht="39" customHeight="1">
      <c r="A3" s="43">
        <v>1</v>
      </c>
      <c r="B3" s="44" t="s">
        <v>4</v>
      </c>
      <c r="C3" s="45" t="s">
        <v>58</v>
      </c>
      <c r="D3" s="46">
        <v>2.7</v>
      </c>
      <c r="E3" s="47">
        <v>3.3</v>
      </c>
      <c r="F3" s="48">
        <v>3.6</v>
      </c>
      <c r="G3" s="41">
        <f>SUM(I3/E3)</f>
        <v>10.90909090909091</v>
      </c>
      <c r="H3" s="49">
        <f>SUM(J3/E3)</f>
        <v>36.666666666666671</v>
      </c>
      <c r="I3" s="50">
        <v>36</v>
      </c>
      <c r="J3" s="51">
        <v>121</v>
      </c>
      <c r="K3" s="15" t="s">
        <v>5</v>
      </c>
      <c r="L3" s="12" t="s">
        <v>6</v>
      </c>
    </row>
    <row r="4" spans="1:12" ht="31.5" customHeight="1">
      <c r="A4" s="52" t="s">
        <v>7</v>
      </c>
      <c r="B4" s="37" t="s">
        <v>8</v>
      </c>
      <c r="C4" s="26" t="s">
        <v>58</v>
      </c>
      <c r="D4" s="53">
        <v>1.6</v>
      </c>
      <c r="E4" s="54">
        <v>3.3</v>
      </c>
      <c r="F4" s="55">
        <v>3.6</v>
      </c>
      <c r="G4" s="56">
        <v>4.0999999999999996</v>
      </c>
      <c r="H4" s="57">
        <v>5.6</v>
      </c>
      <c r="I4" s="58">
        <f>SUM(E4*G4)</f>
        <v>13.529999999999998</v>
      </c>
      <c r="J4" s="59">
        <v>167</v>
      </c>
      <c r="K4" s="14"/>
      <c r="L4" s="11" t="s">
        <v>9</v>
      </c>
    </row>
    <row r="5" spans="1:12" ht="28.5" customHeight="1">
      <c r="A5" s="52">
        <v>3</v>
      </c>
      <c r="B5" s="37" t="s">
        <v>40</v>
      </c>
      <c r="C5" s="26" t="s">
        <v>58</v>
      </c>
      <c r="D5" s="53">
        <v>2.8</v>
      </c>
      <c r="E5" s="54">
        <v>3.3</v>
      </c>
      <c r="F5" s="88">
        <v>3.4</v>
      </c>
      <c r="G5" s="56">
        <v>55</v>
      </c>
      <c r="H5" s="57">
        <v>250</v>
      </c>
      <c r="I5" s="58">
        <v>181.5</v>
      </c>
      <c r="J5" s="60">
        <v>825</v>
      </c>
      <c r="K5" s="14" t="s">
        <v>12</v>
      </c>
      <c r="L5" s="11" t="s">
        <v>13</v>
      </c>
    </row>
    <row r="6" spans="1:12" ht="34.5" customHeight="1">
      <c r="A6" s="52" t="s">
        <v>14</v>
      </c>
      <c r="B6" s="37" t="s">
        <v>39</v>
      </c>
      <c r="C6" s="26" t="s">
        <v>58</v>
      </c>
      <c r="D6" s="53">
        <v>2.8</v>
      </c>
      <c r="E6" s="54">
        <v>3.3</v>
      </c>
      <c r="F6" s="55">
        <v>3.4</v>
      </c>
      <c r="G6" s="56">
        <v>55</v>
      </c>
      <c r="H6" s="57">
        <v>340</v>
      </c>
      <c r="I6" s="58">
        <v>181.5</v>
      </c>
      <c r="J6" s="60">
        <v>1122</v>
      </c>
      <c r="K6" s="14"/>
      <c r="L6" s="11" t="s">
        <v>13</v>
      </c>
    </row>
    <row r="7" spans="1:12" ht="33" customHeight="1">
      <c r="A7" s="66">
        <v>4</v>
      </c>
      <c r="B7" s="62" t="s">
        <v>15</v>
      </c>
      <c r="C7" s="89" t="s">
        <v>58</v>
      </c>
      <c r="D7" s="63">
        <v>3</v>
      </c>
      <c r="E7" s="57">
        <v>3.3</v>
      </c>
      <c r="F7" s="65">
        <v>5.5</v>
      </c>
      <c r="G7" s="63">
        <v>2.1</v>
      </c>
      <c r="H7" s="64">
        <v>50</v>
      </c>
      <c r="I7" s="63">
        <v>6.93</v>
      </c>
      <c r="J7" s="65">
        <f>SUM(E7*H7)</f>
        <v>165</v>
      </c>
      <c r="K7" s="14"/>
      <c r="L7" s="11" t="s">
        <v>16</v>
      </c>
    </row>
    <row r="8" spans="1:12" ht="30.75" customHeight="1">
      <c r="A8" s="52" t="s">
        <v>17</v>
      </c>
      <c r="B8" s="37" t="s">
        <v>18</v>
      </c>
      <c r="C8" s="26" t="s">
        <v>58</v>
      </c>
      <c r="D8" s="53">
        <v>3</v>
      </c>
      <c r="E8" s="54">
        <v>5</v>
      </c>
      <c r="F8" s="55">
        <v>5.5</v>
      </c>
      <c r="G8" s="56">
        <v>3.4</v>
      </c>
      <c r="H8" s="57">
        <v>100</v>
      </c>
      <c r="I8" s="58">
        <f>SUM(E8*G8)</f>
        <v>17</v>
      </c>
      <c r="J8" s="60">
        <f>SUM(E8*H8)</f>
        <v>500</v>
      </c>
      <c r="K8" s="14" t="s">
        <v>19</v>
      </c>
      <c r="L8" s="11" t="s">
        <v>16</v>
      </c>
    </row>
    <row r="9" spans="1:12" ht="37.5" customHeight="1">
      <c r="A9" s="66">
        <v>7</v>
      </c>
      <c r="B9" s="62" t="s">
        <v>48</v>
      </c>
      <c r="C9" s="89" t="s">
        <v>58</v>
      </c>
      <c r="D9" s="63">
        <v>3</v>
      </c>
      <c r="E9" s="64">
        <v>3.3</v>
      </c>
      <c r="F9" s="65">
        <v>3.6</v>
      </c>
      <c r="G9" s="63">
        <v>16</v>
      </c>
      <c r="H9" s="64">
        <v>21</v>
      </c>
      <c r="I9" s="63">
        <f>SUM(E9*G9)</f>
        <v>52.8</v>
      </c>
      <c r="J9" s="65">
        <f>SUM(E9*H9)</f>
        <v>69.3</v>
      </c>
      <c r="K9" s="14" t="s">
        <v>25</v>
      </c>
      <c r="L9" s="11" t="s">
        <v>26</v>
      </c>
    </row>
    <row r="10" spans="1:12" ht="38.25">
      <c r="A10" s="52" t="s">
        <v>27</v>
      </c>
      <c r="B10" s="37" t="s">
        <v>28</v>
      </c>
      <c r="C10" s="26" t="s">
        <v>58</v>
      </c>
      <c r="D10" s="53">
        <v>4.5</v>
      </c>
      <c r="E10" s="54">
        <v>5</v>
      </c>
      <c r="F10" s="55">
        <v>5.5</v>
      </c>
      <c r="G10" s="56">
        <v>16</v>
      </c>
      <c r="H10" s="57">
        <v>21</v>
      </c>
      <c r="I10" s="58">
        <f>SUM(E10*G10)</f>
        <v>80</v>
      </c>
      <c r="J10" s="60">
        <f>SUM(E10*H10)</f>
        <v>105</v>
      </c>
      <c r="K10" s="14" t="s">
        <v>29</v>
      </c>
      <c r="L10" s="11" t="s">
        <v>26</v>
      </c>
    </row>
    <row r="11" spans="1:12" ht="35.25" customHeight="1">
      <c r="A11" s="69">
        <v>9</v>
      </c>
      <c r="B11" s="37" t="s">
        <v>32</v>
      </c>
      <c r="C11" s="26" t="s">
        <v>58</v>
      </c>
      <c r="D11" s="53">
        <v>1.62</v>
      </c>
      <c r="E11" s="54">
        <v>3.3</v>
      </c>
      <c r="F11" s="55">
        <v>3.6</v>
      </c>
      <c r="G11" s="56">
        <v>0</v>
      </c>
      <c r="H11" s="57">
        <v>1</v>
      </c>
      <c r="I11" s="42">
        <v>0</v>
      </c>
      <c r="J11" s="76">
        <f>SUM(E11*H11)</f>
        <v>3.3</v>
      </c>
      <c r="K11" s="14" t="s">
        <v>33</v>
      </c>
      <c r="L11" s="11" t="s">
        <v>34</v>
      </c>
    </row>
    <row r="12" spans="1:12">
      <c r="A12" s="5"/>
      <c r="B12" s="4"/>
      <c r="C12" s="24"/>
      <c r="D12" s="7"/>
      <c r="E12" s="7"/>
      <c r="F12" s="5"/>
      <c r="G12" s="4"/>
      <c r="H12" s="4"/>
      <c r="I12" s="4"/>
      <c r="J12" s="4"/>
      <c r="K12" s="4"/>
      <c r="L12" s="4"/>
    </row>
    <row r="13" spans="1:12">
      <c r="A13" s="2"/>
      <c r="C13" s="18"/>
      <c r="F13" s="2"/>
    </row>
    <row r="14" spans="1:12">
      <c r="A14" s="2"/>
      <c r="C14" s="18"/>
      <c r="F14" s="2"/>
    </row>
    <row r="15" spans="1:12">
      <c r="A15" s="2"/>
      <c r="C15" s="18"/>
      <c r="F15" s="2"/>
    </row>
    <row r="16" spans="1:12" ht="15.75">
      <c r="A16" s="2"/>
      <c r="C16" s="9"/>
      <c r="F16" s="2"/>
    </row>
    <row r="17" spans="1:6">
      <c r="A17" s="2"/>
      <c r="C17" s="18"/>
      <c r="F17" s="2"/>
    </row>
    <row r="18" spans="1:6">
      <c r="A18" s="2"/>
      <c r="F18" s="2"/>
    </row>
    <row r="19" spans="1:6">
      <c r="F19" s="2"/>
    </row>
    <row r="20" spans="1:6">
      <c r="F20" s="2"/>
    </row>
    <row r="21" spans="1:6">
      <c r="F21" s="2"/>
    </row>
    <row r="22" spans="1:6">
      <c r="F22" s="2"/>
    </row>
    <row r="23" spans="1:6">
      <c r="F23" s="2"/>
    </row>
    <row r="24" spans="1:6">
      <c r="F24" s="2"/>
    </row>
  </sheetData>
  <mergeCells count="6">
    <mergeCell ref="A1:A2"/>
    <mergeCell ref="B1:B2"/>
    <mergeCell ref="D1:F1"/>
    <mergeCell ref="G1:H1"/>
    <mergeCell ref="I1:J1"/>
    <mergeCell ref="C1:C2"/>
  </mergeCells>
  <hyperlinks>
    <hyperlink ref="L10" r:id="rId1"/>
    <hyperlink ref="L11" r:id="rId2"/>
    <hyperlink ref="L9" r:id="rId3"/>
    <hyperlink ref="L8" r:id="rId4"/>
    <hyperlink ref="L7" r:id="rId5"/>
    <hyperlink ref="L6" r:id="rId6"/>
    <hyperlink ref="L5" r:id="rId7"/>
    <hyperlink ref="L4" r:id="rId8"/>
    <hyperlink ref="L3" r:id="rId9"/>
  </hyperlinks>
  <pageMargins left="0.94791666666666663" right="0.7" top="0.875" bottom="0.75" header="0.3" footer="0.3"/>
  <pageSetup orientation="landscape" r:id="rId10"/>
  <headerFooter>
    <oddHeader>&amp;C&amp;"Arial,Bold"&amp;14Power Budget - ComPAS&amp;"Arial,Regular"&amp;10
&amp;"Arial,Italic"&amp;12Autonomous Lifeguard Group</oddHeader>
    <oddFooter>&amp;C&amp;P&amp;R&amp;D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view="pageLayout" zoomScaleNormal="100" workbookViewId="0">
      <selection activeCell="C4" sqref="C4"/>
    </sheetView>
  </sheetViews>
  <sheetFormatPr defaultRowHeight="12.75"/>
  <cols>
    <col min="1" max="1" width="9.42578125" customWidth="1"/>
    <col min="2" max="2" width="9.7109375" customWidth="1"/>
    <col min="3" max="4" width="8" customWidth="1"/>
    <col min="5" max="5" width="8.5703125" customWidth="1"/>
    <col min="8" max="8" width="7.140625" customWidth="1"/>
    <col min="9" max="9" width="50.85546875" customWidth="1"/>
    <col min="10" max="10" width="10.42578125" customWidth="1"/>
  </cols>
  <sheetData>
    <row r="1" spans="1:11" ht="36" customHeight="1">
      <c r="A1" s="31" t="s">
        <v>57</v>
      </c>
      <c r="B1" s="116" t="s">
        <v>50</v>
      </c>
      <c r="C1" s="40" t="s">
        <v>61</v>
      </c>
      <c r="D1" s="36"/>
      <c r="E1" s="36"/>
      <c r="F1" s="40" t="s">
        <v>62</v>
      </c>
      <c r="G1" s="36"/>
      <c r="H1" s="126"/>
      <c r="I1" s="124" t="s">
        <v>2</v>
      </c>
      <c r="J1" s="121"/>
    </row>
    <row r="2" spans="1:11" ht="14.25" customHeight="1" thickBot="1">
      <c r="A2" s="117"/>
      <c r="B2" s="117"/>
      <c r="C2" s="118" t="s">
        <v>41</v>
      </c>
      <c r="D2" s="119" t="s">
        <v>60</v>
      </c>
      <c r="E2" s="119" t="s">
        <v>59</v>
      </c>
      <c r="F2" s="118" t="s">
        <v>41</v>
      </c>
      <c r="G2" s="119" t="s">
        <v>60</v>
      </c>
      <c r="H2" s="120" t="s">
        <v>59</v>
      </c>
      <c r="I2" s="125"/>
      <c r="J2" s="28" t="s">
        <v>65</v>
      </c>
      <c r="K2" s="28"/>
    </row>
    <row r="3" spans="1:11" ht="28.5" customHeight="1">
      <c r="A3" s="122" t="s">
        <v>56</v>
      </c>
      <c r="B3" s="111" t="s">
        <v>54</v>
      </c>
      <c r="C3" s="112">
        <f>SUM(Atlas!I3:I5,Atlas!I7,Atlas!I9:I13)/1000</f>
        <v>0.41104980000000002</v>
      </c>
      <c r="D3" s="113">
        <f>SUM(C3,E3)/2</f>
        <v>5.7750554000000003</v>
      </c>
      <c r="E3" s="114">
        <f>SUM(Atlas!J3:J5,Atlas!J7,Atlas!J9:J13)/1000</f>
        <v>11.139061</v>
      </c>
      <c r="F3" s="115">
        <f>SUM(Atlas!G3:G5,Atlas!G7,Atlas!G9:G13)/1000</f>
        <v>0.10841509090909092</v>
      </c>
      <c r="G3" s="113">
        <f>SUM(F3,H3)/2</f>
        <v>0.69442337878787874</v>
      </c>
      <c r="H3" s="115">
        <f>SUM(Atlas!H3:H5,Atlas!H7,Atlas!H9:H13)/1000</f>
        <v>1.2804316666666666</v>
      </c>
      <c r="I3" s="123" t="s">
        <v>70</v>
      </c>
      <c r="J3" s="11" t="s">
        <v>63</v>
      </c>
      <c r="K3" s="11" t="s">
        <v>64</v>
      </c>
    </row>
    <row r="4" spans="1:11" ht="57" customHeight="1">
      <c r="A4" s="38"/>
      <c r="B4" s="96" t="s">
        <v>52</v>
      </c>
      <c r="C4" s="97">
        <f>SUM(Atlas!I13)/1000</f>
        <v>0</v>
      </c>
      <c r="D4" s="98">
        <f>SUM(E4+C4)/2</f>
        <v>194.25</v>
      </c>
      <c r="E4" s="99">
        <f>SUM(Atlas!J14)/1000</f>
        <v>388.5</v>
      </c>
      <c r="F4" s="100">
        <f>SUM(Atlas!G14)</f>
        <v>0</v>
      </c>
      <c r="G4" s="98">
        <f>SUM(H4,F4)/2</f>
        <v>17.5</v>
      </c>
      <c r="H4" s="100">
        <f>SUM(Atlas!H14)/1000</f>
        <v>35</v>
      </c>
      <c r="I4" s="101" t="s">
        <v>71</v>
      </c>
      <c r="J4" s="11" t="s">
        <v>69</v>
      </c>
    </row>
    <row r="5" spans="1:11" ht="27" customHeight="1">
      <c r="A5" s="38"/>
      <c r="B5" s="102" t="s">
        <v>53</v>
      </c>
      <c r="C5" s="97">
        <f>SUM(Atlas!I14)/1000</f>
        <v>0</v>
      </c>
      <c r="D5" s="98">
        <f>SUM(E5+C5)/2</f>
        <v>194.25</v>
      </c>
      <c r="E5" s="99">
        <f>SUM(Atlas!J15)/1000</f>
        <v>388.5</v>
      </c>
      <c r="F5" s="100">
        <f>SUM(Atlas!G15)</f>
        <v>0</v>
      </c>
      <c r="G5" s="98">
        <f>SUM(H5,F5)/2</f>
        <v>17.5</v>
      </c>
      <c r="H5" s="100">
        <f>SUM(Atlas!H15)/1000</f>
        <v>35</v>
      </c>
      <c r="I5" s="103" t="s">
        <v>68</v>
      </c>
    </row>
    <row r="6" spans="1:11" ht="28.5" customHeight="1" thickBot="1">
      <c r="A6" s="110"/>
      <c r="B6" s="104" t="s">
        <v>51</v>
      </c>
      <c r="C6" s="105"/>
      <c r="D6" s="106"/>
      <c r="E6" s="107"/>
      <c r="F6" s="108"/>
      <c r="G6" s="106"/>
      <c r="H6" s="108"/>
      <c r="I6" s="109" t="s">
        <v>67</v>
      </c>
      <c r="J6" s="8"/>
    </row>
    <row r="7" spans="1:11" ht="29.25" customHeight="1">
      <c r="A7" s="127" t="s">
        <v>55</v>
      </c>
      <c r="B7" s="23" t="s">
        <v>58</v>
      </c>
      <c r="C7" s="20">
        <f>SUM(Compas!I3:I6,Compas!I8,Compas!I10:I11)/1000</f>
        <v>0.50952999999999993</v>
      </c>
      <c r="D7" s="22">
        <f>SUM(C7,E7)/2</f>
        <v>1.676415</v>
      </c>
      <c r="E7" s="21">
        <f>SUM(Compas!J3:J6,Compas!J8,Compas!J10:J11)/1000</f>
        <v>2.8433000000000002</v>
      </c>
      <c r="F7" s="27">
        <f>SUM(Compas!G3:G6,Compas!G8,Compas!G10:G11)/1000</f>
        <v>0.1444090909090909</v>
      </c>
      <c r="G7" s="30">
        <f>SUM(F7,H7)/2</f>
        <v>0.44933787878787879</v>
      </c>
      <c r="H7" s="27">
        <f>SUM(Compas!H3:H6,Compas!H8,Compas!H10,Compas!H11)/1000</f>
        <v>0.75426666666666664</v>
      </c>
      <c r="I7" s="39" t="s">
        <v>66</v>
      </c>
      <c r="J7" s="8"/>
      <c r="K7" s="29"/>
    </row>
    <row r="8" spans="1:11">
      <c r="A8" s="7"/>
      <c r="B8" s="7"/>
      <c r="C8" s="7"/>
      <c r="D8" s="7"/>
      <c r="E8" s="7"/>
      <c r="F8" s="7"/>
      <c r="G8" s="7"/>
      <c r="H8" s="7"/>
    </row>
  </sheetData>
  <mergeCells count="7">
    <mergeCell ref="A3:A6"/>
    <mergeCell ref="A1:A2"/>
    <mergeCell ref="B1:B2"/>
    <mergeCell ref="C1:E1"/>
    <mergeCell ref="F1:H1"/>
    <mergeCell ref="J2:K2"/>
    <mergeCell ref="I1:I2"/>
  </mergeCells>
  <hyperlinks>
    <hyperlink ref="J3" r:id="rId1"/>
    <hyperlink ref="K3" r:id="rId2"/>
    <hyperlink ref="J4" r:id="rId3"/>
  </hyperlinks>
  <pageMargins left="0.7" right="0.7" top="0.82291666666666663" bottom="0.75" header="0.3" footer="0.3"/>
  <pageSetup orientation="landscape" r:id="rId4"/>
  <headerFooter>
    <oddHeader>&amp;C&amp;"Arial,Bold"&amp;14Power Budget - Totals&amp;"Arial,Regular"&amp;10
&amp;"Arial,Italic"&amp;12Autonomous Lifeguard Group</oddHeader>
    <oddFooter>&amp;C&amp;P&amp;R&amp;D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Atlas</vt:lpstr>
      <vt:lpstr>Compas</vt:lpstr>
      <vt:lpstr>Sources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Alexander Goodman</dc:creator>
  <cp:lastModifiedBy>dagoodma</cp:lastModifiedBy>
  <cp:lastPrinted>2013-01-25T08:26:36Z</cp:lastPrinted>
  <dcterms:created xsi:type="dcterms:W3CDTF">2013-01-25T00:01:56Z</dcterms:created>
  <dcterms:modified xsi:type="dcterms:W3CDTF">2013-01-25T08:27:07Z</dcterms:modified>
</cp:coreProperties>
</file>