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atya/Documents/Hackathons/GTVolleyball/"/>
    </mc:Choice>
  </mc:AlternateContent>
  <xr:revisionPtr revIDLastSave="0" documentId="13_ncr:1_{E41FAE8B-D822-4740-9490-65F0AD73EF86}" xr6:coauthVersionLast="38" xr6:coauthVersionMax="38" xr10:uidLastSave="{00000000-0000-0000-0000-000000000000}"/>
  <bookViews>
    <workbookView xWindow="1180" yWindow="1460" windowWidth="27240" windowHeight="15240" xr2:uid="{C370F9EC-08D4-4043-B2FF-59885BBAE8AA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9" i="1" l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I209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I196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I183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I170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I157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I144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I131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I118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I105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I92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I79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I66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I53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I40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I27" i="1"/>
  <c r="Z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I14" i="1"/>
  <c r="E208" i="1" l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A198" i="1" s="1"/>
  <c r="C198" i="1"/>
  <c r="E197" i="1"/>
  <c r="D197" i="1"/>
  <c r="C197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A189" i="1" s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A33" i="1" l="1"/>
  <c r="A42" i="1"/>
  <c r="A50" i="1"/>
  <c r="A59" i="1"/>
  <c r="A68" i="1"/>
  <c r="A76" i="1"/>
  <c r="A85" i="1"/>
  <c r="A94" i="1"/>
  <c r="A102" i="1"/>
  <c r="A111" i="1"/>
  <c r="A120" i="1"/>
  <c r="A128" i="1"/>
  <c r="A137" i="1"/>
  <c r="A180" i="1"/>
  <c r="A146" i="1"/>
  <c r="A154" i="1"/>
  <c r="A163" i="1"/>
  <c r="A172" i="1"/>
  <c r="A6" i="1"/>
  <c r="A4" i="1"/>
  <c r="A12" i="1"/>
  <c r="A21" i="1"/>
  <c r="A30" i="1"/>
  <c r="A8" i="1"/>
  <c r="A10" i="1"/>
  <c r="A28" i="1"/>
  <c r="A23" i="1"/>
  <c r="A19" i="1"/>
  <c r="A52" i="1"/>
  <c r="A61" i="1"/>
  <c r="A70" i="1"/>
  <c r="A78" i="1"/>
  <c r="A87" i="1"/>
  <c r="A96" i="1"/>
  <c r="A104" i="1"/>
  <c r="A113" i="1"/>
  <c r="A122" i="1"/>
  <c r="A130" i="1"/>
  <c r="A139" i="1"/>
  <c r="A148" i="1"/>
  <c r="A156" i="1"/>
  <c r="A165" i="1"/>
  <c r="A174" i="1"/>
  <c r="A182" i="1"/>
  <c r="A191" i="1"/>
  <c r="A200" i="1"/>
  <c r="A36" i="1"/>
  <c r="A11" i="1"/>
  <c r="A25" i="1"/>
  <c r="A22" i="1"/>
  <c r="A9" i="1"/>
  <c r="A15" i="1"/>
  <c r="A34" i="1"/>
  <c r="A207" i="1"/>
  <c r="A17" i="1"/>
  <c r="A2" i="1"/>
  <c r="A18" i="1"/>
  <c r="A29" i="1"/>
  <c r="A41" i="1"/>
  <c r="A46" i="1"/>
  <c r="A55" i="1"/>
  <c r="A63" i="1"/>
  <c r="A72" i="1"/>
  <c r="A81" i="1"/>
  <c r="A89" i="1"/>
  <c r="A98" i="1"/>
  <c r="A107" i="1"/>
  <c r="A115" i="1"/>
  <c r="A124" i="1"/>
  <c r="A133" i="1"/>
  <c r="A141" i="1"/>
  <c r="A150" i="1"/>
  <c r="A159" i="1"/>
  <c r="A167" i="1"/>
  <c r="A176" i="1"/>
  <c r="A185" i="1"/>
  <c r="A193" i="1"/>
  <c r="A5" i="1"/>
  <c r="A44" i="1"/>
  <c r="A208" i="1"/>
  <c r="A206" i="1"/>
  <c r="A16" i="1"/>
  <c r="A13" i="1"/>
  <c r="A202" i="1"/>
  <c r="A7" i="1"/>
  <c r="A24" i="1"/>
  <c r="A32" i="1"/>
  <c r="A3" i="1"/>
  <c r="A20" i="1"/>
  <c r="A38" i="1"/>
  <c r="A39" i="1"/>
  <c r="A54" i="1"/>
  <c r="A132" i="1"/>
  <c r="A158" i="1"/>
  <c r="A74" i="1"/>
  <c r="A83" i="1"/>
  <c r="A152" i="1"/>
  <c r="A187" i="1"/>
  <c r="A204" i="1"/>
  <c r="A35" i="1"/>
  <c r="A43" i="1"/>
  <c r="A51" i="1"/>
  <c r="A60" i="1"/>
  <c r="A69" i="1"/>
  <c r="A77" i="1"/>
  <c r="A86" i="1"/>
  <c r="A95" i="1"/>
  <c r="A103" i="1"/>
  <c r="A112" i="1"/>
  <c r="A121" i="1"/>
  <c r="A129" i="1"/>
  <c r="A138" i="1"/>
  <c r="A147" i="1"/>
  <c r="A155" i="1"/>
  <c r="A164" i="1"/>
  <c r="A173" i="1"/>
  <c r="A181" i="1"/>
  <c r="A190" i="1"/>
  <c r="A199" i="1"/>
  <c r="A62" i="1"/>
  <c r="A88" i="1"/>
  <c r="A114" i="1"/>
  <c r="A123" i="1"/>
  <c r="A149" i="1"/>
  <c r="A175" i="1"/>
  <c r="A192" i="1"/>
  <c r="A37" i="1"/>
  <c r="A143" i="1"/>
  <c r="A161" i="1"/>
  <c r="A169" i="1"/>
  <c r="A178" i="1"/>
  <c r="A195" i="1"/>
  <c r="A71" i="1"/>
  <c r="A140" i="1"/>
  <c r="A57" i="1"/>
  <c r="A91" i="1"/>
  <c r="A100" i="1"/>
  <c r="A109" i="1"/>
  <c r="A126" i="1"/>
  <c r="A135" i="1"/>
  <c r="A31" i="1"/>
  <c r="A49" i="1"/>
  <c r="A58" i="1"/>
  <c r="A67" i="1"/>
  <c r="A75" i="1"/>
  <c r="A84" i="1"/>
  <c r="A93" i="1"/>
  <c r="A101" i="1"/>
  <c r="A110" i="1"/>
  <c r="A119" i="1"/>
  <c r="A127" i="1"/>
  <c r="A136" i="1"/>
  <c r="A145" i="1"/>
  <c r="A153" i="1"/>
  <c r="A162" i="1"/>
  <c r="A171" i="1"/>
  <c r="A179" i="1"/>
  <c r="A188" i="1"/>
  <c r="A197" i="1"/>
  <c r="A205" i="1"/>
  <c r="A45" i="1"/>
  <c r="A106" i="1"/>
  <c r="A184" i="1"/>
  <c r="A201" i="1"/>
  <c r="A48" i="1"/>
  <c r="A80" i="1"/>
  <c r="A97" i="1"/>
  <c r="A166" i="1"/>
  <c r="A65" i="1"/>
  <c r="A117" i="1"/>
  <c r="A26" i="1"/>
  <c r="A47" i="1"/>
  <c r="A56" i="1"/>
  <c r="A64" i="1"/>
  <c r="A73" i="1"/>
  <c r="A82" i="1"/>
  <c r="A90" i="1"/>
  <c r="A99" i="1"/>
  <c r="A108" i="1"/>
  <c r="A116" i="1"/>
  <c r="A125" i="1"/>
  <c r="A134" i="1"/>
  <c r="A142" i="1"/>
  <c r="A151" i="1"/>
  <c r="A160" i="1"/>
  <c r="A168" i="1"/>
  <c r="A177" i="1"/>
  <c r="A186" i="1"/>
  <c r="A194" i="1"/>
  <c r="A203" i="1"/>
</calcChain>
</file>

<file path=xl/sharedStrings.xml><?xml version="1.0" encoding="utf-8"?>
<sst xmlns="http://schemas.openxmlformats.org/spreadsheetml/2006/main" count="218" uniqueCount="40">
  <si>
    <t>UNIQUE_ID</t>
  </si>
  <si>
    <t>DATE</t>
  </si>
  <si>
    <t>PLAYER ##</t>
  </si>
  <si>
    <t>GAME_ID</t>
  </si>
  <si>
    <t>OPPONENT</t>
  </si>
  <si>
    <t xml:space="preserve">    Player Name</t>
  </si>
  <si>
    <t>Team Rank</t>
  </si>
  <si>
    <t>Load Sum</t>
  </si>
  <si>
    <t>Movements</t>
  </si>
  <si>
    <t>Movement Category</t>
  </si>
  <si>
    <t>High Surges</t>
  </si>
  <si>
    <t>Surge Category</t>
  </si>
  <si>
    <t>Stress Percentage</t>
  </si>
  <si>
    <t>Stress Category</t>
  </si>
  <si>
    <t>Active Minutes</t>
  </si>
  <si>
    <t>Movements Per Minute</t>
  </si>
  <si>
    <t>High Surges Per Minute</t>
  </si>
  <si>
    <t>Kinetic Energy (Joules/Pound)</t>
  </si>
  <si>
    <t>Avg Intensity (Watts/Pound)</t>
  </si>
  <si>
    <t>Avg Burst (Feet/Sec)</t>
  </si>
  <si>
    <t>Jumps</t>
  </si>
  <si>
    <t>Avg Jump (Inches)</t>
  </si>
  <si>
    <t>High Jumps (20+ Inches)</t>
  </si>
  <si>
    <t>Avg High Jumps (20+ Inches)</t>
  </si>
  <si>
    <t>Highest Jump (inches)</t>
  </si>
  <si>
    <t>Gabriela Stavnetchei</t>
  </si>
  <si>
    <t>Ashley Askin</t>
  </si>
  <si>
    <t>Kodie Comby</t>
  </si>
  <si>
    <t>Grace Rigsbee</t>
  </si>
  <si>
    <t>Gabby Benda</t>
  </si>
  <si>
    <t>Cori Clifton</t>
  </si>
  <si>
    <t>Sydney Wilson</t>
  </si>
  <si>
    <t>Nicole Alford</t>
  </si>
  <si>
    <t>Sam Knapp</t>
  </si>
  <si>
    <t>Alessia Del Romano</t>
  </si>
  <si>
    <t>Lauren Frerking</t>
  </si>
  <si>
    <t>Kendall Wilson</t>
  </si>
  <si>
    <t>Emily Becker</t>
  </si>
  <si>
    <t>Simone Spencer</t>
  </si>
  <si>
    <t>Point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</si>
</sst>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atya/Downloads/2017_GAME_LOAD_SUMMARY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_LOAD_SUMMARY_CONSOLIDATED"/>
      <sheetName val="2017_GT Roster"/>
      <sheetName val="GAME_INDEX"/>
      <sheetName val="GAMES_LOAD_SUMMARY_COMBINED"/>
      <sheetName val="GAME_LOAD_SUMMARY_STATS"/>
    </sheetNames>
    <sheetDataSet>
      <sheetData sheetId="0"/>
      <sheetData sheetId="1">
        <row r="6">
          <cell r="B6" t="str">
            <v>Kodie Comby</v>
          </cell>
          <cell r="C6" t="str">
            <v>MB</v>
          </cell>
          <cell r="D6" t="str">
            <v xml:space="preserve"> 6-1 </v>
          </cell>
          <cell r="E6">
            <v>73</v>
          </cell>
          <cell r="F6" t="str">
            <v>SO</v>
          </cell>
          <cell r="G6" t="str">
            <v xml:space="preserve"> Houston, Texas (Cypress Falls HS)</v>
          </cell>
          <cell r="H6">
            <v>1</v>
          </cell>
        </row>
        <row r="7">
          <cell r="B7" t="str">
            <v>Dominique Washington</v>
          </cell>
          <cell r="C7" t="str">
            <v>OH</v>
          </cell>
          <cell r="D7" t="str">
            <v xml:space="preserve"> 5-10 </v>
          </cell>
          <cell r="E7">
            <v>70</v>
          </cell>
          <cell r="F7" t="str">
            <v>FR</v>
          </cell>
          <cell r="G7" t="str">
            <v xml:space="preserve"> Hoffman Estates, Ill. (St. Edward Central Catholic HS) </v>
          </cell>
          <cell r="H7">
            <v>2</v>
          </cell>
        </row>
        <row r="8">
          <cell r="B8" t="str">
            <v>Lauren Frerking</v>
          </cell>
          <cell r="C8" t="str">
            <v>MB</v>
          </cell>
          <cell r="D8" t="str">
            <v xml:space="preserve"> 6-2 </v>
          </cell>
          <cell r="E8">
            <v>74</v>
          </cell>
          <cell r="F8" t="str">
            <v>SO</v>
          </cell>
          <cell r="G8" t="str">
            <v xml:space="preserve"> Johns Creek, Ga. (Wesleyan HS) </v>
          </cell>
          <cell r="H8">
            <v>3</v>
          </cell>
        </row>
        <row r="9">
          <cell r="B9" t="str">
            <v>Sydney Wilson</v>
          </cell>
          <cell r="C9" t="str">
            <v>MB</v>
          </cell>
          <cell r="D9" t="str">
            <v xml:space="preserve"> 6-2 </v>
          </cell>
          <cell r="E9">
            <v>74</v>
          </cell>
          <cell r="F9" t="str">
            <v>JR</v>
          </cell>
          <cell r="G9" t="str">
            <v xml:space="preserve"> Fayetteville, Ga. (Sandy Creek HS) </v>
          </cell>
          <cell r="H9">
            <v>4</v>
          </cell>
        </row>
        <row r="10">
          <cell r="B10" t="str">
            <v>Kendall Wilson</v>
          </cell>
          <cell r="C10" t="str">
            <v>MB</v>
          </cell>
          <cell r="D10" t="str">
            <v xml:space="preserve"> 6-1 </v>
          </cell>
          <cell r="E10">
            <v>73</v>
          </cell>
          <cell r="F10" t="str">
            <v>FR</v>
          </cell>
          <cell r="G10" t="str">
            <v xml:space="preserve"> Fayetteville, Ga. (Sandy Creek HS) </v>
          </cell>
          <cell r="H10">
            <v>5</v>
          </cell>
        </row>
        <row r="11">
          <cell r="B11" t="str">
            <v>Coral Kazaroff</v>
          </cell>
          <cell r="C11" t="str">
            <v>DS</v>
          </cell>
          <cell r="D11" t="str">
            <v xml:space="preserve"> 5-3 </v>
          </cell>
          <cell r="E11">
            <v>63</v>
          </cell>
          <cell r="F11" t="str">
            <v>JR</v>
          </cell>
          <cell r="G11" t="str">
            <v xml:space="preserve"> Apex, N.C. (Apex HS/Virginia) </v>
          </cell>
          <cell r="H11">
            <v>6</v>
          </cell>
        </row>
        <row r="12">
          <cell r="B12" t="str">
            <v>Sam Knapp</v>
          </cell>
          <cell r="C12" t="str">
            <v>DS/L</v>
          </cell>
          <cell r="D12" t="str">
            <v xml:space="preserve"> 5-6 </v>
          </cell>
          <cell r="E12">
            <v>66</v>
          </cell>
          <cell r="F12" t="str">
            <v>FR</v>
          </cell>
          <cell r="G12" t="str">
            <v xml:space="preserve"> Orlando, Fla. (Bishop Moore Catholic HS) </v>
          </cell>
          <cell r="H12">
            <v>8</v>
          </cell>
        </row>
        <row r="13">
          <cell r="B13" t="str">
            <v>Gabby Benda</v>
          </cell>
          <cell r="C13" t="str">
            <v>S</v>
          </cell>
          <cell r="D13" t="str">
            <v xml:space="preserve"> 6-0 </v>
          </cell>
          <cell r="E13">
            <v>72</v>
          </cell>
          <cell r="F13" t="str">
            <v>SR</v>
          </cell>
          <cell r="G13" t="str">
            <v xml:space="preserve"> Raleigh, N.C. (Wakefield HS/Marquette) </v>
          </cell>
          <cell r="H13">
            <v>9</v>
          </cell>
        </row>
        <row r="14">
          <cell r="B14" t="str">
            <v>Emily Becker</v>
          </cell>
          <cell r="C14" t="str">
            <v>DS/L</v>
          </cell>
          <cell r="D14" t="str">
            <v xml:space="preserve"> 5-4 </v>
          </cell>
          <cell r="E14">
            <v>76</v>
          </cell>
          <cell r="F14" t="str">
            <v>SO</v>
          </cell>
          <cell r="G14" t="str">
            <v xml:space="preserve"> Tucker, Ga. (Greater Atlanta Christian School) </v>
          </cell>
          <cell r="H14">
            <v>10</v>
          </cell>
        </row>
        <row r="15">
          <cell r="B15" t="str">
            <v>Gabriela Stavnetchei</v>
          </cell>
          <cell r="C15" t="str">
            <v>OH</v>
          </cell>
          <cell r="D15" t="str">
            <v xml:space="preserve"> 5-10 </v>
          </cell>
          <cell r="E15">
            <v>70</v>
          </cell>
          <cell r="F15" t="str">
            <v>SR</v>
          </cell>
          <cell r="G15" t="str">
            <v xml:space="preserve"> Curitiba, Brazil (Francisco Mazzola) </v>
          </cell>
          <cell r="H15">
            <v>11</v>
          </cell>
        </row>
        <row r="16">
          <cell r="B16" t="str">
            <v>Nicole Alford</v>
          </cell>
          <cell r="C16" t="str">
            <v>S</v>
          </cell>
          <cell r="D16" t="str">
            <v xml:space="preserve"> 6-1 </v>
          </cell>
          <cell r="E16">
            <v>73</v>
          </cell>
          <cell r="F16" t="str">
            <v>FR</v>
          </cell>
          <cell r="G16" t="str">
            <v xml:space="preserve"> Annapolis, Md. (South River HS) </v>
          </cell>
          <cell r="H16">
            <v>12</v>
          </cell>
        </row>
        <row r="17">
          <cell r="B17" t="str">
            <v>Cori Clifton</v>
          </cell>
          <cell r="C17" t="str">
            <v>RS</v>
          </cell>
          <cell r="D17" t="str">
            <v xml:space="preserve"> 6-1 </v>
          </cell>
          <cell r="E17">
            <v>73</v>
          </cell>
          <cell r="F17" t="str">
            <v>FR</v>
          </cell>
          <cell r="G17" t="str">
            <v xml:space="preserve"> Williamsburg, Va. (Warhill HS) </v>
          </cell>
          <cell r="H17">
            <v>14</v>
          </cell>
        </row>
        <row r="18">
          <cell r="B18" t="str">
            <v>Simone Spencer</v>
          </cell>
          <cell r="C18" t="str">
            <v>RS</v>
          </cell>
          <cell r="D18" t="str">
            <v xml:space="preserve"> 5-10 </v>
          </cell>
          <cell r="E18">
            <v>70</v>
          </cell>
          <cell r="F18" t="str">
            <v>FR</v>
          </cell>
          <cell r="G18" t="str">
            <v xml:space="preserve"> Smyrna, Ga. (Campbell HS) </v>
          </cell>
          <cell r="H18">
            <v>21</v>
          </cell>
        </row>
        <row r="19">
          <cell r="B19" t="str">
            <v>Alessia Del Romano</v>
          </cell>
          <cell r="C19" t="str">
            <v>OH</v>
          </cell>
          <cell r="D19" t="str">
            <v xml:space="preserve"> 6-0 </v>
          </cell>
          <cell r="E19">
            <v>72</v>
          </cell>
          <cell r="F19" t="str">
            <v>FR</v>
          </cell>
          <cell r="G19" t="str">
            <v xml:space="preserve"> Bologna, Italy (Instituto Paradisi) </v>
          </cell>
          <cell r="H19">
            <v>23</v>
          </cell>
        </row>
        <row r="20">
          <cell r="B20" t="str">
            <v>Ashley Askin</v>
          </cell>
          <cell r="C20" t="str">
            <v>OH</v>
          </cell>
          <cell r="D20" t="str">
            <v xml:space="preserve"> 6-1 </v>
          </cell>
          <cell r="E20">
            <v>73</v>
          </cell>
          <cell r="F20" t="str">
            <v>JR</v>
          </cell>
          <cell r="G20" t="str">
            <v xml:space="preserve"> Louisville, Ky. (Sacred Heart Academy) </v>
          </cell>
          <cell r="H20">
            <v>33</v>
          </cell>
        </row>
        <row r="21">
          <cell r="B21" t="str">
            <v>Grace Rigsbee</v>
          </cell>
          <cell r="C21" t="str">
            <v>RS</v>
          </cell>
          <cell r="D21" t="str">
            <v xml:space="preserve"> 6-1 </v>
          </cell>
          <cell r="E21">
            <v>73</v>
          </cell>
          <cell r="F21" t="str">
            <v>FR</v>
          </cell>
          <cell r="G21" t="str">
            <v xml:space="preserve"> Suwanee, Ga. (North Gwinnett HS)</v>
          </cell>
          <cell r="H21">
            <v>97</v>
          </cell>
        </row>
      </sheetData>
      <sheetData sheetId="2">
        <row r="7">
          <cell r="A7">
            <v>42972</v>
          </cell>
          <cell r="B7" t="str">
            <v>Atlanta</v>
          </cell>
          <cell r="C7" t="str">
            <v>GA</v>
          </cell>
          <cell r="D7" t="str">
            <v>Auburn</v>
          </cell>
          <cell r="E7">
            <v>1001</v>
          </cell>
        </row>
        <row r="8">
          <cell r="A8">
            <v>42973</v>
          </cell>
          <cell r="B8" t="str">
            <v>Atlanta</v>
          </cell>
          <cell r="C8" t="str">
            <v>GA</v>
          </cell>
          <cell r="D8" t="str">
            <v>Furman</v>
          </cell>
          <cell r="E8">
            <v>1002</v>
          </cell>
        </row>
        <row r="9">
          <cell r="A9">
            <v>42973</v>
          </cell>
          <cell r="B9" t="str">
            <v>Atlanta</v>
          </cell>
          <cell r="C9" t="str">
            <v>GA</v>
          </cell>
          <cell r="D9" t="str">
            <v>Michigan State</v>
          </cell>
          <cell r="E9">
            <v>1003</v>
          </cell>
        </row>
        <row r="10">
          <cell r="A10">
            <v>42974</v>
          </cell>
          <cell r="B10" t="str">
            <v>Atlanta</v>
          </cell>
          <cell r="C10" t="str">
            <v>GA</v>
          </cell>
          <cell r="D10" t="str">
            <v>North Dakota</v>
          </cell>
          <cell r="E10">
            <v>1004</v>
          </cell>
        </row>
        <row r="11">
          <cell r="A11">
            <v>42979</v>
          </cell>
          <cell r="B11" t="str">
            <v>San Diego</v>
          </cell>
          <cell r="C11" t="str">
            <v>CA</v>
          </cell>
          <cell r="D11" t="str">
            <v>San Diego</v>
          </cell>
          <cell r="E11">
            <v>1005</v>
          </cell>
        </row>
        <row r="12">
          <cell r="A12">
            <v>42980</v>
          </cell>
          <cell r="B12" t="str">
            <v>San Diego</v>
          </cell>
          <cell r="C12" t="str">
            <v>CA</v>
          </cell>
          <cell r="D12" t="str">
            <v>Texas</v>
          </cell>
          <cell r="E12">
            <v>1006</v>
          </cell>
        </row>
        <row r="13">
          <cell r="A13">
            <v>42980</v>
          </cell>
          <cell r="B13" t="str">
            <v>San Diego</v>
          </cell>
          <cell r="C13" t="str">
            <v>CA</v>
          </cell>
          <cell r="D13" t="str">
            <v>Villanova</v>
          </cell>
          <cell r="E13">
            <v>1007</v>
          </cell>
        </row>
        <row r="14">
          <cell r="A14">
            <v>42993</v>
          </cell>
          <cell r="B14" t="str">
            <v>Athens</v>
          </cell>
          <cell r="C14" t="str">
            <v>GA</v>
          </cell>
          <cell r="D14" t="str">
            <v>UGA</v>
          </cell>
          <cell r="E14">
            <v>1008</v>
          </cell>
        </row>
        <row r="15">
          <cell r="A15">
            <v>43000</v>
          </cell>
          <cell r="B15" t="str">
            <v>Clemson</v>
          </cell>
          <cell r="C15" t="str">
            <v>SC</v>
          </cell>
          <cell r="D15" t="str">
            <v>Clemson</v>
          </cell>
          <cell r="E15">
            <v>1009</v>
          </cell>
        </row>
        <row r="16">
          <cell r="A16">
            <v>43002</v>
          </cell>
          <cell r="B16" t="str">
            <v>Durham</v>
          </cell>
          <cell r="C16" t="str">
            <v>NC</v>
          </cell>
          <cell r="D16" t="str">
            <v>Duke</v>
          </cell>
          <cell r="E16">
            <v>1010</v>
          </cell>
        </row>
        <row r="17">
          <cell r="A17">
            <v>43007</v>
          </cell>
          <cell r="B17" t="str">
            <v>Atlanta</v>
          </cell>
          <cell r="C17" t="str">
            <v>GA</v>
          </cell>
          <cell r="D17" t="str">
            <v>NC State</v>
          </cell>
          <cell r="E17">
            <v>1011</v>
          </cell>
        </row>
        <row r="18">
          <cell r="A18">
            <v>43009</v>
          </cell>
          <cell r="B18" t="str">
            <v>Atlanta</v>
          </cell>
          <cell r="C18" t="str">
            <v>GA</v>
          </cell>
          <cell r="D18" t="str">
            <v>North Carolina</v>
          </cell>
          <cell r="E18">
            <v>1012</v>
          </cell>
        </row>
        <row r="19">
          <cell r="A19">
            <v>43014</v>
          </cell>
          <cell r="B19" t="str">
            <v>Chestnut Hill</v>
          </cell>
          <cell r="C19" t="str">
            <v>MA</v>
          </cell>
          <cell r="D19" t="str">
            <v>Boston College</v>
          </cell>
          <cell r="E19">
            <v>1013</v>
          </cell>
        </row>
        <row r="20">
          <cell r="A20">
            <v>43016</v>
          </cell>
          <cell r="B20" t="str">
            <v>Syracuse</v>
          </cell>
          <cell r="C20" t="str">
            <v>NY</v>
          </cell>
          <cell r="D20" t="str">
            <v>Syracuse</v>
          </cell>
          <cell r="E20">
            <v>1014</v>
          </cell>
        </row>
        <row r="21">
          <cell r="A21">
            <v>43021</v>
          </cell>
          <cell r="B21" t="str">
            <v>Notre Dame</v>
          </cell>
          <cell r="C21" t="str">
            <v>IN</v>
          </cell>
          <cell r="D21" t="str">
            <v>Notre Dame</v>
          </cell>
          <cell r="E21">
            <v>1015</v>
          </cell>
        </row>
        <row r="22">
          <cell r="A22">
            <v>43023</v>
          </cell>
          <cell r="B22" t="str">
            <v>Louisville</v>
          </cell>
          <cell r="C22" t="str">
            <v>KY</v>
          </cell>
          <cell r="D22" t="str">
            <v>Louisville</v>
          </cell>
          <cell r="E22">
            <v>1016</v>
          </cell>
        </row>
        <row r="23">
          <cell r="A23">
            <v>43028</v>
          </cell>
          <cell r="B23" t="str">
            <v>Atlanta</v>
          </cell>
          <cell r="C23" t="str">
            <v>GA</v>
          </cell>
          <cell r="D23" t="str">
            <v>Syracuse</v>
          </cell>
          <cell r="E23">
            <v>1017</v>
          </cell>
        </row>
        <row r="24">
          <cell r="A24">
            <v>43030</v>
          </cell>
          <cell r="B24" t="str">
            <v>Atlanta</v>
          </cell>
          <cell r="C24" t="str">
            <v>GA</v>
          </cell>
          <cell r="D24" t="str">
            <v>Boston College</v>
          </cell>
          <cell r="E24">
            <v>1018</v>
          </cell>
        </row>
        <row r="25">
          <cell r="A25">
            <v>43035</v>
          </cell>
          <cell r="B25" t="str">
            <v>Atlanta</v>
          </cell>
          <cell r="C25" t="str">
            <v>GA</v>
          </cell>
          <cell r="D25" t="str">
            <v>Duke</v>
          </cell>
          <cell r="E25">
            <v>1019</v>
          </cell>
        </row>
        <row r="26">
          <cell r="A26">
            <v>43037</v>
          </cell>
          <cell r="B26" t="str">
            <v>Atlanta</v>
          </cell>
          <cell r="C26" t="str">
            <v>GA</v>
          </cell>
          <cell r="D26" t="str">
            <v>Wake Forest</v>
          </cell>
          <cell r="E26">
            <v>1020</v>
          </cell>
        </row>
        <row r="27">
          <cell r="A27">
            <v>43042</v>
          </cell>
          <cell r="B27" t="str">
            <v>Blacksburg</v>
          </cell>
          <cell r="C27" t="str">
            <v>VA</v>
          </cell>
          <cell r="D27" t="str">
            <v>Virginia Tech</v>
          </cell>
          <cell r="E27">
            <v>1021</v>
          </cell>
        </row>
        <row r="28">
          <cell r="A28">
            <v>43043</v>
          </cell>
          <cell r="B28" t="str">
            <v>Charlottesville</v>
          </cell>
          <cell r="C28" t="str">
            <v>VA</v>
          </cell>
          <cell r="D28" t="str">
            <v>Virginia</v>
          </cell>
          <cell r="E28">
            <v>1022</v>
          </cell>
        </row>
        <row r="29">
          <cell r="A29">
            <v>43048</v>
          </cell>
          <cell r="B29" t="str">
            <v>Chapel Hill</v>
          </cell>
          <cell r="C29" t="str">
            <v>NC</v>
          </cell>
          <cell r="D29" t="str">
            <v>North Carolina</v>
          </cell>
          <cell r="E29">
            <v>1023</v>
          </cell>
        </row>
        <row r="30">
          <cell r="A30">
            <v>43050</v>
          </cell>
          <cell r="B30" t="str">
            <v>Raleigh</v>
          </cell>
          <cell r="C30" t="str">
            <v>NC</v>
          </cell>
          <cell r="D30" t="str">
            <v>NC State</v>
          </cell>
          <cell r="E30">
            <v>1024</v>
          </cell>
        </row>
        <row r="31">
          <cell r="A31">
            <v>43054</v>
          </cell>
          <cell r="B31" t="str">
            <v>Atlanta</v>
          </cell>
          <cell r="C31" t="str">
            <v>GA</v>
          </cell>
          <cell r="D31" t="str">
            <v>Clemson</v>
          </cell>
          <cell r="E31">
            <v>1025</v>
          </cell>
        </row>
        <row r="32">
          <cell r="A32">
            <v>43058</v>
          </cell>
          <cell r="B32" t="str">
            <v>Atlanta</v>
          </cell>
          <cell r="C32" t="str">
            <v>GA</v>
          </cell>
          <cell r="D32" t="str">
            <v>Pittsburgh</v>
          </cell>
          <cell r="E32">
            <v>1026</v>
          </cell>
        </row>
        <row r="33">
          <cell r="A33">
            <v>43061</v>
          </cell>
          <cell r="B33" t="str">
            <v>Atlanta</v>
          </cell>
          <cell r="C33" t="str">
            <v>GA</v>
          </cell>
          <cell r="D33" t="str">
            <v>Miami</v>
          </cell>
          <cell r="E33">
            <v>1027</v>
          </cell>
        </row>
        <row r="34">
          <cell r="A34">
            <v>43063</v>
          </cell>
          <cell r="B34" t="str">
            <v>Atlanta</v>
          </cell>
          <cell r="C34" t="str">
            <v>GA</v>
          </cell>
          <cell r="D34" t="str">
            <v>Florida State</v>
          </cell>
          <cell r="E34">
            <v>1028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1BE2-854D-104F-A810-DD23BC7CF154}">
  <dimension ref="A1:Z209"/>
  <sheetViews>
    <sheetView tabSelected="1" topLeftCell="A178" workbookViewId="0">
      <selection activeCell="V197" sqref="V197"/>
    </sheetView>
  </sheetViews>
  <sheetFormatPr baseColWidth="10" defaultRowHeight="16" x14ac:dyDescent="0.2"/>
  <sheetData>
    <row r="1" spans="1:26" ht="6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39</v>
      </c>
    </row>
    <row r="2" spans="1:26" x14ac:dyDescent="0.2">
      <c r="A2" s="4" t="str">
        <f>D2&amp;C2</f>
        <v>101211</v>
      </c>
      <c r="B2" s="4">
        <v>43009</v>
      </c>
      <c r="C2" s="1">
        <f>IFERROR(VLOOKUP(F2,'[1]2017_GT Roster'!$B$6:$H$21,7,FALSE), "NO MATCH!!!")</f>
        <v>11</v>
      </c>
      <c r="D2" s="1">
        <f>IFERROR(VLOOKUP(B2,[1]GAME_INDEX!$A$7:$E$34, 5, FALSE), "NO MATCH!!!")</f>
        <v>1012</v>
      </c>
      <c r="E2" s="1" t="str">
        <f>IFERROR(VLOOKUP(B2,[1]GAME_INDEX!$A$7:$E$34,4,FALSE),"NO MATCH")</f>
        <v>North Carolina</v>
      </c>
      <c r="F2" t="s">
        <v>25</v>
      </c>
      <c r="G2">
        <v>1</v>
      </c>
      <c r="H2">
        <v>537</v>
      </c>
      <c r="I2">
        <v>3980</v>
      </c>
      <c r="J2">
        <v>2</v>
      </c>
      <c r="K2">
        <v>625</v>
      </c>
      <c r="L2">
        <v>2</v>
      </c>
      <c r="M2">
        <v>15.7</v>
      </c>
      <c r="N2">
        <v>0</v>
      </c>
      <c r="O2">
        <v>140</v>
      </c>
      <c r="P2">
        <v>28.42</v>
      </c>
      <c r="Q2">
        <v>4.46</v>
      </c>
      <c r="R2">
        <v>4592.8900000000003</v>
      </c>
      <c r="S2">
        <v>32.799999999999997</v>
      </c>
      <c r="T2">
        <v>1.69</v>
      </c>
      <c r="U2">
        <v>107</v>
      </c>
      <c r="V2">
        <v>18.899999999999999</v>
      </c>
      <c r="W2">
        <v>55</v>
      </c>
      <c r="X2">
        <v>23.27</v>
      </c>
      <c r="Y2">
        <v>44.94</v>
      </c>
      <c r="Z2">
        <v>2</v>
      </c>
    </row>
    <row r="3" spans="1:26" x14ac:dyDescent="0.2">
      <c r="A3" s="4" t="str">
        <f t="shared" ref="A3:A71" si="0">D3&amp;C3</f>
        <v>101233</v>
      </c>
      <c r="B3" s="4">
        <v>43009</v>
      </c>
      <c r="C3" s="1">
        <f>IFERROR(VLOOKUP(F3,'[1]2017_GT Roster'!$B$6:$H$21,7,FALSE), "NO MATCH!!!")</f>
        <v>33</v>
      </c>
      <c r="D3" s="1">
        <f>IFERROR(VLOOKUP(B3,[1]GAME_INDEX!$A$7:$E$34, 5, FALSE), "NO MATCH!!!")</f>
        <v>1012</v>
      </c>
      <c r="E3" s="1" t="str">
        <f>IFERROR(VLOOKUP(B3,[1]GAME_INDEX!$A$7:$E$34,4,FALSE),"NO MATCH")</f>
        <v>North Carolina</v>
      </c>
      <c r="F3" t="s">
        <v>26</v>
      </c>
      <c r="G3">
        <v>2</v>
      </c>
      <c r="H3">
        <v>528</v>
      </c>
      <c r="I3">
        <v>3853</v>
      </c>
      <c r="J3">
        <v>2</v>
      </c>
      <c r="K3">
        <v>699</v>
      </c>
      <c r="L3">
        <v>2</v>
      </c>
      <c r="M3">
        <v>18.14</v>
      </c>
      <c r="N3">
        <v>1</v>
      </c>
      <c r="O3">
        <v>143</v>
      </c>
      <c r="P3">
        <v>26.94</v>
      </c>
      <c r="Q3">
        <v>4.88</v>
      </c>
      <c r="R3">
        <v>3981.07</v>
      </c>
      <c r="S3">
        <v>27.83</v>
      </c>
      <c r="T3">
        <v>1.76</v>
      </c>
      <c r="U3">
        <v>88</v>
      </c>
      <c r="V3">
        <v>15.04</v>
      </c>
      <c r="W3">
        <v>14</v>
      </c>
      <c r="X3">
        <v>22.54</v>
      </c>
      <c r="Y3">
        <v>25.03</v>
      </c>
      <c r="Z3">
        <v>2</v>
      </c>
    </row>
    <row r="4" spans="1:26" x14ac:dyDescent="0.2">
      <c r="A4" s="4" t="str">
        <f t="shared" si="0"/>
        <v>10121</v>
      </c>
      <c r="B4" s="4">
        <v>43009</v>
      </c>
      <c r="C4" s="1">
        <f>IFERROR(VLOOKUP(F4,'[1]2017_GT Roster'!$B$6:$H$21,7,FALSE), "NO MATCH!!!")</f>
        <v>1</v>
      </c>
      <c r="D4" s="1">
        <f>IFERROR(VLOOKUP(B4,[1]GAME_INDEX!$A$7:$E$34, 5, FALSE), "NO MATCH!!!")</f>
        <v>1012</v>
      </c>
      <c r="E4" s="1" t="str">
        <f>IFERROR(VLOOKUP(B4,[1]GAME_INDEX!$A$7:$E$34,4,FALSE),"NO MATCH")</f>
        <v>North Carolina</v>
      </c>
      <c r="F4" t="s">
        <v>27</v>
      </c>
      <c r="G4">
        <v>3</v>
      </c>
      <c r="H4">
        <v>475</v>
      </c>
      <c r="I4">
        <v>2729</v>
      </c>
      <c r="J4">
        <v>2</v>
      </c>
      <c r="K4">
        <v>472</v>
      </c>
      <c r="L4">
        <v>2</v>
      </c>
      <c r="M4">
        <v>17.29</v>
      </c>
      <c r="N4">
        <v>1</v>
      </c>
      <c r="O4">
        <v>99</v>
      </c>
      <c r="P4">
        <v>27.56</v>
      </c>
      <c r="Q4">
        <v>4.76</v>
      </c>
      <c r="R4">
        <v>2891.47</v>
      </c>
      <c r="S4">
        <v>29.2</v>
      </c>
      <c r="T4">
        <v>1.73</v>
      </c>
      <c r="U4">
        <v>132</v>
      </c>
      <c r="V4">
        <v>16.21</v>
      </c>
      <c r="W4">
        <v>20</v>
      </c>
      <c r="X4">
        <v>21.33</v>
      </c>
      <c r="Y4">
        <v>23.61</v>
      </c>
      <c r="Z4">
        <v>2</v>
      </c>
    </row>
    <row r="5" spans="1:26" x14ac:dyDescent="0.2">
      <c r="A5" s="4" t="str">
        <f t="shared" si="0"/>
        <v>101297</v>
      </c>
      <c r="B5" s="4">
        <v>43009</v>
      </c>
      <c r="C5" s="1">
        <f>IFERROR(VLOOKUP(F5,'[1]2017_GT Roster'!$B$6:$H$21,7,FALSE), "NO MATCH!!!")</f>
        <v>97</v>
      </c>
      <c r="D5" s="1">
        <f>IFERROR(VLOOKUP(B5,[1]GAME_INDEX!$A$7:$E$34, 5, FALSE), "NO MATCH!!!")</f>
        <v>1012</v>
      </c>
      <c r="E5" s="1" t="str">
        <f>IFERROR(VLOOKUP(B5,[1]GAME_INDEX!$A$7:$E$34,4,FALSE),"NO MATCH")</f>
        <v>North Carolina</v>
      </c>
      <c r="F5" t="s">
        <v>28</v>
      </c>
      <c r="G5">
        <v>4</v>
      </c>
      <c r="H5">
        <v>402</v>
      </c>
      <c r="I5">
        <v>2396</v>
      </c>
      <c r="J5">
        <v>2</v>
      </c>
      <c r="K5">
        <v>429</v>
      </c>
      <c r="L5">
        <v>2</v>
      </c>
      <c r="M5">
        <v>17.899999999999999</v>
      </c>
      <c r="N5">
        <v>1</v>
      </c>
      <c r="O5">
        <v>106</v>
      </c>
      <c r="P5">
        <v>22.6</v>
      </c>
      <c r="Q5">
        <v>4.04</v>
      </c>
      <c r="R5">
        <v>2103.5300000000002</v>
      </c>
      <c r="S5">
        <v>19.84</v>
      </c>
      <c r="T5">
        <v>1.57</v>
      </c>
      <c r="U5">
        <v>72</v>
      </c>
      <c r="V5">
        <v>15.02</v>
      </c>
      <c r="W5">
        <v>12</v>
      </c>
      <c r="X5">
        <v>22.63</v>
      </c>
      <c r="Y5">
        <v>25.56</v>
      </c>
      <c r="Z5">
        <v>2</v>
      </c>
    </row>
    <row r="6" spans="1:26" x14ac:dyDescent="0.2">
      <c r="A6" s="4" t="str">
        <f t="shared" si="0"/>
        <v>10129</v>
      </c>
      <c r="B6" s="4">
        <v>43009</v>
      </c>
      <c r="C6" s="1">
        <f>IFERROR(VLOOKUP(F6,'[1]2017_GT Roster'!$B$6:$H$21,7,FALSE), "NO MATCH!!!")</f>
        <v>9</v>
      </c>
      <c r="D6" s="1">
        <f>IFERROR(VLOOKUP(B6,[1]GAME_INDEX!$A$7:$E$34, 5, FALSE), "NO MATCH!!!")</f>
        <v>1012</v>
      </c>
      <c r="E6" s="1" t="str">
        <f>IFERROR(VLOOKUP(B6,[1]GAME_INDEX!$A$7:$E$34,4,FALSE),"NO MATCH")</f>
        <v>North Carolina</v>
      </c>
      <c r="F6" t="s">
        <v>29</v>
      </c>
      <c r="G6">
        <v>4</v>
      </c>
      <c r="H6">
        <v>402</v>
      </c>
      <c r="I6">
        <v>2870</v>
      </c>
      <c r="J6">
        <v>2</v>
      </c>
      <c r="K6">
        <v>874</v>
      </c>
      <c r="L6">
        <v>2</v>
      </c>
      <c r="M6">
        <v>30.45</v>
      </c>
      <c r="N6">
        <v>2</v>
      </c>
      <c r="O6">
        <v>110</v>
      </c>
      <c r="P6">
        <v>26.09</v>
      </c>
      <c r="Q6">
        <v>7.94</v>
      </c>
      <c r="R6">
        <v>1867.09</v>
      </c>
      <c r="S6">
        <v>16.97</v>
      </c>
      <c r="T6">
        <v>1.35</v>
      </c>
      <c r="U6">
        <v>76</v>
      </c>
      <c r="V6">
        <v>10.88</v>
      </c>
      <c r="W6">
        <v>0</v>
      </c>
      <c r="X6">
        <v>0</v>
      </c>
      <c r="Y6">
        <v>14.99</v>
      </c>
      <c r="Z6">
        <v>2</v>
      </c>
    </row>
    <row r="7" spans="1:26" x14ac:dyDescent="0.2">
      <c r="A7" s="4" t="str">
        <f t="shared" si="0"/>
        <v>101214</v>
      </c>
      <c r="B7" s="4">
        <v>43009</v>
      </c>
      <c r="C7" s="1">
        <f>IFERROR(VLOOKUP(F7,'[1]2017_GT Roster'!$B$6:$H$21,7,FALSE), "NO MATCH!!!")</f>
        <v>14</v>
      </c>
      <c r="D7" s="1">
        <f>IFERROR(VLOOKUP(B7,[1]GAME_INDEX!$A$7:$E$34, 5, FALSE), "NO MATCH!!!")</f>
        <v>1012</v>
      </c>
      <c r="E7" s="1" t="str">
        <f>IFERROR(VLOOKUP(B7,[1]GAME_INDEX!$A$7:$E$34,4,FALSE),"NO MATCH")</f>
        <v>North Carolina</v>
      </c>
      <c r="F7" t="s">
        <v>30</v>
      </c>
      <c r="G7">
        <v>6</v>
      </c>
      <c r="H7">
        <v>382</v>
      </c>
      <c r="I7">
        <v>2390</v>
      </c>
      <c r="J7">
        <v>2</v>
      </c>
      <c r="K7">
        <v>378</v>
      </c>
      <c r="L7">
        <v>1</v>
      </c>
      <c r="M7">
        <v>15.81</v>
      </c>
      <c r="N7">
        <v>0</v>
      </c>
      <c r="O7">
        <v>102</v>
      </c>
      <c r="P7">
        <v>23.43</v>
      </c>
      <c r="Q7">
        <v>3.7</v>
      </c>
      <c r="R7">
        <v>2305.34</v>
      </c>
      <c r="S7">
        <v>22.6</v>
      </c>
      <c r="T7">
        <v>1.54</v>
      </c>
      <c r="U7">
        <v>63</v>
      </c>
      <c r="V7">
        <v>18.920000000000002</v>
      </c>
      <c r="W7">
        <v>15</v>
      </c>
      <c r="X7">
        <v>22.4</v>
      </c>
      <c r="Y7">
        <v>24.9</v>
      </c>
      <c r="Z7">
        <v>2</v>
      </c>
    </row>
    <row r="8" spans="1:26" x14ac:dyDescent="0.2">
      <c r="A8" s="4" t="str">
        <f t="shared" si="0"/>
        <v>10124</v>
      </c>
      <c r="B8" s="4">
        <v>43009</v>
      </c>
      <c r="C8" s="1">
        <f>IFERROR(VLOOKUP(F8,'[1]2017_GT Roster'!$B$6:$H$21,7,FALSE), "NO MATCH!!!")</f>
        <v>4</v>
      </c>
      <c r="D8" s="1">
        <f>IFERROR(VLOOKUP(B8,[1]GAME_INDEX!$A$7:$E$34, 5, FALSE), "NO MATCH!!!")</f>
        <v>1012</v>
      </c>
      <c r="E8" s="1" t="str">
        <f>IFERROR(VLOOKUP(B8,[1]GAME_INDEX!$A$7:$E$34,4,FALSE),"NO MATCH")</f>
        <v>North Carolina</v>
      </c>
      <c r="F8" t="s">
        <v>31</v>
      </c>
      <c r="G8">
        <v>7</v>
      </c>
      <c r="H8">
        <v>334</v>
      </c>
      <c r="I8">
        <v>1825</v>
      </c>
      <c r="J8">
        <v>2</v>
      </c>
      <c r="K8">
        <v>286</v>
      </c>
      <c r="L8">
        <v>1</v>
      </c>
      <c r="M8">
        <v>15.67</v>
      </c>
      <c r="N8">
        <v>0</v>
      </c>
      <c r="O8">
        <v>99</v>
      </c>
      <c r="P8">
        <v>18.43</v>
      </c>
      <c r="Q8">
        <v>2.88</v>
      </c>
      <c r="R8">
        <v>1624.14</v>
      </c>
      <c r="S8">
        <v>16.399999999999999</v>
      </c>
      <c r="T8">
        <v>1.55</v>
      </c>
      <c r="U8">
        <v>87</v>
      </c>
      <c r="V8">
        <v>18.45</v>
      </c>
      <c r="W8">
        <v>35</v>
      </c>
      <c r="X8">
        <v>22.72</v>
      </c>
      <c r="Y8">
        <v>27.41</v>
      </c>
      <c r="Z8">
        <v>2</v>
      </c>
    </row>
    <row r="9" spans="1:26" x14ac:dyDescent="0.2">
      <c r="A9" s="4" t="str">
        <f t="shared" si="0"/>
        <v>101212</v>
      </c>
      <c r="B9" s="4">
        <v>43009</v>
      </c>
      <c r="C9" s="1">
        <f>IFERROR(VLOOKUP(F9,'[1]2017_GT Roster'!$B$6:$H$21,7,FALSE), "NO MATCH!!!")</f>
        <v>12</v>
      </c>
      <c r="D9" s="1">
        <f>IFERROR(VLOOKUP(B9,[1]GAME_INDEX!$A$7:$E$34, 5, FALSE), "NO MATCH!!!")</f>
        <v>1012</v>
      </c>
      <c r="E9" s="1" t="str">
        <f>IFERROR(VLOOKUP(B9,[1]GAME_INDEX!$A$7:$E$34,4,FALSE),"NO MATCH")</f>
        <v>North Carolina</v>
      </c>
      <c r="F9" t="s">
        <v>32</v>
      </c>
      <c r="G9">
        <v>8</v>
      </c>
      <c r="H9">
        <v>286</v>
      </c>
      <c r="I9">
        <v>2032</v>
      </c>
      <c r="J9">
        <v>2</v>
      </c>
      <c r="K9">
        <v>307</v>
      </c>
      <c r="L9">
        <v>1</v>
      </c>
      <c r="M9">
        <v>15.1</v>
      </c>
      <c r="N9">
        <v>0</v>
      </c>
      <c r="O9">
        <v>99</v>
      </c>
      <c r="P9">
        <v>20.52</v>
      </c>
      <c r="Q9">
        <v>3.1</v>
      </c>
      <c r="R9">
        <v>1430.78</v>
      </c>
      <c r="S9">
        <v>14.45</v>
      </c>
      <c r="T9">
        <v>1.42</v>
      </c>
      <c r="U9">
        <v>73</v>
      </c>
      <c r="V9">
        <v>13.03</v>
      </c>
      <c r="W9">
        <v>2</v>
      </c>
      <c r="X9">
        <v>21.06</v>
      </c>
      <c r="Y9">
        <v>21.48</v>
      </c>
      <c r="Z9">
        <v>2</v>
      </c>
    </row>
    <row r="10" spans="1:26" x14ac:dyDescent="0.2">
      <c r="A10" s="4" t="str">
        <f t="shared" si="0"/>
        <v>10128</v>
      </c>
      <c r="B10" s="4">
        <v>43009</v>
      </c>
      <c r="C10" s="1">
        <f>IFERROR(VLOOKUP(F10,'[1]2017_GT Roster'!$B$6:$H$21,7,FALSE), "NO MATCH!!!")</f>
        <v>8</v>
      </c>
      <c r="D10" s="1">
        <f>IFERROR(VLOOKUP(B10,[1]GAME_INDEX!$A$7:$E$34, 5, FALSE), "NO MATCH!!!")</f>
        <v>1012</v>
      </c>
      <c r="E10" s="1" t="str">
        <f>IFERROR(VLOOKUP(B10,[1]GAME_INDEX!$A$7:$E$34,4,FALSE),"NO MATCH")</f>
        <v>North Carolina</v>
      </c>
      <c r="F10" t="s">
        <v>33</v>
      </c>
      <c r="G10">
        <v>9</v>
      </c>
      <c r="H10">
        <v>185</v>
      </c>
      <c r="I10">
        <v>2045</v>
      </c>
      <c r="J10">
        <v>2</v>
      </c>
      <c r="K10">
        <v>134</v>
      </c>
      <c r="L10">
        <v>0</v>
      </c>
      <c r="M10">
        <v>6.55</v>
      </c>
      <c r="N10">
        <v>0</v>
      </c>
      <c r="O10">
        <v>116</v>
      </c>
      <c r="P10">
        <v>17.62</v>
      </c>
      <c r="Q10">
        <v>1.1499999999999999</v>
      </c>
      <c r="R10">
        <v>1176.74</v>
      </c>
      <c r="S10">
        <v>10.14</v>
      </c>
      <c r="T10">
        <v>1.39</v>
      </c>
      <c r="U10">
        <v>44</v>
      </c>
      <c r="V10">
        <v>10.73</v>
      </c>
      <c r="W10">
        <v>0</v>
      </c>
      <c r="X10">
        <v>0</v>
      </c>
      <c r="Y10">
        <v>16.05</v>
      </c>
      <c r="Z10">
        <v>2</v>
      </c>
    </row>
    <row r="11" spans="1:26" x14ac:dyDescent="0.2">
      <c r="A11" s="4" t="str">
        <f t="shared" si="0"/>
        <v>101223</v>
      </c>
      <c r="B11" s="4">
        <v>43009</v>
      </c>
      <c r="C11" s="1">
        <f>IFERROR(VLOOKUP(F11,'[1]2017_GT Roster'!$B$6:$H$21,7,FALSE), "NO MATCH!!!")</f>
        <v>23</v>
      </c>
      <c r="D11" s="1">
        <f>IFERROR(VLOOKUP(B11,[1]GAME_INDEX!$A$7:$E$34, 5, FALSE), "NO MATCH!!!")</f>
        <v>1012</v>
      </c>
      <c r="E11" s="1" t="str">
        <f>IFERROR(VLOOKUP(B11,[1]GAME_INDEX!$A$7:$E$34,4,FALSE),"NO MATCH")</f>
        <v>North Carolina</v>
      </c>
      <c r="F11" t="s">
        <v>34</v>
      </c>
      <c r="G11">
        <v>10</v>
      </c>
      <c r="H11">
        <v>156</v>
      </c>
      <c r="I11">
        <v>357</v>
      </c>
      <c r="J11">
        <v>0</v>
      </c>
      <c r="K11">
        <v>40</v>
      </c>
      <c r="L11">
        <v>0</v>
      </c>
      <c r="M11">
        <v>11.2</v>
      </c>
      <c r="N11">
        <v>0</v>
      </c>
      <c r="O11">
        <v>43</v>
      </c>
      <c r="P11">
        <v>8.3000000000000007</v>
      </c>
      <c r="Q11">
        <v>0.93</v>
      </c>
      <c r="R11">
        <v>251.78</v>
      </c>
      <c r="S11">
        <v>5.85</v>
      </c>
      <c r="T11">
        <v>1.19</v>
      </c>
      <c r="U11">
        <v>13</v>
      </c>
      <c r="V11">
        <v>10.29</v>
      </c>
      <c r="W11">
        <v>1</v>
      </c>
      <c r="X11">
        <v>20.91</v>
      </c>
      <c r="Y11">
        <v>20.91</v>
      </c>
      <c r="Z11">
        <v>2</v>
      </c>
    </row>
    <row r="12" spans="1:26" x14ac:dyDescent="0.2">
      <c r="A12" s="4" t="str">
        <f t="shared" si="0"/>
        <v>10123</v>
      </c>
      <c r="B12" s="4">
        <v>43009</v>
      </c>
      <c r="C12" s="1">
        <f>IFERROR(VLOOKUP(F12,'[1]2017_GT Roster'!$B$6:$H$21,7,FALSE), "NO MATCH!!!")</f>
        <v>3</v>
      </c>
      <c r="D12" s="1">
        <f>IFERROR(VLOOKUP(B12,[1]GAME_INDEX!$A$7:$E$34, 5, FALSE), "NO MATCH!!!")</f>
        <v>1012</v>
      </c>
      <c r="E12" s="1" t="str">
        <f>IFERROR(VLOOKUP(B12,[1]GAME_INDEX!$A$7:$E$34,4,FALSE),"NO MATCH")</f>
        <v>North Carolina</v>
      </c>
      <c r="F12" t="s">
        <v>35</v>
      </c>
      <c r="G12">
        <v>11</v>
      </c>
      <c r="H12">
        <v>109</v>
      </c>
      <c r="I12">
        <v>159</v>
      </c>
      <c r="J12">
        <v>0</v>
      </c>
      <c r="K12">
        <v>19</v>
      </c>
      <c r="L12">
        <v>0</v>
      </c>
      <c r="M12">
        <v>11.94</v>
      </c>
      <c r="N12">
        <v>0</v>
      </c>
      <c r="O12">
        <v>15</v>
      </c>
      <c r="P12">
        <v>10.6</v>
      </c>
      <c r="Q12">
        <v>1.26</v>
      </c>
      <c r="R12">
        <v>5.62</v>
      </c>
      <c r="S12">
        <v>0.37</v>
      </c>
      <c r="T12">
        <v>0.25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</row>
    <row r="13" spans="1:26" x14ac:dyDescent="0.2">
      <c r="A13" s="4" t="str">
        <f t="shared" si="0"/>
        <v>10125</v>
      </c>
      <c r="B13" s="4">
        <v>43009</v>
      </c>
      <c r="C13" s="1">
        <f>IFERROR(VLOOKUP(F13,'[1]2017_GT Roster'!$B$6:$H$21,7,FALSE), "NO MATCH!!!")</f>
        <v>5</v>
      </c>
      <c r="D13" s="1">
        <f>IFERROR(VLOOKUP(B13,[1]GAME_INDEX!$A$7:$E$34, 5, FALSE), "NO MATCH!!!")</f>
        <v>1012</v>
      </c>
      <c r="E13" s="1" t="str">
        <f>IFERROR(VLOOKUP(B13,[1]GAME_INDEX!$A$7:$E$34,4,FALSE),"NO MATCH")</f>
        <v>North Carolina</v>
      </c>
      <c r="F13" t="s">
        <v>36</v>
      </c>
      <c r="G13">
        <v>12</v>
      </c>
      <c r="H13">
        <v>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</row>
    <row r="14" spans="1:26" x14ac:dyDescent="0.2">
      <c r="A14" s="4"/>
      <c r="B14" s="4"/>
      <c r="C14" s="1"/>
      <c r="D14" s="1"/>
      <c r="E14" s="1"/>
      <c r="I14">
        <f>AVERAGE(I2:I12)</f>
        <v>2239.6363636363635</v>
      </c>
      <c r="J14">
        <f t="shared" ref="J14:Y14" si="1">AVERAGE(J2:J12)</f>
        <v>1.6363636363636365</v>
      </c>
      <c r="K14">
        <f t="shared" si="1"/>
        <v>387.54545454545456</v>
      </c>
      <c r="L14">
        <f t="shared" si="1"/>
        <v>1.1818181818181819</v>
      </c>
      <c r="M14">
        <f t="shared" si="1"/>
        <v>15.977272727272727</v>
      </c>
      <c r="N14">
        <f t="shared" si="1"/>
        <v>0.45454545454545453</v>
      </c>
      <c r="O14">
        <f t="shared" si="1"/>
        <v>97.454545454545453</v>
      </c>
      <c r="P14">
        <f t="shared" si="1"/>
        <v>20.95545454545455</v>
      </c>
      <c r="Q14">
        <f t="shared" si="1"/>
        <v>3.5545454545454547</v>
      </c>
      <c r="R14">
        <f t="shared" si="1"/>
        <v>2020.9499999999998</v>
      </c>
      <c r="S14">
        <f t="shared" si="1"/>
        <v>17.859090909090909</v>
      </c>
      <c r="T14">
        <f t="shared" si="1"/>
        <v>1.4036363636363638</v>
      </c>
      <c r="U14">
        <f t="shared" si="1"/>
        <v>68.63636363636364</v>
      </c>
      <c r="V14">
        <f t="shared" si="1"/>
        <v>13.406363636363636</v>
      </c>
      <c r="W14">
        <f t="shared" si="1"/>
        <v>14</v>
      </c>
      <c r="X14">
        <f t="shared" si="1"/>
        <v>16.078181818181818</v>
      </c>
      <c r="Y14">
        <f t="shared" si="1"/>
        <v>22.261818181818182</v>
      </c>
      <c r="Z14">
        <f>AVERAGE(Z2:Z12)</f>
        <v>2</v>
      </c>
    </row>
    <row r="15" spans="1:26" x14ac:dyDescent="0.2">
      <c r="A15" s="4" t="str">
        <f t="shared" si="0"/>
        <v>101311</v>
      </c>
      <c r="B15" s="4">
        <v>43014</v>
      </c>
      <c r="C15" s="1">
        <f>IFERROR(VLOOKUP(F15,'[1]2017_GT Roster'!$B$6:$H$21,7,FALSE), "NO MATCH!!!")</f>
        <v>11</v>
      </c>
      <c r="D15" s="1">
        <f>IFERROR(VLOOKUP(B15,[1]GAME_INDEX!$A$7:$E$34, 5, FALSE), "NO MATCH!!!")</f>
        <v>1013</v>
      </c>
      <c r="E15" s="1" t="str">
        <f>IFERROR(VLOOKUP(B15,[1]GAME_INDEX!$A$7:$E$34,4,FALSE),"NO MATCH")</f>
        <v>Boston College</v>
      </c>
      <c r="F15" t="s">
        <v>25</v>
      </c>
      <c r="G15">
        <v>1</v>
      </c>
      <c r="H15">
        <v>556</v>
      </c>
      <c r="I15">
        <v>3431</v>
      </c>
      <c r="J15">
        <v>2</v>
      </c>
      <c r="K15">
        <v>557</v>
      </c>
      <c r="L15">
        <v>2</v>
      </c>
      <c r="M15">
        <v>16.23</v>
      </c>
      <c r="N15">
        <v>1</v>
      </c>
      <c r="O15">
        <v>104</v>
      </c>
      <c r="P15">
        <v>32.99</v>
      </c>
      <c r="Q15">
        <v>5.35</v>
      </c>
      <c r="R15">
        <v>3995.33</v>
      </c>
      <c r="S15">
        <v>38.409999999999997</v>
      </c>
      <c r="T15">
        <v>1.71</v>
      </c>
      <c r="U15">
        <v>102</v>
      </c>
      <c r="V15">
        <v>20.46</v>
      </c>
      <c r="W15">
        <v>63</v>
      </c>
      <c r="X15">
        <v>22.66</v>
      </c>
      <c r="Y15">
        <v>26.73</v>
      </c>
      <c r="Z15">
        <v>-2</v>
      </c>
    </row>
    <row r="16" spans="1:26" x14ac:dyDescent="0.2">
      <c r="A16" s="4" t="str">
        <f t="shared" si="0"/>
        <v>101333</v>
      </c>
      <c r="B16" s="4">
        <v>43014</v>
      </c>
      <c r="C16" s="1">
        <f>IFERROR(VLOOKUP(F16,'[1]2017_GT Roster'!$B$6:$H$21,7,FALSE), "NO MATCH!!!")</f>
        <v>33</v>
      </c>
      <c r="D16" s="1">
        <f>IFERROR(VLOOKUP(B16,[1]GAME_INDEX!$A$7:$E$34, 5, FALSE), "NO MATCH!!!")</f>
        <v>1013</v>
      </c>
      <c r="E16" s="1" t="str">
        <f>IFERROR(VLOOKUP(B16,[1]GAME_INDEX!$A$7:$E$34,4,FALSE),"NO MATCH")</f>
        <v>Boston College</v>
      </c>
      <c r="F16" t="s">
        <v>26</v>
      </c>
      <c r="G16">
        <v>2</v>
      </c>
      <c r="H16">
        <v>505</v>
      </c>
      <c r="I16">
        <v>2752</v>
      </c>
      <c r="J16">
        <v>2</v>
      </c>
      <c r="K16">
        <v>485</v>
      </c>
      <c r="L16">
        <v>2</v>
      </c>
      <c r="M16">
        <v>17.62</v>
      </c>
      <c r="N16">
        <v>1</v>
      </c>
      <c r="O16">
        <v>93</v>
      </c>
      <c r="P16">
        <v>29.59</v>
      </c>
      <c r="Q16">
        <v>5.21</v>
      </c>
      <c r="R16">
        <v>2422.9899999999998</v>
      </c>
      <c r="S16">
        <v>26.05</v>
      </c>
      <c r="T16">
        <v>1.6</v>
      </c>
      <c r="U16">
        <v>65</v>
      </c>
      <c r="V16">
        <v>17.170000000000002</v>
      </c>
      <c r="W16">
        <v>15</v>
      </c>
      <c r="X16">
        <v>22.67</v>
      </c>
      <c r="Y16">
        <v>26.92</v>
      </c>
      <c r="Z16">
        <v>-2</v>
      </c>
    </row>
    <row r="17" spans="1:26" x14ac:dyDescent="0.2">
      <c r="A17" s="4" t="str">
        <f t="shared" si="0"/>
        <v>10131</v>
      </c>
      <c r="B17" s="4">
        <v>43014</v>
      </c>
      <c r="C17" s="1">
        <f>IFERROR(VLOOKUP(F17,'[1]2017_GT Roster'!$B$6:$H$21,7,FALSE), "NO MATCH!!!")</f>
        <v>1</v>
      </c>
      <c r="D17" s="1">
        <f>IFERROR(VLOOKUP(B17,[1]GAME_INDEX!$A$7:$E$34, 5, FALSE), "NO MATCH!!!")</f>
        <v>1013</v>
      </c>
      <c r="E17" s="1" t="str">
        <f>IFERROR(VLOOKUP(B17,[1]GAME_INDEX!$A$7:$E$34,4,FALSE),"NO MATCH")</f>
        <v>Boston College</v>
      </c>
      <c r="F17" t="s">
        <v>27</v>
      </c>
      <c r="G17">
        <v>3</v>
      </c>
      <c r="H17">
        <v>454</v>
      </c>
      <c r="I17">
        <v>2326</v>
      </c>
      <c r="J17">
        <v>2</v>
      </c>
      <c r="K17">
        <v>354</v>
      </c>
      <c r="L17">
        <v>1</v>
      </c>
      <c r="M17">
        <v>15.21</v>
      </c>
      <c r="N17">
        <v>0</v>
      </c>
      <c r="O17">
        <v>83</v>
      </c>
      <c r="P17">
        <v>28.02</v>
      </c>
      <c r="Q17">
        <v>4.26</v>
      </c>
      <c r="R17">
        <v>2407.59</v>
      </c>
      <c r="S17">
        <v>29</v>
      </c>
      <c r="T17">
        <v>1.66</v>
      </c>
      <c r="U17">
        <v>110</v>
      </c>
      <c r="V17">
        <v>17.13</v>
      </c>
      <c r="W17">
        <v>23</v>
      </c>
      <c r="X17">
        <v>21.54</v>
      </c>
      <c r="Y17">
        <v>24.29</v>
      </c>
      <c r="Z17">
        <v>-2</v>
      </c>
    </row>
    <row r="18" spans="1:26" x14ac:dyDescent="0.2">
      <c r="A18" s="4" t="str">
        <f t="shared" si="0"/>
        <v>10134</v>
      </c>
      <c r="B18" s="4">
        <v>43014</v>
      </c>
      <c r="C18" s="1">
        <f>IFERROR(VLOOKUP(F18,'[1]2017_GT Roster'!$B$6:$H$21,7,FALSE), "NO MATCH!!!")</f>
        <v>4</v>
      </c>
      <c r="D18" s="1">
        <f>IFERROR(VLOOKUP(B18,[1]GAME_INDEX!$A$7:$E$34, 5, FALSE), "NO MATCH!!!")</f>
        <v>1013</v>
      </c>
      <c r="E18" s="1" t="str">
        <f>IFERROR(VLOOKUP(B18,[1]GAME_INDEX!$A$7:$E$34,4,FALSE),"NO MATCH")</f>
        <v>Boston College</v>
      </c>
      <c r="F18" t="s">
        <v>31</v>
      </c>
      <c r="G18">
        <v>4</v>
      </c>
      <c r="H18">
        <v>395</v>
      </c>
      <c r="I18">
        <v>1667</v>
      </c>
      <c r="J18">
        <v>2</v>
      </c>
      <c r="K18">
        <v>277</v>
      </c>
      <c r="L18">
        <v>1</v>
      </c>
      <c r="M18">
        <v>16.61</v>
      </c>
      <c r="N18">
        <v>1</v>
      </c>
      <c r="O18">
        <v>80</v>
      </c>
      <c r="P18">
        <v>20.83</v>
      </c>
      <c r="Q18">
        <v>3.46</v>
      </c>
      <c r="R18">
        <v>1639.71</v>
      </c>
      <c r="S18">
        <v>20.49</v>
      </c>
      <c r="T18">
        <v>1.65</v>
      </c>
      <c r="U18">
        <v>82</v>
      </c>
      <c r="V18">
        <v>18.63</v>
      </c>
      <c r="W18">
        <v>26</v>
      </c>
      <c r="X18">
        <v>21.65</v>
      </c>
      <c r="Y18">
        <v>25.26</v>
      </c>
      <c r="Z18">
        <v>-2</v>
      </c>
    </row>
    <row r="19" spans="1:26" x14ac:dyDescent="0.2">
      <c r="A19" s="4" t="str">
        <f t="shared" si="0"/>
        <v>10139</v>
      </c>
      <c r="B19" s="4">
        <v>43014</v>
      </c>
      <c r="C19" s="1">
        <f>IFERROR(VLOOKUP(F19,'[1]2017_GT Roster'!$B$6:$H$21,7,FALSE), "NO MATCH!!!")</f>
        <v>9</v>
      </c>
      <c r="D19" s="1">
        <f>IFERROR(VLOOKUP(B19,[1]GAME_INDEX!$A$7:$E$34, 5, FALSE), "NO MATCH!!!")</f>
        <v>1013</v>
      </c>
      <c r="E19" s="1" t="str">
        <f>IFERROR(VLOOKUP(B19,[1]GAME_INDEX!$A$7:$E$34,4,FALSE),"NO MATCH")</f>
        <v>Boston College</v>
      </c>
      <c r="F19" t="s">
        <v>29</v>
      </c>
      <c r="G19">
        <v>5</v>
      </c>
      <c r="H19">
        <v>380</v>
      </c>
      <c r="I19">
        <v>2241</v>
      </c>
      <c r="J19">
        <v>2</v>
      </c>
      <c r="K19">
        <v>697</v>
      </c>
      <c r="L19">
        <v>2</v>
      </c>
      <c r="M19">
        <v>31.1</v>
      </c>
      <c r="N19">
        <v>2</v>
      </c>
      <c r="O19">
        <v>76</v>
      </c>
      <c r="P19">
        <v>29.48</v>
      </c>
      <c r="Q19">
        <v>9.17</v>
      </c>
      <c r="R19">
        <v>1387.31</v>
      </c>
      <c r="S19">
        <v>18.25</v>
      </c>
      <c r="T19">
        <v>1.3</v>
      </c>
      <c r="U19">
        <v>56</v>
      </c>
      <c r="V19">
        <v>10.35</v>
      </c>
      <c r="W19">
        <v>0</v>
      </c>
      <c r="X19">
        <v>0</v>
      </c>
      <c r="Y19">
        <v>13.75</v>
      </c>
      <c r="Z19">
        <v>-2</v>
      </c>
    </row>
    <row r="20" spans="1:26" x14ac:dyDescent="0.2">
      <c r="A20" s="4" t="str">
        <f t="shared" si="0"/>
        <v>101312</v>
      </c>
      <c r="B20" s="4">
        <v>43014</v>
      </c>
      <c r="C20" s="1">
        <f>IFERROR(VLOOKUP(F20,'[1]2017_GT Roster'!$B$6:$H$21,7,FALSE), "NO MATCH!!!")</f>
        <v>12</v>
      </c>
      <c r="D20" s="1">
        <f>IFERROR(VLOOKUP(B20,[1]GAME_INDEX!$A$7:$E$34, 5, FALSE), "NO MATCH!!!")</f>
        <v>1013</v>
      </c>
      <c r="E20" s="1" t="str">
        <f>IFERROR(VLOOKUP(B20,[1]GAME_INDEX!$A$7:$E$34,4,FALSE),"NO MATCH")</f>
        <v>Boston College</v>
      </c>
      <c r="F20" t="s">
        <v>32</v>
      </c>
      <c r="G20">
        <v>6</v>
      </c>
      <c r="H20">
        <v>355</v>
      </c>
      <c r="I20">
        <v>1827</v>
      </c>
      <c r="J20">
        <v>2</v>
      </c>
      <c r="K20">
        <v>332</v>
      </c>
      <c r="L20">
        <v>1</v>
      </c>
      <c r="M20">
        <v>18.170000000000002</v>
      </c>
      <c r="N20">
        <v>1</v>
      </c>
      <c r="O20">
        <v>81</v>
      </c>
      <c r="P20">
        <v>22.55</v>
      </c>
      <c r="Q20">
        <v>4.09</v>
      </c>
      <c r="R20">
        <v>1432.51</v>
      </c>
      <c r="S20">
        <v>17.68</v>
      </c>
      <c r="T20">
        <v>1.51</v>
      </c>
      <c r="U20">
        <v>83</v>
      </c>
      <c r="V20">
        <v>14</v>
      </c>
      <c r="W20">
        <v>0</v>
      </c>
      <c r="X20">
        <v>0</v>
      </c>
      <c r="Y20">
        <v>19.28</v>
      </c>
      <c r="Z20">
        <v>-2</v>
      </c>
    </row>
    <row r="21" spans="1:26" x14ac:dyDescent="0.2">
      <c r="A21" s="4" t="str">
        <f t="shared" si="0"/>
        <v>101397</v>
      </c>
      <c r="B21" s="4">
        <v>43014</v>
      </c>
      <c r="C21" s="1">
        <f>IFERROR(VLOOKUP(F21,'[1]2017_GT Roster'!$B$6:$H$21,7,FALSE), "NO MATCH!!!")</f>
        <v>97</v>
      </c>
      <c r="D21" s="1">
        <f>IFERROR(VLOOKUP(B21,[1]GAME_INDEX!$A$7:$E$34, 5, FALSE), "NO MATCH!!!")</f>
        <v>1013</v>
      </c>
      <c r="E21" s="1" t="str">
        <f>IFERROR(VLOOKUP(B21,[1]GAME_INDEX!$A$7:$E$34,4,FALSE),"NO MATCH")</f>
        <v>Boston College</v>
      </c>
      <c r="F21" t="s">
        <v>28</v>
      </c>
      <c r="G21">
        <v>7</v>
      </c>
      <c r="H21">
        <v>271</v>
      </c>
      <c r="I21">
        <v>1128</v>
      </c>
      <c r="J21">
        <v>1</v>
      </c>
      <c r="K21">
        <v>165</v>
      </c>
      <c r="L21">
        <v>0</v>
      </c>
      <c r="M21">
        <v>14.62</v>
      </c>
      <c r="N21">
        <v>0</v>
      </c>
      <c r="O21">
        <v>54</v>
      </c>
      <c r="P21">
        <v>20.88</v>
      </c>
      <c r="Q21">
        <v>3.05</v>
      </c>
      <c r="R21">
        <v>972.4</v>
      </c>
      <c r="S21">
        <v>18</v>
      </c>
      <c r="T21">
        <v>1.61</v>
      </c>
      <c r="U21">
        <v>36</v>
      </c>
      <c r="V21">
        <v>16.239999999999998</v>
      </c>
      <c r="W21">
        <v>5</v>
      </c>
      <c r="X21">
        <v>21.38</v>
      </c>
      <c r="Y21">
        <v>21.9</v>
      </c>
      <c r="Z21">
        <v>-2</v>
      </c>
    </row>
    <row r="22" spans="1:26" x14ac:dyDescent="0.2">
      <c r="A22" s="4" t="str">
        <f t="shared" si="0"/>
        <v>10133</v>
      </c>
      <c r="B22" s="4">
        <v>43014</v>
      </c>
      <c r="C22" s="1">
        <f>IFERROR(VLOOKUP(F22,'[1]2017_GT Roster'!$B$6:$H$21,7,FALSE), "NO MATCH!!!")</f>
        <v>3</v>
      </c>
      <c r="D22" s="1">
        <f>IFERROR(VLOOKUP(B22,[1]GAME_INDEX!$A$7:$E$34, 5, FALSE), "NO MATCH!!!")</f>
        <v>1013</v>
      </c>
      <c r="E22" s="1" t="str">
        <f>IFERROR(VLOOKUP(B22,[1]GAME_INDEX!$A$7:$E$34,4,FALSE),"NO MATCH")</f>
        <v>Boston College</v>
      </c>
      <c r="F22" t="s">
        <v>35</v>
      </c>
      <c r="G22">
        <v>8</v>
      </c>
      <c r="H22">
        <v>258</v>
      </c>
      <c r="I22">
        <v>977</v>
      </c>
      <c r="J22">
        <v>0</v>
      </c>
      <c r="K22">
        <v>151</v>
      </c>
      <c r="L22">
        <v>0</v>
      </c>
      <c r="M22">
        <v>15.45</v>
      </c>
      <c r="N22">
        <v>0</v>
      </c>
      <c r="O22">
        <v>59</v>
      </c>
      <c r="P22">
        <v>16.55</v>
      </c>
      <c r="Q22">
        <v>2.5499999999999998</v>
      </c>
      <c r="R22">
        <v>961.86</v>
      </c>
      <c r="S22">
        <v>16.3</v>
      </c>
      <c r="T22">
        <v>1.63</v>
      </c>
      <c r="U22">
        <v>61</v>
      </c>
      <c r="V22">
        <v>12.19</v>
      </c>
      <c r="W22">
        <v>1</v>
      </c>
      <c r="X22">
        <v>47.11</v>
      </c>
      <c r="Y22">
        <v>47.11</v>
      </c>
      <c r="Z22">
        <v>-2</v>
      </c>
    </row>
    <row r="23" spans="1:26" x14ac:dyDescent="0.2">
      <c r="A23" s="4" t="str">
        <f t="shared" si="0"/>
        <v>101323</v>
      </c>
      <c r="B23" s="4">
        <v>43014</v>
      </c>
      <c r="C23" s="1">
        <f>IFERROR(VLOOKUP(F23,'[1]2017_GT Roster'!$B$6:$H$21,7,FALSE), "NO MATCH!!!")</f>
        <v>23</v>
      </c>
      <c r="D23" s="1">
        <f>IFERROR(VLOOKUP(B23,[1]GAME_INDEX!$A$7:$E$34, 5, FALSE), "NO MATCH!!!")</f>
        <v>1013</v>
      </c>
      <c r="E23" s="1" t="str">
        <f>IFERROR(VLOOKUP(B23,[1]GAME_INDEX!$A$7:$E$34,4,FALSE),"NO MATCH")</f>
        <v>Boston College</v>
      </c>
      <c r="F23" t="s">
        <v>34</v>
      </c>
      <c r="G23">
        <v>9</v>
      </c>
      <c r="H23">
        <v>247</v>
      </c>
      <c r="I23">
        <v>1289</v>
      </c>
      <c r="J23">
        <v>1</v>
      </c>
      <c r="K23">
        <v>153</v>
      </c>
      <c r="L23">
        <v>0</v>
      </c>
      <c r="M23">
        <v>11.86</v>
      </c>
      <c r="N23">
        <v>0</v>
      </c>
      <c r="O23">
        <v>59</v>
      </c>
      <c r="P23">
        <v>21.84</v>
      </c>
      <c r="Q23">
        <v>2.59</v>
      </c>
      <c r="R23">
        <v>997.06</v>
      </c>
      <c r="S23">
        <v>16.89</v>
      </c>
      <c r="T23">
        <v>1.53</v>
      </c>
      <c r="U23">
        <v>21</v>
      </c>
      <c r="V23">
        <v>16.43</v>
      </c>
      <c r="W23">
        <v>1</v>
      </c>
      <c r="X23">
        <v>20.85</v>
      </c>
      <c r="Y23">
        <v>20.85</v>
      </c>
      <c r="Z23">
        <v>-2</v>
      </c>
    </row>
    <row r="24" spans="1:26" x14ac:dyDescent="0.2">
      <c r="A24" s="4" t="str">
        <f t="shared" si="0"/>
        <v>101314</v>
      </c>
      <c r="B24" s="4">
        <v>43014</v>
      </c>
      <c r="C24" s="1">
        <f>IFERROR(VLOOKUP(F24,'[1]2017_GT Roster'!$B$6:$H$21,7,FALSE), "NO MATCH!!!")</f>
        <v>14</v>
      </c>
      <c r="D24" s="1">
        <f>IFERROR(VLOOKUP(B24,[1]GAME_INDEX!$A$7:$E$34, 5, FALSE), "NO MATCH!!!")</f>
        <v>1013</v>
      </c>
      <c r="E24" s="1" t="str">
        <f>IFERROR(VLOOKUP(B24,[1]GAME_INDEX!$A$7:$E$34,4,FALSE),"NO MATCH")</f>
        <v>Boston College</v>
      </c>
      <c r="F24" t="s">
        <v>30</v>
      </c>
      <c r="G24">
        <v>10</v>
      </c>
      <c r="H24">
        <v>171</v>
      </c>
      <c r="I24">
        <v>887</v>
      </c>
      <c r="J24">
        <v>0</v>
      </c>
      <c r="K24">
        <v>104</v>
      </c>
      <c r="L24">
        <v>0</v>
      </c>
      <c r="M24">
        <v>11.72</v>
      </c>
      <c r="N24">
        <v>0</v>
      </c>
      <c r="O24">
        <v>44</v>
      </c>
      <c r="P24">
        <v>20.149999999999999</v>
      </c>
      <c r="Q24">
        <v>2.36</v>
      </c>
      <c r="R24">
        <v>594.75</v>
      </c>
      <c r="S24">
        <v>13.51</v>
      </c>
      <c r="T24">
        <v>1.3</v>
      </c>
      <c r="U24">
        <v>21</v>
      </c>
      <c r="V24">
        <v>18.27</v>
      </c>
      <c r="W24">
        <v>3</v>
      </c>
      <c r="X24">
        <v>21.45</v>
      </c>
      <c r="Y24">
        <v>22.39</v>
      </c>
      <c r="Z24">
        <v>-2</v>
      </c>
    </row>
    <row r="25" spans="1:26" x14ac:dyDescent="0.2">
      <c r="A25" s="4" t="str">
        <f t="shared" si="0"/>
        <v>10138</v>
      </c>
      <c r="B25" s="4">
        <v>43014</v>
      </c>
      <c r="C25" s="1">
        <f>IFERROR(VLOOKUP(F25,'[1]2017_GT Roster'!$B$6:$H$21,7,FALSE), "NO MATCH!!!")</f>
        <v>8</v>
      </c>
      <c r="D25" s="1">
        <f>IFERROR(VLOOKUP(B25,[1]GAME_INDEX!$A$7:$E$34, 5, FALSE), "NO MATCH!!!")</f>
        <v>1013</v>
      </c>
      <c r="E25" s="1" t="str">
        <f>IFERROR(VLOOKUP(B25,[1]GAME_INDEX!$A$7:$E$34,4,FALSE),"NO MATCH")</f>
        <v>Boston College</v>
      </c>
      <c r="F25" t="s">
        <v>33</v>
      </c>
      <c r="G25">
        <v>11</v>
      </c>
      <c r="H25">
        <v>152</v>
      </c>
      <c r="I25">
        <v>1791</v>
      </c>
      <c r="J25">
        <v>2</v>
      </c>
      <c r="K25">
        <v>139</v>
      </c>
      <c r="L25">
        <v>0</v>
      </c>
      <c r="M25">
        <v>7.76</v>
      </c>
      <c r="N25">
        <v>0</v>
      </c>
      <c r="O25">
        <v>97</v>
      </c>
      <c r="P25">
        <v>18.46</v>
      </c>
      <c r="Q25">
        <v>1.43</v>
      </c>
      <c r="R25">
        <v>947.17</v>
      </c>
      <c r="S25">
        <v>9.76</v>
      </c>
      <c r="T25">
        <v>1.29</v>
      </c>
      <c r="U25">
        <v>17</v>
      </c>
      <c r="V25">
        <v>9.81</v>
      </c>
      <c r="W25">
        <v>0</v>
      </c>
      <c r="X25">
        <v>0</v>
      </c>
      <c r="Y25">
        <v>12.48</v>
      </c>
      <c r="Z25">
        <v>-2</v>
      </c>
    </row>
    <row r="26" spans="1:26" x14ac:dyDescent="0.2">
      <c r="A26" s="4" t="str">
        <f t="shared" si="0"/>
        <v>10135</v>
      </c>
      <c r="B26" s="4">
        <v>43014</v>
      </c>
      <c r="C26" s="1">
        <f>IFERROR(VLOOKUP(F26,'[1]2017_GT Roster'!$B$6:$H$21,7,FALSE), "NO MATCH!!!")</f>
        <v>5</v>
      </c>
      <c r="D26" s="1">
        <f>IFERROR(VLOOKUP(B26,[1]GAME_INDEX!$A$7:$E$34, 5, FALSE), "NO MATCH!!!")</f>
        <v>1013</v>
      </c>
      <c r="E26" s="1" t="str">
        <f>IFERROR(VLOOKUP(B26,[1]GAME_INDEX!$A$7:$E$34,4,FALSE),"NO MATCH")</f>
        <v>Boston College</v>
      </c>
      <c r="F26" t="s">
        <v>36</v>
      </c>
      <c r="G26">
        <v>12</v>
      </c>
      <c r="H26">
        <v>104</v>
      </c>
      <c r="I26">
        <v>391</v>
      </c>
      <c r="J26">
        <v>0</v>
      </c>
      <c r="K26">
        <v>75</v>
      </c>
      <c r="L26">
        <v>0</v>
      </c>
      <c r="M26">
        <v>19.18</v>
      </c>
      <c r="N26">
        <v>1</v>
      </c>
      <c r="O26">
        <v>33</v>
      </c>
      <c r="P26">
        <v>11.84</v>
      </c>
      <c r="Q26">
        <v>2.27</v>
      </c>
      <c r="R26">
        <v>67.39</v>
      </c>
      <c r="S26">
        <v>2.04</v>
      </c>
      <c r="T26">
        <v>0.39</v>
      </c>
      <c r="U26">
        <v>0</v>
      </c>
      <c r="V26">
        <v>0</v>
      </c>
      <c r="W26">
        <v>0</v>
      </c>
      <c r="X26">
        <v>0</v>
      </c>
      <c r="Y26">
        <v>0</v>
      </c>
      <c r="Z26">
        <v>-2</v>
      </c>
    </row>
    <row r="27" spans="1:26" x14ac:dyDescent="0.2">
      <c r="A27" s="4"/>
      <c r="B27" s="4"/>
      <c r="C27" s="1"/>
      <c r="D27" s="1"/>
      <c r="E27" s="1"/>
      <c r="I27">
        <f>AVERAGE(I15:I26)</f>
        <v>1725.5833333333333</v>
      </c>
      <c r="J27">
        <f t="shared" ref="J27:Z27" si="2">AVERAGE(J15:J26)</f>
        <v>1.3333333333333333</v>
      </c>
      <c r="K27">
        <f t="shared" si="2"/>
        <v>290.75</v>
      </c>
      <c r="L27">
        <f t="shared" si="2"/>
        <v>0.75</v>
      </c>
      <c r="M27">
        <f t="shared" si="2"/>
        <v>16.294166666666666</v>
      </c>
      <c r="N27">
        <f t="shared" si="2"/>
        <v>0.58333333333333337</v>
      </c>
      <c r="O27">
        <f t="shared" si="2"/>
        <v>71.916666666666671</v>
      </c>
      <c r="P27">
        <f t="shared" si="2"/>
        <v>22.765000000000001</v>
      </c>
      <c r="Q27">
        <f t="shared" si="2"/>
        <v>3.8158333333333325</v>
      </c>
      <c r="R27">
        <f t="shared" si="2"/>
        <v>1485.5058333333329</v>
      </c>
      <c r="S27">
        <f t="shared" si="2"/>
        <v>18.864999999999998</v>
      </c>
      <c r="T27">
        <f t="shared" si="2"/>
        <v>1.4316666666666666</v>
      </c>
      <c r="U27">
        <f t="shared" si="2"/>
        <v>54.5</v>
      </c>
      <c r="V27">
        <f t="shared" si="2"/>
        <v>14.223333333333334</v>
      </c>
      <c r="W27">
        <f t="shared" si="2"/>
        <v>11.416666666666666</v>
      </c>
      <c r="X27">
        <f t="shared" si="2"/>
        <v>16.609166666666663</v>
      </c>
      <c r="Y27">
        <f t="shared" si="2"/>
        <v>21.74666666666667</v>
      </c>
      <c r="Z27">
        <f t="shared" si="2"/>
        <v>-2</v>
      </c>
    </row>
    <row r="28" spans="1:26" x14ac:dyDescent="0.2">
      <c r="A28" s="4" t="str">
        <f t="shared" si="0"/>
        <v>10149</v>
      </c>
      <c r="B28" s="4">
        <v>43016</v>
      </c>
      <c r="C28" s="1">
        <f>IFERROR(VLOOKUP(F28,'[1]2017_GT Roster'!$B$6:$H$21,7,FALSE), "NO MATCH!!!")</f>
        <v>9</v>
      </c>
      <c r="D28" s="1">
        <f>IFERROR(VLOOKUP(B28,[1]GAME_INDEX!$A$7:$E$34, 5, FALSE), "NO MATCH!!!")</f>
        <v>1014</v>
      </c>
      <c r="E28" s="1" t="str">
        <f>IFERROR(VLOOKUP(B28,[1]GAME_INDEX!$A$7:$E$34,4,FALSE),"NO MATCH")</f>
        <v>Syracuse</v>
      </c>
      <c r="F28" t="s">
        <v>29</v>
      </c>
      <c r="G28">
        <v>1</v>
      </c>
      <c r="H28">
        <v>501</v>
      </c>
      <c r="I28">
        <v>3356</v>
      </c>
      <c r="J28">
        <v>2</v>
      </c>
      <c r="K28">
        <v>1027</v>
      </c>
      <c r="L28">
        <v>2</v>
      </c>
      <c r="M28">
        <v>30.6</v>
      </c>
      <c r="N28">
        <v>2</v>
      </c>
      <c r="O28">
        <v>89</v>
      </c>
      <c r="P28">
        <v>37.700000000000003</v>
      </c>
      <c r="Q28">
        <v>11.53</v>
      </c>
      <c r="R28">
        <v>2721.25</v>
      </c>
      <c r="S28">
        <v>30.57</v>
      </c>
      <c r="T28">
        <v>1.46</v>
      </c>
      <c r="U28">
        <v>110</v>
      </c>
      <c r="V28">
        <v>12.35</v>
      </c>
      <c r="W28">
        <v>1</v>
      </c>
      <c r="X28">
        <v>20.77</v>
      </c>
      <c r="Y28">
        <v>20.77</v>
      </c>
      <c r="Z28">
        <v>-3</v>
      </c>
    </row>
    <row r="29" spans="1:26" x14ac:dyDescent="0.2">
      <c r="A29" s="4" t="str">
        <f t="shared" si="0"/>
        <v>101433</v>
      </c>
      <c r="B29" s="4">
        <v>43016</v>
      </c>
      <c r="C29" s="1">
        <f>IFERROR(VLOOKUP(F29,'[1]2017_GT Roster'!$B$6:$H$21,7,FALSE), "NO MATCH!!!")</f>
        <v>33</v>
      </c>
      <c r="D29" s="1">
        <f>IFERROR(VLOOKUP(B29,[1]GAME_INDEX!$A$7:$E$34, 5, FALSE), "NO MATCH!!!")</f>
        <v>1014</v>
      </c>
      <c r="E29" s="1" t="str">
        <f>IFERROR(VLOOKUP(B29,[1]GAME_INDEX!$A$7:$E$34,4,FALSE),"NO MATCH")</f>
        <v>Syracuse</v>
      </c>
      <c r="F29" t="s">
        <v>26</v>
      </c>
      <c r="G29">
        <v>2</v>
      </c>
      <c r="H29">
        <v>500</v>
      </c>
      <c r="I29">
        <v>2915</v>
      </c>
      <c r="J29">
        <v>2</v>
      </c>
      <c r="K29">
        <v>554</v>
      </c>
      <c r="L29">
        <v>2</v>
      </c>
      <c r="M29">
        <v>19</v>
      </c>
      <c r="N29">
        <v>1</v>
      </c>
      <c r="O29">
        <v>101</v>
      </c>
      <c r="P29">
        <v>28.86</v>
      </c>
      <c r="Q29">
        <v>5.48</v>
      </c>
      <c r="R29">
        <v>2870.71</v>
      </c>
      <c r="S29">
        <v>28.42</v>
      </c>
      <c r="T29">
        <v>1.69</v>
      </c>
      <c r="U29">
        <v>64</v>
      </c>
      <c r="V29">
        <v>16.41</v>
      </c>
      <c r="W29">
        <v>9</v>
      </c>
      <c r="X29">
        <v>22.97</v>
      </c>
      <c r="Y29">
        <v>26.42</v>
      </c>
      <c r="Z29">
        <v>-3</v>
      </c>
    </row>
    <row r="30" spans="1:26" x14ac:dyDescent="0.2">
      <c r="A30" s="4" t="str">
        <f t="shared" si="0"/>
        <v>101411</v>
      </c>
      <c r="B30" s="4">
        <v>43016</v>
      </c>
      <c r="C30" s="1">
        <f>IFERROR(VLOOKUP(F30,'[1]2017_GT Roster'!$B$6:$H$21,7,FALSE), "NO MATCH!!!")</f>
        <v>11</v>
      </c>
      <c r="D30" s="1">
        <f>IFERROR(VLOOKUP(B30,[1]GAME_INDEX!$A$7:$E$34, 5, FALSE), "NO MATCH!!!")</f>
        <v>1014</v>
      </c>
      <c r="E30" s="1" t="str">
        <f>IFERROR(VLOOKUP(B30,[1]GAME_INDEX!$A$7:$E$34,4,FALSE),"NO MATCH")</f>
        <v>Syracuse</v>
      </c>
      <c r="F30" t="s">
        <v>25</v>
      </c>
      <c r="G30">
        <v>3</v>
      </c>
      <c r="H30">
        <v>497</v>
      </c>
      <c r="I30">
        <v>3102</v>
      </c>
      <c r="J30">
        <v>2</v>
      </c>
      <c r="K30">
        <v>488</v>
      </c>
      <c r="L30">
        <v>2</v>
      </c>
      <c r="M30">
        <v>15.73</v>
      </c>
      <c r="N30">
        <v>0</v>
      </c>
      <c r="O30">
        <v>97</v>
      </c>
      <c r="P30">
        <v>31.97</v>
      </c>
      <c r="Q30">
        <v>5.03</v>
      </c>
      <c r="R30">
        <v>3274.74</v>
      </c>
      <c r="S30">
        <v>33.76</v>
      </c>
      <c r="T30">
        <v>1.6</v>
      </c>
      <c r="U30">
        <v>74</v>
      </c>
      <c r="V30">
        <v>19.39</v>
      </c>
      <c r="W30">
        <v>37</v>
      </c>
      <c r="X30">
        <v>23.06</v>
      </c>
      <c r="Y30">
        <v>27.73</v>
      </c>
      <c r="Z30">
        <v>-3</v>
      </c>
    </row>
    <row r="31" spans="1:26" x14ac:dyDescent="0.2">
      <c r="A31" s="4" t="str">
        <f t="shared" si="0"/>
        <v>10141</v>
      </c>
      <c r="B31" s="4">
        <v>43016</v>
      </c>
      <c r="C31" s="1">
        <f>IFERROR(VLOOKUP(F31,'[1]2017_GT Roster'!$B$6:$H$21,7,FALSE), "NO MATCH!!!")</f>
        <v>1</v>
      </c>
      <c r="D31" s="1">
        <f>IFERROR(VLOOKUP(B31,[1]GAME_INDEX!$A$7:$E$34, 5, FALSE), "NO MATCH!!!")</f>
        <v>1014</v>
      </c>
      <c r="E31" s="1" t="str">
        <f>IFERROR(VLOOKUP(B31,[1]GAME_INDEX!$A$7:$E$34,4,FALSE),"NO MATCH")</f>
        <v>Syracuse</v>
      </c>
      <c r="F31" t="s">
        <v>27</v>
      </c>
      <c r="G31">
        <v>4</v>
      </c>
      <c r="H31">
        <v>446</v>
      </c>
      <c r="I31">
        <v>1917</v>
      </c>
      <c r="J31">
        <v>2</v>
      </c>
      <c r="K31">
        <v>329</v>
      </c>
      <c r="L31">
        <v>1</v>
      </c>
      <c r="M31">
        <v>17.16</v>
      </c>
      <c r="N31">
        <v>1</v>
      </c>
      <c r="O31">
        <v>66</v>
      </c>
      <c r="P31">
        <v>29.04</v>
      </c>
      <c r="Q31">
        <v>4.9800000000000004</v>
      </c>
      <c r="R31">
        <v>2037.91</v>
      </c>
      <c r="S31">
        <v>30.87</v>
      </c>
      <c r="T31">
        <v>1.74</v>
      </c>
      <c r="U31">
        <v>87</v>
      </c>
      <c r="V31">
        <v>17.899999999999999</v>
      </c>
      <c r="W31">
        <v>26</v>
      </c>
      <c r="X31">
        <v>22.02</v>
      </c>
      <c r="Y31">
        <v>25.46</v>
      </c>
      <c r="Z31">
        <v>-3</v>
      </c>
    </row>
    <row r="32" spans="1:26" x14ac:dyDescent="0.2">
      <c r="A32" s="4" t="str">
        <f t="shared" si="0"/>
        <v>10144</v>
      </c>
      <c r="B32" s="4">
        <v>43016</v>
      </c>
      <c r="C32" s="1">
        <f>IFERROR(VLOOKUP(F32,'[1]2017_GT Roster'!$B$6:$H$21,7,FALSE), "NO MATCH!!!")</f>
        <v>4</v>
      </c>
      <c r="D32" s="1">
        <f>IFERROR(VLOOKUP(B32,[1]GAME_INDEX!$A$7:$E$34, 5, FALSE), "NO MATCH!!!")</f>
        <v>1014</v>
      </c>
      <c r="E32" s="1" t="str">
        <f>IFERROR(VLOOKUP(B32,[1]GAME_INDEX!$A$7:$E$34,4,FALSE),"NO MATCH")</f>
        <v>Syracuse</v>
      </c>
      <c r="F32" t="s">
        <v>31</v>
      </c>
      <c r="G32">
        <v>5</v>
      </c>
      <c r="H32">
        <v>406</v>
      </c>
      <c r="I32">
        <v>1558</v>
      </c>
      <c r="J32">
        <v>2</v>
      </c>
      <c r="K32">
        <v>276</v>
      </c>
      <c r="L32">
        <v>1</v>
      </c>
      <c r="M32">
        <v>17.71</v>
      </c>
      <c r="N32">
        <v>1</v>
      </c>
      <c r="O32">
        <v>74</v>
      </c>
      <c r="P32">
        <v>21.05</v>
      </c>
      <c r="Q32">
        <v>3.72</v>
      </c>
      <c r="R32">
        <v>1757.44</v>
      </c>
      <c r="S32">
        <v>23.74</v>
      </c>
      <c r="T32">
        <v>1.73</v>
      </c>
      <c r="U32">
        <v>78</v>
      </c>
      <c r="V32">
        <v>18.579999999999998</v>
      </c>
      <c r="W32">
        <v>27</v>
      </c>
      <c r="X32">
        <v>21.97</v>
      </c>
      <c r="Y32">
        <v>26.34</v>
      </c>
      <c r="Z32">
        <v>-3</v>
      </c>
    </row>
    <row r="33" spans="1:26" x14ac:dyDescent="0.2">
      <c r="A33" s="4" t="str">
        <f t="shared" si="0"/>
        <v>101497</v>
      </c>
      <c r="B33" s="4">
        <v>43016</v>
      </c>
      <c r="C33" s="1">
        <f>IFERROR(VLOOKUP(F33,'[1]2017_GT Roster'!$B$6:$H$21,7,FALSE), "NO MATCH!!!")</f>
        <v>97</v>
      </c>
      <c r="D33" s="1">
        <f>IFERROR(VLOOKUP(B33,[1]GAME_INDEX!$A$7:$E$34, 5, FALSE), "NO MATCH!!!")</f>
        <v>1014</v>
      </c>
      <c r="E33" s="1" t="str">
        <f>IFERROR(VLOOKUP(B33,[1]GAME_INDEX!$A$7:$E$34,4,FALSE),"NO MATCH")</f>
        <v>Syracuse</v>
      </c>
      <c r="F33" t="s">
        <v>28</v>
      </c>
      <c r="G33">
        <v>6</v>
      </c>
      <c r="H33">
        <v>344</v>
      </c>
      <c r="I33">
        <v>1725</v>
      </c>
      <c r="J33">
        <v>2</v>
      </c>
      <c r="K33">
        <v>237</v>
      </c>
      <c r="L33">
        <v>1</v>
      </c>
      <c r="M33">
        <v>13.73</v>
      </c>
      <c r="N33">
        <v>0</v>
      </c>
      <c r="O33">
        <v>76</v>
      </c>
      <c r="P33">
        <v>22.69</v>
      </c>
      <c r="Q33">
        <v>3.11</v>
      </c>
      <c r="R33">
        <v>1459.69</v>
      </c>
      <c r="S33">
        <v>19.2</v>
      </c>
      <c r="T33">
        <v>1.6</v>
      </c>
      <c r="U33">
        <v>53</v>
      </c>
      <c r="V33">
        <v>15.47</v>
      </c>
      <c r="W33">
        <v>7</v>
      </c>
      <c r="X33">
        <v>21.8</v>
      </c>
      <c r="Y33">
        <v>23.14</v>
      </c>
      <c r="Z33">
        <v>-3</v>
      </c>
    </row>
    <row r="34" spans="1:26" x14ac:dyDescent="0.2">
      <c r="A34" s="4" t="str">
        <f t="shared" si="0"/>
        <v>10143</v>
      </c>
      <c r="B34" s="4">
        <v>43016</v>
      </c>
      <c r="C34" s="1">
        <f>IFERROR(VLOOKUP(F34,'[1]2017_GT Roster'!$B$6:$H$21,7,FALSE), "NO MATCH!!!")</f>
        <v>3</v>
      </c>
      <c r="D34" s="1">
        <f>IFERROR(VLOOKUP(B34,[1]GAME_INDEX!$A$7:$E$34, 5, FALSE), "NO MATCH!!!")</f>
        <v>1014</v>
      </c>
      <c r="E34" s="1" t="str">
        <f>IFERROR(VLOOKUP(B34,[1]GAME_INDEX!$A$7:$E$34,4,FALSE),"NO MATCH")</f>
        <v>Syracuse</v>
      </c>
      <c r="F34" t="s">
        <v>35</v>
      </c>
      <c r="G34">
        <v>7</v>
      </c>
      <c r="H34">
        <v>257</v>
      </c>
      <c r="I34">
        <v>513</v>
      </c>
      <c r="J34">
        <v>0</v>
      </c>
      <c r="K34">
        <v>126</v>
      </c>
      <c r="L34">
        <v>0</v>
      </c>
      <c r="M34">
        <v>24.56</v>
      </c>
      <c r="N34">
        <v>2</v>
      </c>
      <c r="O34">
        <v>60</v>
      </c>
      <c r="P34">
        <v>8.5500000000000007</v>
      </c>
      <c r="Q34">
        <v>2.1</v>
      </c>
      <c r="R34">
        <v>739.58</v>
      </c>
      <c r="S34">
        <v>12.32</v>
      </c>
      <c r="T34">
        <v>1.88</v>
      </c>
      <c r="U34">
        <v>91</v>
      </c>
      <c r="V34">
        <v>9.69</v>
      </c>
      <c r="W34">
        <v>0</v>
      </c>
      <c r="X34">
        <v>0</v>
      </c>
      <c r="Y34">
        <v>14.2</v>
      </c>
      <c r="Z34">
        <v>-3</v>
      </c>
    </row>
    <row r="35" spans="1:26" x14ac:dyDescent="0.2">
      <c r="A35" s="4" t="str">
        <f t="shared" si="0"/>
        <v>101412</v>
      </c>
      <c r="B35" s="4">
        <v>43016</v>
      </c>
      <c r="C35" s="1">
        <f>IFERROR(VLOOKUP(F35,'[1]2017_GT Roster'!$B$6:$H$21,7,FALSE), "NO MATCH!!!")</f>
        <v>12</v>
      </c>
      <c r="D35" s="1">
        <f>IFERROR(VLOOKUP(B35,[1]GAME_INDEX!$A$7:$E$34, 5, FALSE), "NO MATCH!!!")</f>
        <v>1014</v>
      </c>
      <c r="E35" s="1" t="str">
        <f>IFERROR(VLOOKUP(B35,[1]GAME_INDEX!$A$7:$E$34,4,FALSE),"NO MATCH")</f>
        <v>Syracuse</v>
      </c>
      <c r="F35" t="s">
        <v>32</v>
      </c>
      <c r="G35">
        <v>8</v>
      </c>
      <c r="H35">
        <v>253</v>
      </c>
      <c r="I35">
        <v>680</v>
      </c>
      <c r="J35">
        <v>0</v>
      </c>
      <c r="K35">
        <v>128</v>
      </c>
      <c r="L35">
        <v>0</v>
      </c>
      <c r="M35">
        <v>18.82</v>
      </c>
      <c r="N35">
        <v>1</v>
      </c>
      <c r="O35">
        <v>54</v>
      </c>
      <c r="P35">
        <v>12.59</v>
      </c>
      <c r="Q35">
        <v>2.37</v>
      </c>
      <c r="R35">
        <v>1199.24</v>
      </c>
      <c r="S35">
        <v>22.2</v>
      </c>
      <c r="T35">
        <v>1.63</v>
      </c>
      <c r="U35">
        <v>24</v>
      </c>
      <c r="V35">
        <v>10.18</v>
      </c>
      <c r="W35">
        <v>0</v>
      </c>
      <c r="X35">
        <v>0</v>
      </c>
      <c r="Y35">
        <v>18.82</v>
      </c>
      <c r="Z35">
        <v>-3</v>
      </c>
    </row>
    <row r="36" spans="1:26" x14ac:dyDescent="0.2">
      <c r="A36" s="4" t="str">
        <f t="shared" si="0"/>
        <v>101423</v>
      </c>
      <c r="B36" s="4">
        <v>43016</v>
      </c>
      <c r="C36" s="1">
        <f>IFERROR(VLOOKUP(F36,'[1]2017_GT Roster'!$B$6:$H$21,7,FALSE), "NO MATCH!!!")</f>
        <v>23</v>
      </c>
      <c r="D36" s="1">
        <f>IFERROR(VLOOKUP(B36,[1]GAME_INDEX!$A$7:$E$34, 5, FALSE), "NO MATCH!!!")</f>
        <v>1014</v>
      </c>
      <c r="E36" s="1" t="str">
        <f>IFERROR(VLOOKUP(B36,[1]GAME_INDEX!$A$7:$E$34,4,FALSE),"NO MATCH")</f>
        <v>Syracuse</v>
      </c>
      <c r="F36" t="s">
        <v>34</v>
      </c>
      <c r="G36">
        <v>9</v>
      </c>
      <c r="H36">
        <v>185</v>
      </c>
      <c r="I36">
        <v>1206</v>
      </c>
      <c r="J36">
        <v>1</v>
      </c>
      <c r="K36">
        <v>110</v>
      </c>
      <c r="L36">
        <v>0</v>
      </c>
      <c r="M36">
        <v>9.1199999999999992</v>
      </c>
      <c r="N36">
        <v>0</v>
      </c>
      <c r="O36">
        <v>57</v>
      </c>
      <c r="P36">
        <v>21.15</v>
      </c>
      <c r="Q36">
        <v>1.92</v>
      </c>
      <c r="R36">
        <v>907.58</v>
      </c>
      <c r="S36">
        <v>15.92</v>
      </c>
      <c r="T36">
        <v>1.53</v>
      </c>
      <c r="U36">
        <v>11</v>
      </c>
      <c r="V36">
        <v>12.48</v>
      </c>
      <c r="W36">
        <v>0</v>
      </c>
      <c r="X36">
        <v>0</v>
      </c>
      <c r="Y36">
        <v>14.28</v>
      </c>
      <c r="Z36">
        <v>-3</v>
      </c>
    </row>
    <row r="37" spans="1:26" x14ac:dyDescent="0.2">
      <c r="A37" s="4" t="str">
        <f t="shared" si="0"/>
        <v>10148</v>
      </c>
      <c r="B37" s="4">
        <v>43016</v>
      </c>
      <c r="C37" s="1">
        <f>IFERROR(VLOOKUP(F37,'[1]2017_GT Roster'!$B$6:$H$21,7,FALSE), "NO MATCH!!!")</f>
        <v>8</v>
      </c>
      <c r="D37" s="1">
        <f>IFERROR(VLOOKUP(B37,[1]GAME_INDEX!$A$7:$E$34, 5, FALSE), "NO MATCH!!!")</f>
        <v>1014</v>
      </c>
      <c r="E37" s="1" t="str">
        <f>IFERROR(VLOOKUP(B37,[1]GAME_INDEX!$A$7:$E$34,4,FALSE),"NO MATCH")</f>
        <v>Syracuse</v>
      </c>
      <c r="F37" t="s">
        <v>33</v>
      </c>
      <c r="G37">
        <v>10</v>
      </c>
      <c r="H37">
        <v>166</v>
      </c>
      <c r="I37">
        <v>1407</v>
      </c>
      <c r="J37">
        <v>1</v>
      </c>
      <c r="K37">
        <v>120</v>
      </c>
      <c r="L37">
        <v>0</v>
      </c>
      <c r="M37">
        <v>8.52</v>
      </c>
      <c r="N37">
        <v>0</v>
      </c>
      <c r="O37">
        <v>88</v>
      </c>
      <c r="P37">
        <v>15.98</v>
      </c>
      <c r="Q37">
        <v>1.36</v>
      </c>
      <c r="R37">
        <v>747.81</v>
      </c>
      <c r="S37">
        <v>8.49</v>
      </c>
      <c r="T37">
        <v>1.33</v>
      </c>
      <c r="U37">
        <v>11</v>
      </c>
      <c r="V37">
        <v>9.1300000000000008</v>
      </c>
      <c r="W37">
        <v>0</v>
      </c>
      <c r="X37">
        <v>0</v>
      </c>
      <c r="Y37">
        <v>13.86</v>
      </c>
      <c r="Z37">
        <v>-3</v>
      </c>
    </row>
    <row r="38" spans="1:26" x14ac:dyDescent="0.2">
      <c r="A38" s="4" t="str">
        <f t="shared" si="0"/>
        <v>101414</v>
      </c>
      <c r="B38" s="4">
        <v>43016</v>
      </c>
      <c r="C38" s="1">
        <f>IFERROR(VLOOKUP(F38,'[1]2017_GT Roster'!$B$6:$H$21,7,FALSE), "NO MATCH!!!")</f>
        <v>14</v>
      </c>
      <c r="D38" s="1">
        <f>IFERROR(VLOOKUP(B38,[1]GAME_INDEX!$A$7:$E$34, 5, FALSE), "NO MATCH!!!")</f>
        <v>1014</v>
      </c>
      <c r="E38" s="1" t="str">
        <f>IFERROR(VLOOKUP(B38,[1]GAME_INDEX!$A$7:$E$34,4,FALSE),"NO MATCH")</f>
        <v>Syracuse</v>
      </c>
      <c r="F38" t="s">
        <v>30</v>
      </c>
      <c r="G38">
        <v>11</v>
      </c>
      <c r="H38">
        <v>130</v>
      </c>
      <c r="I38">
        <v>372</v>
      </c>
      <c r="J38">
        <v>0</v>
      </c>
      <c r="K38">
        <v>43</v>
      </c>
      <c r="L38">
        <v>0</v>
      </c>
      <c r="M38">
        <v>11.55</v>
      </c>
      <c r="N38">
        <v>0</v>
      </c>
      <c r="O38">
        <v>22</v>
      </c>
      <c r="P38">
        <v>16.899999999999999</v>
      </c>
      <c r="Q38">
        <v>1.95</v>
      </c>
      <c r="R38">
        <v>245.34</v>
      </c>
      <c r="S38">
        <v>11.15</v>
      </c>
      <c r="T38">
        <v>1.28</v>
      </c>
      <c r="U38">
        <v>10</v>
      </c>
      <c r="V38">
        <v>17.8</v>
      </c>
      <c r="W38">
        <v>0</v>
      </c>
      <c r="X38">
        <v>0</v>
      </c>
      <c r="Y38">
        <v>19.89</v>
      </c>
      <c r="Z38">
        <v>-3</v>
      </c>
    </row>
    <row r="39" spans="1:26" x14ac:dyDescent="0.2">
      <c r="A39" s="4" t="str">
        <f t="shared" si="0"/>
        <v>10145</v>
      </c>
      <c r="B39" s="4">
        <v>43016</v>
      </c>
      <c r="C39" s="1">
        <f>IFERROR(VLOOKUP(F39,'[1]2017_GT Roster'!$B$6:$H$21,7,FALSE), "NO MATCH!!!")</f>
        <v>5</v>
      </c>
      <c r="D39" s="1">
        <f>IFERROR(VLOOKUP(B39,[1]GAME_INDEX!$A$7:$E$34, 5, FALSE), "NO MATCH!!!")</f>
        <v>1014</v>
      </c>
      <c r="E39" s="1" t="str">
        <f>IFERROR(VLOOKUP(B39,[1]GAME_INDEX!$A$7:$E$34,4,FALSE),"NO MATCH")</f>
        <v>Syracuse</v>
      </c>
      <c r="F39" t="s">
        <v>36</v>
      </c>
      <c r="G39">
        <v>12</v>
      </c>
      <c r="H39">
        <v>106</v>
      </c>
      <c r="I39">
        <v>133</v>
      </c>
      <c r="J39">
        <v>0</v>
      </c>
      <c r="K39">
        <v>33</v>
      </c>
      <c r="L39">
        <v>0</v>
      </c>
      <c r="M39">
        <v>24.81</v>
      </c>
      <c r="N39">
        <v>2</v>
      </c>
      <c r="O39">
        <v>23</v>
      </c>
      <c r="P39">
        <v>5.78</v>
      </c>
      <c r="Q39">
        <v>1.43</v>
      </c>
      <c r="R39">
        <v>67.02</v>
      </c>
      <c r="S39">
        <v>2.91</v>
      </c>
      <c r="T39">
        <v>0.74</v>
      </c>
      <c r="U39">
        <v>2</v>
      </c>
      <c r="V39">
        <v>8.84</v>
      </c>
      <c r="W39">
        <v>0</v>
      </c>
      <c r="X39">
        <v>0</v>
      </c>
      <c r="Y39">
        <v>9.9</v>
      </c>
      <c r="Z39">
        <v>-3</v>
      </c>
    </row>
    <row r="40" spans="1:26" x14ac:dyDescent="0.2">
      <c r="A40" s="4"/>
      <c r="B40" s="4"/>
      <c r="C40" s="1"/>
      <c r="D40" s="1"/>
      <c r="E40" s="1"/>
      <c r="I40">
        <f>AVERAGE(I28:I39)</f>
        <v>1573.6666666666667</v>
      </c>
      <c r="J40">
        <f t="shared" ref="J40:Z40" si="3">AVERAGE(J28:J39)</f>
        <v>1.1666666666666667</v>
      </c>
      <c r="K40">
        <f t="shared" si="3"/>
        <v>289.25</v>
      </c>
      <c r="L40">
        <f t="shared" si="3"/>
        <v>0.75</v>
      </c>
      <c r="M40">
        <f t="shared" si="3"/>
        <v>17.609166666666667</v>
      </c>
      <c r="N40">
        <f t="shared" si="3"/>
        <v>0.83333333333333337</v>
      </c>
      <c r="O40">
        <f t="shared" si="3"/>
        <v>67.25</v>
      </c>
      <c r="P40">
        <f t="shared" si="3"/>
        <v>21.021666666666668</v>
      </c>
      <c r="Q40">
        <f t="shared" si="3"/>
        <v>3.7483333333333335</v>
      </c>
      <c r="R40">
        <f t="shared" si="3"/>
        <v>1502.3591666666671</v>
      </c>
      <c r="S40">
        <f t="shared" si="3"/>
        <v>19.962499999999999</v>
      </c>
      <c r="T40">
        <f t="shared" si="3"/>
        <v>1.5174999999999998</v>
      </c>
      <c r="U40">
        <f t="shared" si="3"/>
        <v>51.25</v>
      </c>
      <c r="V40">
        <f t="shared" si="3"/>
        <v>14.018333333333333</v>
      </c>
      <c r="W40">
        <f t="shared" si="3"/>
        <v>8.9166666666666661</v>
      </c>
      <c r="X40">
        <f t="shared" si="3"/>
        <v>11.049166666666666</v>
      </c>
      <c r="Y40">
        <f t="shared" si="3"/>
        <v>20.067499999999999</v>
      </c>
      <c r="Z40">
        <f t="shared" si="3"/>
        <v>-3</v>
      </c>
    </row>
    <row r="41" spans="1:26" x14ac:dyDescent="0.2">
      <c r="A41" s="4" t="str">
        <f t="shared" si="0"/>
        <v>101511</v>
      </c>
      <c r="B41" s="4">
        <v>43021</v>
      </c>
      <c r="C41" s="1">
        <f>IFERROR(VLOOKUP(F41,'[1]2017_GT Roster'!$B$6:$H$21,7,FALSE), "NO MATCH!!!")</f>
        <v>11</v>
      </c>
      <c r="D41" s="1">
        <f>IFERROR(VLOOKUP(B41,[1]GAME_INDEX!$A$7:$E$34, 5, FALSE), "NO MATCH!!!")</f>
        <v>1015</v>
      </c>
      <c r="E41" s="1" t="str">
        <f>IFERROR(VLOOKUP(B41,[1]GAME_INDEX!$A$7:$E$34,4,FALSE),"NO MATCH")</f>
        <v>Notre Dame</v>
      </c>
      <c r="F41" t="s">
        <v>25</v>
      </c>
      <c r="G41">
        <v>1</v>
      </c>
      <c r="H41">
        <v>551</v>
      </c>
      <c r="I41">
        <v>4941</v>
      </c>
      <c r="J41">
        <v>2</v>
      </c>
      <c r="K41">
        <v>866</v>
      </c>
      <c r="L41">
        <v>2</v>
      </c>
      <c r="M41">
        <v>17.52</v>
      </c>
      <c r="N41">
        <v>1</v>
      </c>
      <c r="O41">
        <v>127</v>
      </c>
      <c r="P41">
        <v>38.9</v>
      </c>
      <c r="Q41">
        <v>6.81</v>
      </c>
      <c r="R41">
        <v>5722.53</v>
      </c>
      <c r="S41">
        <v>45.05</v>
      </c>
      <c r="T41">
        <v>1.68</v>
      </c>
      <c r="U41">
        <v>131</v>
      </c>
      <c r="V41">
        <v>18.760000000000002</v>
      </c>
      <c r="W41">
        <v>60</v>
      </c>
      <c r="X41">
        <v>23.1</v>
      </c>
      <c r="Y41">
        <v>28.22</v>
      </c>
      <c r="Z41">
        <v>2</v>
      </c>
    </row>
    <row r="42" spans="1:26" x14ac:dyDescent="0.2">
      <c r="A42" s="4" t="str">
        <f t="shared" si="0"/>
        <v>101533</v>
      </c>
      <c r="B42" s="4">
        <v>43021</v>
      </c>
      <c r="C42" s="1">
        <f>IFERROR(VLOOKUP(F42,'[1]2017_GT Roster'!$B$6:$H$21,7,FALSE), "NO MATCH!!!")</f>
        <v>33</v>
      </c>
      <c r="D42" s="1">
        <f>IFERROR(VLOOKUP(B42,[1]GAME_INDEX!$A$7:$E$34, 5, FALSE), "NO MATCH!!!")</f>
        <v>1015</v>
      </c>
      <c r="E42" s="1" t="str">
        <f>IFERROR(VLOOKUP(B42,[1]GAME_INDEX!$A$7:$E$34,4,FALSE),"NO MATCH")</f>
        <v>Notre Dame</v>
      </c>
      <c r="F42" t="s">
        <v>26</v>
      </c>
      <c r="G42">
        <v>2</v>
      </c>
      <c r="H42">
        <v>507</v>
      </c>
      <c r="I42">
        <v>4351</v>
      </c>
      <c r="J42">
        <v>2</v>
      </c>
      <c r="K42">
        <v>713</v>
      </c>
      <c r="L42">
        <v>2</v>
      </c>
      <c r="M42">
        <v>16.38</v>
      </c>
      <c r="N42">
        <v>1</v>
      </c>
      <c r="O42">
        <v>129</v>
      </c>
      <c r="P42">
        <v>33.72</v>
      </c>
      <c r="Q42">
        <v>5.52</v>
      </c>
      <c r="R42">
        <v>4542.9399999999996</v>
      </c>
      <c r="S42">
        <v>35.21</v>
      </c>
      <c r="T42">
        <v>1.78</v>
      </c>
      <c r="U42">
        <v>91</v>
      </c>
      <c r="V42">
        <v>16.73</v>
      </c>
      <c r="W42">
        <v>18</v>
      </c>
      <c r="X42">
        <v>23.48</v>
      </c>
      <c r="Y42">
        <v>26.67</v>
      </c>
      <c r="Z42">
        <v>2</v>
      </c>
    </row>
    <row r="43" spans="1:26" x14ac:dyDescent="0.2">
      <c r="A43" s="4" t="str">
        <f t="shared" si="0"/>
        <v>10159</v>
      </c>
      <c r="B43" s="4">
        <v>43021</v>
      </c>
      <c r="C43" s="1">
        <f>IFERROR(VLOOKUP(F43,'[1]2017_GT Roster'!$B$6:$H$21,7,FALSE), "NO MATCH!!!")</f>
        <v>9</v>
      </c>
      <c r="D43" s="1">
        <f>IFERROR(VLOOKUP(B43,[1]GAME_INDEX!$A$7:$E$34, 5, FALSE), "NO MATCH!!!")</f>
        <v>1015</v>
      </c>
      <c r="E43" s="1" t="str">
        <f>IFERROR(VLOOKUP(B43,[1]GAME_INDEX!$A$7:$E$34,4,FALSE),"NO MATCH")</f>
        <v>Notre Dame</v>
      </c>
      <c r="F43" t="s">
        <v>29</v>
      </c>
      <c r="G43">
        <v>3</v>
      </c>
      <c r="H43">
        <v>459</v>
      </c>
      <c r="I43">
        <v>5145</v>
      </c>
      <c r="J43">
        <v>2</v>
      </c>
      <c r="K43">
        <v>1681</v>
      </c>
      <c r="L43">
        <v>2</v>
      </c>
      <c r="M43">
        <v>32.67</v>
      </c>
      <c r="N43">
        <v>2</v>
      </c>
      <c r="O43">
        <v>127</v>
      </c>
      <c r="P43">
        <v>40.51</v>
      </c>
      <c r="Q43">
        <v>13.23</v>
      </c>
      <c r="R43">
        <v>4401.49</v>
      </c>
      <c r="S43">
        <v>34.65</v>
      </c>
      <c r="T43">
        <v>1.5</v>
      </c>
      <c r="U43">
        <v>146</v>
      </c>
      <c r="V43">
        <v>12.91</v>
      </c>
      <c r="W43">
        <v>0</v>
      </c>
      <c r="X43">
        <v>0</v>
      </c>
      <c r="Y43">
        <v>17.14</v>
      </c>
      <c r="Z43">
        <v>2</v>
      </c>
    </row>
    <row r="44" spans="1:26" x14ac:dyDescent="0.2">
      <c r="A44" s="4" t="str">
        <f t="shared" si="0"/>
        <v>10151</v>
      </c>
      <c r="B44" s="4">
        <v>43021</v>
      </c>
      <c r="C44" s="1">
        <f>IFERROR(VLOOKUP(F44,'[1]2017_GT Roster'!$B$6:$H$21,7,FALSE), "NO MATCH!!!")</f>
        <v>1</v>
      </c>
      <c r="D44" s="1">
        <f>IFERROR(VLOOKUP(B44,[1]GAME_INDEX!$A$7:$E$34, 5, FALSE), "NO MATCH!!!")</f>
        <v>1015</v>
      </c>
      <c r="E44" s="1" t="str">
        <f>IFERROR(VLOOKUP(B44,[1]GAME_INDEX!$A$7:$E$34,4,FALSE),"NO MATCH")</f>
        <v>Notre Dame</v>
      </c>
      <c r="F44" t="s">
        <v>27</v>
      </c>
      <c r="G44">
        <v>4</v>
      </c>
      <c r="H44">
        <v>445</v>
      </c>
      <c r="I44">
        <v>2493</v>
      </c>
      <c r="J44">
        <v>2</v>
      </c>
      <c r="K44">
        <v>408</v>
      </c>
      <c r="L44">
        <v>2</v>
      </c>
      <c r="M44">
        <v>16.36</v>
      </c>
      <c r="N44">
        <v>1</v>
      </c>
      <c r="O44">
        <v>88</v>
      </c>
      <c r="P44">
        <v>28.32</v>
      </c>
      <c r="Q44">
        <v>4.63</v>
      </c>
      <c r="R44">
        <v>2625.45</v>
      </c>
      <c r="S44">
        <v>29.83</v>
      </c>
      <c r="T44">
        <v>1.73</v>
      </c>
      <c r="U44">
        <v>125</v>
      </c>
      <c r="V44">
        <v>15.6</v>
      </c>
      <c r="W44">
        <v>13</v>
      </c>
      <c r="X44">
        <v>22.78</v>
      </c>
      <c r="Y44">
        <v>24.77</v>
      </c>
      <c r="Z44">
        <v>2</v>
      </c>
    </row>
    <row r="45" spans="1:26" x14ac:dyDescent="0.2">
      <c r="A45" s="4" t="str">
        <f t="shared" si="0"/>
        <v>10154</v>
      </c>
      <c r="B45" s="4">
        <v>43021</v>
      </c>
      <c r="C45" s="1">
        <f>IFERROR(VLOOKUP(F45,'[1]2017_GT Roster'!$B$6:$H$21,7,FALSE), "NO MATCH!!!")</f>
        <v>4</v>
      </c>
      <c r="D45" s="1">
        <f>IFERROR(VLOOKUP(B45,[1]GAME_INDEX!$A$7:$E$34, 5, FALSE), "NO MATCH!!!")</f>
        <v>1015</v>
      </c>
      <c r="E45" s="1" t="str">
        <f>IFERROR(VLOOKUP(B45,[1]GAME_INDEX!$A$7:$E$34,4,FALSE),"NO MATCH")</f>
        <v>Notre Dame</v>
      </c>
      <c r="F45" t="s">
        <v>31</v>
      </c>
      <c r="G45">
        <v>5</v>
      </c>
      <c r="H45">
        <v>413</v>
      </c>
      <c r="I45">
        <v>2298</v>
      </c>
      <c r="J45">
        <v>2</v>
      </c>
      <c r="K45">
        <v>376</v>
      </c>
      <c r="L45">
        <v>1</v>
      </c>
      <c r="M45">
        <v>16.36</v>
      </c>
      <c r="N45">
        <v>1</v>
      </c>
      <c r="O45">
        <v>94</v>
      </c>
      <c r="P45">
        <v>24.44</v>
      </c>
      <c r="Q45">
        <v>4</v>
      </c>
      <c r="R45">
        <v>2468.0700000000002</v>
      </c>
      <c r="S45">
        <v>26.25</v>
      </c>
      <c r="T45">
        <v>1.77</v>
      </c>
      <c r="U45">
        <v>114</v>
      </c>
      <c r="V45">
        <v>18.48</v>
      </c>
      <c r="W45">
        <v>31</v>
      </c>
      <c r="X45">
        <v>22.01</v>
      </c>
      <c r="Y45">
        <v>28.06</v>
      </c>
      <c r="Z45">
        <v>2</v>
      </c>
    </row>
    <row r="46" spans="1:26" x14ac:dyDescent="0.2">
      <c r="A46" s="4" t="str">
        <f t="shared" si="0"/>
        <v>10153</v>
      </c>
      <c r="B46" s="4">
        <v>43021</v>
      </c>
      <c r="C46" s="1">
        <f>IFERROR(VLOOKUP(F46,'[1]2017_GT Roster'!$B$6:$H$21,7,FALSE), "NO MATCH!!!")</f>
        <v>3</v>
      </c>
      <c r="D46" s="1">
        <f>IFERROR(VLOOKUP(B46,[1]GAME_INDEX!$A$7:$E$34, 5, FALSE), "NO MATCH!!!")</f>
        <v>1015</v>
      </c>
      <c r="E46" s="1" t="str">
        <f>IFERROR(VLOOKUP(B46,[1]GAME_INDEX!$A$7:$E$34,4,FALSE),"NO MATCH")</f>
        <v>Notre Dame</v>
      </c>
      <c r="F46" t="s">
        <v>35</v>
      </c>
      <c r="G46">
        <v>6</v>
      </c>
      <c r="H46">
        <v>350</v>
      </c>
      <c r="I46">
        <v>1210</v>
      </c>
      <c r="J46">
        <v>1</v>
      </c>
      <c r="K46">
        <v>224</v>
      </c>
      <c r="L46">
        <v>1</v>
      </c>
      <c r="M46">
        <v>18.510000000000002</v>
      </c>
      <c r="N46">
        <v>1</v>
      </c>
      <c r="O46">
        <v>67</v>
      </c>
      <c r="P46">
        <v>18.05</v>
      </c>
      <c r="Q46">
        <v>3.34</v>
      </c>
      <c r="R46">
        <v>1228.1400000000001</v>
      </c>
      <c r="S46">
        <v>18.329999999999998</v>
      </c>
      <c r="T46">
        <v>1.75</v>
      </c>
      <c r="U46">
        <v>77</v>
      </c>
      <c r="V46">
        <v>12.76</v>
      </c>
      <c r="W46">
        <v>5</v>
      </c>
      <c r="X46">
        <v>20.54</v>
      </c>
      <c r="Y46">
        <v>21.58</v>
      </c>
      <c r="Z46">
        <v>2</v>
      </c>
    </row>
    <row r="47" spans="1:26" x14ac:dyDescent="0.2">
      <c r="A47" s="4" t="str">
        <f t="shared" si="0"/>
        <v>101597</v>
      </c>
      <c r="B47" s="4">
        <v>43021</v>
      </c>
      <c r="C47" s="1">
        <f>IFERROR(VLOOKUP(F47,'[1]2017_GT Roster'!$B$6:$H$21,7,FALSE), "NO MATCH!!!")</f>
        <v>97</v>
      </c>
      <c r="D47" s="1">
        <f>IFERROR(VLOOKUP(B47,[1]GAME_INDEX!$A$7:$E$34, 5, FALSE), "NO MATCH!!!")</f>
        <v>1015</v>
      </c>
      <c r="E47" s="1" t="str">
        <f>IFERROR(VLOOKUP(B47,[1]GAME_INDEX!$A$7:$E$34,4,FALSE),"NO MATCH")</f>
        <v>Notre Dame</v>
      </c>
      <c r="F47" t="s">
        <v>28</v>
      </c>
      <c r="G47">
        <v>7</v>
      </c>
      <c r="H47">
        <v>264</v>
      </c>
      <c r="I47">
        <v>1087</v>
      </c>
      <c r="J47">
        <v>1</v>
      </c>
      <c r="K47">
        <v>130</v>
      </c>
      <c r="L47">
        <v>0</v>
      </c>
      <c r="M47">
        <v>11.95</v>
      </c>
      <c r="N47">
        <v>0</v>
      </c>
      <c r="O47">
        <v>50</v>
      </c>
      <c r="P47">
        <v>21.74</v>
      </c>
      <c r="Q47">
        <v>2.6</v>
      </c>
      <c r="R47">
        <v>925.04</v>
      </c>
      <c r="S47">
        <v>18.5</v>
      </c>
      <c r="T47">
        <v>1.65</v>
      </c>
      <c r="U47">
        <v>32</v>
      </c>
      <c r="V47">
        <v>14.25</v>
      </c>
      <c r="W47">
        <v>4</v>
      </c>
      <c r="X47">
        <v>20.97</v>
      </c>
      <c r="Y47">
        <v>22.01</v>
      </c>
      <c r="Z47">
        <v>2</v>
      </c>
    </row>
    <row r="48" spans="1:26" x14ac:dyDescent="0.2">
      <c r="A48" s="4" t="str">
        <f t="shared" si="0"/>
        <v>101514</v>
      </c>
      <c r="B48" s="4">
        <v>43021</v>
      </c>
      <c r="C48" s="1">
        <f>IFERROR(VLOOKUP(F48,'[1]2017_GT Roster'!$B$6:$H$21,7,FALSE), "NO MATCH!!!")</f>
        <v>14</v>
      </c>
      <c r="D48" s="1">
        <f>IFERROR(VLOOKUP(B48,[1]GAME_INDEX!$A$7:$E$34, 5, FALSE), "NO MATCH!!!")</f>
        <v>1015</v>
      </c>
      <c r="E48" s="1" t="str">
        <f>IFERROR(VLOOKUP(B48,[1]GAME_INDEX!$A$7:$E$34,4,FALSE),"NO MATCH")</f>
        <v>Notre Dame</v>
      </c>
      <c r="F48" t="s">
        <v>30</v>
      </c>
      <c r="G48">
        <v>8</v>
      </c>
      <c r="H48">
        <v>235</v>
      </c>
      <c r="I48">
        <v>454</v>
      </c>
      <c r="J48">
        <v>0</v>
      </c>
      <c r="K48">
        <v>71</v>
      </c>
      <c r="L48">
        <v>0</v>
      </c>
      <c r="M48">
        <v>15.63</v>
      </c>
      <c r="N48">
        <v>0</v>
      </c>
      <c r="O48">
        <v>26</v>
      </c>
      <c r="P48">
        <v>17.46</v>
      </c>
      <c r="Q48">
        <v>2.73</v>
      </c>
      <c r="R48">
        <v>489.53</v>
      </c>
      <c r="S48">
        <v>18.82</v>
      </c>
      <c r="T48">
        <v>1.75</v>
      </c>
      <c r="U48">
        <v>17</v>
      </c>
      <c r="V48">
        <v>18.829999999999998</v>
      </c>
      <c r="W48">
        <v>3</v>
      </c>
      <c r="X48">
        <v>21</v>
      </c>
      <c r="Y48">
        <v>22.34</v>
      </c>
      <c r="Z48">
        <v>2</v>
      </c>
    </row>
    <row r="49" spans="1:26" x14ac:dyDescent="0.2">
      <c r="A49" s="4" t="str">
        <f t="shared" si="0"/>
        <v>10158</v>
      </c>
      <c r="B49" s="4">
        <v>43021</v>
      </c>
      <c r="C49" s="1">
        <f>IFERROR(VLOOKUP(F49,'[1]2017_GT Roster'!$B$6:$H$21,7,FALSE), "NO MATCH!!!")</f>
        <v>8</v>
      </c>
      <c r="D49" s="1">
        <f>IFERROR(VLOOKUP(B49,[1]GAME_INDEX!$A$7:$E$34, 5, FALSE), "NO MATCH!!!")</f>
        <v>1015</v>
      </c>
      <c r="E49" s="1" t="str">
        <f>IFERROR(VLOOKUP(B49,[1]GAME_INDEX!$A$7:$E$34,4,FALSE),"NO MATCH")</f>
        <v>Notre Dame</v>
      </c>
      <c r="F49" t="s">
        <v>33</v>
      </c>
      <c r="G49">
        <v>9</v>
      </c>
      <c r="H49">
        <v>205</v>
      </c>
      <c r="I49">
        <v>2034</v>
      </c>
      <c r="J49">
        <v>2</v>
      </c>
      <c r="K49">
        <v>140</v>
      </c>
      <c r="L49">
        <v>0</v>
      </c>
      <c r="M49">
        <v>6.88</v>
      </c>
      <c r="N49">
        <v>0</v>
      </c>
      <c r="O49">
        <v>117</v>
      </c>
      <c r="P49">
        <v>17.38</v>
      </c>
      <c r="Q49">
        <v>1.19</v>
      </c>
      <c r="R49">
        <v>1221.6099999999999</v>
      </c>
      <c r="S49">
        <v>10.44</v>
      </c>
      <c r="T49">
        <v>1.43</v>
      </c>
      <c r="U49">
        <v>31</v>
      </c>
      <c r="V49">
        <v>10.66</v>
      </c>
      <c r="W49">
        <v>0</v>
      </c>
      <c r="X49">
        <v>0</v>
      </c>
      <c r="Y49">
        <v>16.14</v>
      </c>
      <c r="Z49">
        <v>2</v>
      </c>
    </row>
    <row r="50" spans="1:26" x14ac:dyDescent="0.2">
      <c r="A50" s="4" t="str">
        <f t="shared" si="0"/>
        <v>10155</v>
      </c>
      <c r="B50" s="4">
        <v>43021</v>
      </c>
      <c r="C50" s="1">
        <f>IFERROR(VLOOKUP(F50,'[1]2017_GT Roster'!$B$6:$H$21,7,FALSE), "NO MATCH!!!")</f>
        <v>5</v>
      </c>
      <c r="D50" s="1">
        <f>IFERROR(VLOOKUP(B50,[1]GAME_INDEX!$A$7:$E$34, 5, FALSE), "NO MATCH!!!")</f>
        <v>1015</v>
      </c>
      <c r="E50" s="1" t="str">
        <f>IFERROR(VLOOKUP(B50,[1]GAME_INDEX!$A$7:$E$34,4,FALSE),"NO MATCH")</f>
        <v>Notre Dame</v>
      </c>
      <c r="F50" t="s">
        <v>36</v>
      </c>
      <c r="G50">
        <v>10</v>
      </c>
      <c r="H50">
        <v>175</v>
      </c>
      <c r="I50">
        <v>510</v>
      </c>
      <c r="J50">
        <v>0</v>
      </c>
      <c r="K50">
        <v>132</v>
      </c>
      <c r="L50">
        <v>0</v>
      </c>
      <c r="M50">
        <v>25.88</v>
      </c>
      <c r="N50">
        <v>2</v>
      </c>
      <c r="O50">
        <v>51</v>
      </c>
      <c r="P50">
        <v>10</v>
      </c>
      <c r="Q50">
        <v>2.58</v>
      </c>
      <c r="R50">
        <v>395.2</v>
      </c>
      <c r="S50">
        <v>7.74</v>
      </c>
      <c r="T50">
        <v>1.22</v>
      </c>
      <c r="U50">
        <v>1</v>
      </c>
      <c r="V50">
        <v>9.58</v>
      </c>
      <c r="W50">
        <v>0</v>
      </c>
      <c r="X50">
        <v>0</v>
      </c>
      <c r="Y50">
        <v>9.58</v>
      </c>
      <c r="Z50">
        <v>2</v>
      </c>
    </row>
    <row r="51" spans="1:26" x14ac:dyDescent="0.2">
      <c r="A51" s="4" t="str">
        <f t="shared" si="0"/>
        <v>101523</v>
      </c>
      <c r="B51" s="4">
        <v>43021</v>
      </c>
      <c r="C51" s="1">
        <f>IFERROR(VLOOKUP(F51,'[1]2017_GT Roster'!$B$6:$H$21,7,FALSE), "NO MATCH!!!")</f>
        <v>23</v>
      </c>
      <c r="D51" s="1">
        <f>IFERROR(VLOOKUP(B51,[1]GAME_INDEX!$A$7:$E$34, 5, FALSE), "NO MATCH!!!")</f>
        <v>1015</v>
      </c>
      <c r="E51" s="1" t="str">
        <f>IFERROR(VLOOKUP(B51,[1]GAME_INDEX!$A$7:$E$34,4,FALSE),"NO MATCH")</f>
        <v>Notre Dame</v>
      </c>
      <c r="F51" t="s">
        <v>34</v>
      </c>
      <c r="G51">
        <v>11</v>
      </c>
      <c r="H51">
        <v>174</v>
      </c>
      <c r="I51">
        <v>805</v>
      </c>
      <c r="J51">
        <v>0</v>
      </c>
      <c r="K51">
        <v>57</v>
      </c>
      <c r="L51">
        <v>0</v>
      </c>
      <c r="M51">
        <v>7.08</v>
      </c>
      <c r="N51">
        <v>0</v>
      </c>
      <c r="O51">
        <v>38</v>
      </c>
      <c r="P51">
        <v>21.18</v>
      </c>
      <c r="Q51">
        <v>1.5</v>
      </c>
      <c r="R51">
        <v>637.96</v>
      </c>
      <c r="S51">
        <v>16.78</v>
      </c>
      <c r="T51">
        <v>1.6</v>
      </c>
      <c r="U51">
        <v>9</v>
      </c>
      <c r="V51">
        <v>13.01</v>
      </c>
      <c r="W51">
        <v>0</v>
      </c>
      <c r="X51">
        <v>0</v>
      </c>
      <c r="Y51">
        <v>14.6</v>
      </c>
      <c r="Z51">
        <v>2</v>
      </c>
    </row>
    <row r="52" spans="1:26" x14ac:dyDescent="0.2">
      <c r="A52" s="4" t="str">
        <f t="shared" si="0"/>
        <v>101512</v>
      </c>
      <c r="B52" s="4">
        <v>43021</v>
      </c>
      <c r="C52" s="1">
        <f>IFERROR(VLOOKUP(F52,'[1]2017_GT Roster'!$B$6:$H$21,7,FALSE), "NO MATCH!!!")</f>
        <v>12</v>
      </c>
      <c r="D52" s="1">
        <f>IFERROR(VLOOKUP(B52,[1]GAME_INDEX!$A$7:$E$34, 5, FALSE), "NO MATCH!!!")</f>
        <v>1015</v>
      </c>
      <c r="E52" s="1" t="str">
        <f>IFERROR(VLOOKUP(B52,[1]GAME_INDEX!$A$7:$E$34,4,FALSE),"NO MATCH")</f>
        <v>Notre Dame</v>
      </c>
      <c r="F52" t="s">
        <v>32</v>
      </c>
      <c r="G52">
        <v>12</v>
      </c>
      <c r="H52">
        <v>50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</row>
    <row r="53" spans="1:26" x14ac:dyDescent="0.2">
      <c r="A53" s="4"/>
      <c r="B53" s="4"/>
      <c r="C53" s="1"/>
      <c r="D53" s="1"/>
      <c r="E53" s="1"/>
      <c r="I53">
        <f>AVERAGE(I41:I51)</f>
        <v>2302.5454545454545</v>
      </c>
      <c r="J53">
        <f t="shared" ref="J53:Z53" si="4">AVERAGE(J41:J51)</f>
        <v>1.2727272727272727</v>
      </c>
      <c r="K53">
        <f t="shared" si="4"/>
        <v>436.18181818181819</v>
      </c>
      <c r="L53">
        <f t="shared" si="4"/>
        <v>0.90909090909090906</v>
      </c>
      <c r="M53">
        <f t="shared" si="4"/>
        <v>16.83818181818182</v>
      </c>
      <c r="N53">
        <f t="shared" si="4"/>
        <v>0.81818181818181823</v>
      </c>
      <c r="O53">
        <f t="shared" si="4"/>
        <v>83.090909090909093</v>
      </c>
      <c r="P53">
        <f t="shared" si="4"/>
        <v>24.7</v>
      </c>
      <c r="Q53">
        <f t="shared" si="4"/>
        <v>4.375454545454545</v>
      </c>
      <c r="R53">
        <f t="shared" si="4"/>
        <v>2241.6327272727272</v>
      </c>
      <c r="S53">
        <f t="shared" si="4"/>
        <v>23.781818181818185</v>
      </c>
      <c r="T53">
        <f t="shared" si="4"/>
        <v>1.6236363636363635</v>
      </c>
      <c r="U53">
        <f t="shared" si="4"/>
        <v>70.36363636363636</v>
      </c>
      <c r="V53">
        <f t="shared" si="4"/>
        <v>14.688181818181818</v>
      </c>
      <c r="W53">
        <f t="shared" si="4"/>
        <v>12.181818181818182</v>
      </c>
      <c r="X53">
        <f t="shared" si="4"/>
        <v>13.989090909090908</v>
      </c>
      <c r="Y53">
        <f t="shared" si="4"/>
        <v>21.01</v>
      </c>
      <c r="Z53">
        <f t="shared" si="4"/>
        <v>2</v>
      </c>
    </row>
    <row r="54" spans="1:26" x14ac:dyDescent="0.2">
      <c r="A54" s="4" t="str">
        <f t="shared" si="0"/>
        <v>101633</v>
      </c>
      <c r="B54" s="4">
        <v>43023</v>
      </c>
      <c r="C54" s="1">
        <f>IFERROR(VLOOKUP(F54,'[1]2017_GT Roster'!$B$6:$H$21,7,FALSE), "NO MATCH!!!")</f>
        <v>33</v>
      </c>
      <c r="D54" s="1">
        <f>IFERROR(VLOOKUP(B54,[1]GAME_INDEX!$A$7:$E$34, 5, FALSE), "NO MATCH!!!")</f>
        <v>1016</v>
      </c>
      <c r="E54" s="1" t="str">
        <f>IFERROR(VLOOKUP(B54,[1]GAME_INDEX!$A$7:$E$34,4,FALSE),"NO MATCH")</f>
        <v>Louisville</v>
      </c>
      <c r="F54" t="s">
        <v>26</v>
      </c>
      <c r="G54">
        <v>1</v>
      </c>
      <c r="H54">
        <v>511</v>
      </c>
      <c r="I54">
        <v>2379</v>
      </c>
      <c r="J54">
        <v>2</v>
      </c>
      <c r="K54">
        <v>423</v>
      </c>
      <c r="L54">
        <v>2</v>
      </c>
      <c r="M54">
        <v>17.78</v>
      </c>
      <c r="N54">
        <v>1</v>
      </c>
      <c r="O54">
        <v>86</v>
      </c>
      <c r="P54">
        <v>27.66</v>
      </c>
      <c r="Q54">
        <v>4.91</v>
      </c>
      <c r="R54">
        <v>2420.06</v>
      </c>
      <c r="S54">
        <v>28.14</v>
      </c>
      <c r="T54">
        <v>1.75</v>
      </c>
      <c r="U54">
        <v>51</v>
      </c>
      <c r="V54">
        <v>16.809999999999999</v>
      </c>
      <c r="W54">
        <v>12</v>
      </c>
      <c r="X54">
        <v>22.4</v>
      </c>
      <c r="Y54">
        <v>25.3</v>
      </c>
      <c r="Z54">
        <v>-3</v>
      </c>
    </row>
    <row r="55" spans="1:26" x14ac:dyDescent="0.2">
      <c r="A55" s="4" t="str">
        <f t="shared" si="0"/>
        <v>101611</v>
      </c>
      <c r="B55" s="4">
        <v>43023</v>
      </c>
      <c r="C55" s="1">
        <f>IFERROR(VLOOKUP(F55,'[1]2017_GT Roster'!$B$6:$H$21,7,FALSE), "NO MATCH!!!")</f>
        <v>11</v>
      </c>
      <c r="D55" s="1">
        <f>IFERROR(VLOOKUP(B55,[1]GAME_INDEX!$A$7:$E$34, 5, FALSE), "NO MATCH!!!")</f>
        <v>1016</v>
      </c>
      <c r="E55" s="1" t="str">
        <f>IFERROR(VLOOKUP(B55,[1]GAME_INDEX!$A$7:$E$34,4,FALSE),"NO MATCH")</f>
        <v>Louisville</v>
      </c>
      <c r="F55" t="s">
        <v>25</v>
      </c>
      <c r="G55">
        <v>2</v>
      </c>
      <c r="H55">
        <v>506</v>
      </c>
      <c r="I55">
        <v>2546</v>
      </c>
      <c r="J55">
        <v>2</v>
      </c>
      <c r="K55">
        <v>402</v>
      </c>
      <c r="L55">
        <v>2</v>
      </c>
      <c r="M55">
        <v>15.78</v>
      </c>
      <c r="N55">
        <v>0</v>
      </c>
      <c r="O55">
        <v>77</v>
      </c>
      <c r="P55">
        <v>33.06</v>
      </c>
      <c r="Q55">
        <v>5.22</v>
      </c>
      <c r="R55">
        <v>2576.11</v>
      </c>
      <c r="S55">
        <v>33.450000000000003</v>
      </c>
      <c r="T55">
        <v>1.63</v>
      </c>
      <c r="U55">
        <v>62</v>
      </c>
      <c r="V55">
        <v>18.72</v>
      </c>
      <c r="W55">
        <v>29</v>
      </c>
      <c r="X55">
        <v>21.95</v>
      </c>
      <c r="Y55">
        <v>25.23</v>
      </c>
      <c r="Z55">
        <v>-3</v>
      </c>
    </row>
    <row r="56" spans="1:26" x14ac:dyDescent="0.2">
      <c r="A56" s="4" t="str">
        <f t="shared" si="0"/>
        <v>10169</v>
      </c>
      <c r="B56" s="4">
        <v>43023</v>
      </c>
      <c r="C56" s="1">
        <f>IFERROR(VLOOKUP(F56,'[1]2017_GT Roster'!$B$6:$H$21,7,FALSE), "NO MATCH!!!")</f>
        <v>9</v>
      </c>
      <c r="D56" s="1">
        <f>IFERROR(VLOOKUP(B56,[1]GAME_INDEX!$A$7:$E$34, 5, FALSE), "NO MATCH!!!")</f>
        <v>1016</v>
      </c>
      <c r="E56" s="1" t="str">
        <f>IFERROR(VLOOKUP(B56,[1]GAME_INDEX!$A$7:$E$34,4,FALSE),"NO MATCH")</f>
        <v>Louisville</v>
      </c>
      <c r="F56" t="s">
        <v>29</v>
      </c>
      <c r="G56">
        <v>3</v>
      </c>
      <c r="H56">
        <v>489</v>
      </c>
      <c r="I56">
        <v>3045</v>
      </c>
      <c r="J56">
        <v>2</v>
      </c>
      <c r="K56">
        <v>1227</v>
      </c>
      <c r="L56">
        <v>2</v>
      </c>
      <c r="M56">
        <v>40.29</v>
      </c>
      <c r="N56">
        <v>2</v>
      </c>
      <c r="O56">
        <v>80</v>
      </c>
      <c r="P56">
        <v>38.06</v>
      </c>
      <c r="Q56">
        <v>15.33</v>
      </c>
      <c r="R56">
        <v>2619.66</v>
      </c>
      <c r="S56">
        <v>32.74</v>
      </c>
      <c r="T56">
        <v>1.5</v>
      </c>
      <c r="U56">
        <v>85</v>
      </c>
      <c r="V56">
        <v>12.73</v>
      </c>
      <c r="W56">
        <v>0</v>
      </c>
      <c r="X56">
        <v>0</v>
      </c>
      <c r="Y56">
        <v>16.53</v>
      </c>
      <c r="Z56">
        <v>-3</v>
      </c>
    </row>
    <row r="57" spans="1:26" x14ac:dyDescent="0.2">
      <c r="A57" s="4" t="str">
        <f t="shared" si="0"/>
        <v>10161</v>
      </c>
      <c r="B57" s="4">
        <v>43023</v>
      </c>
      <c r="C57" s="1">
        <f>IFERROR(VLOOKUP(F57,'[1]2017_GT Roster'!$B$6:$H$21,7,FALSE), "NO MATCH!!!")</f>
        <v>1</v>
      </c>
      <c r="D57" s="1">
        <f>IFERROR(VLOOKUP(B57,[1]GAME_INDEX!$A$7:$E$34, 5, FALSE), "NO MATCH!!!")</f>
        <v>1016</v>
      </c>
      <c r="E57" s="1" t="str">
        <f>IFERROR(VLOOKUP(B57,[1]GAME_INDEX!$A$7:$E$34,4,FALSE),"NO MATCH")</f>
        <v>Louisville</v>
      </c>
      <c r="F57" t="s">
        <v>27</v>
      </c>
      <c r="G57">
        <v>4</v>
      </c>
      <c r="H57">
        <v>467</v>
      </c>
      <c r="I57">
        <v>1790</v>
      </c>
      <c r="J57">
        <v>2</v>
      </c>
      <c r="K57">
        <v>289</v>
      </c>
      <c r="L57">
        <v>1</v>
      </c>
      <c r="M57">
        <v>16.14</v>
      </c>
      <c r="N57">
        <v>1</v>
      </c>
      <c r="O57">
        <v>61</v>
      </c>
      <c r="P57">
        <v>29.34</v>
      </c>
      <c r="Q57">
        <v>4.7300000000000004</v>
      </c>
      <c r="R57">
        <v>1978.93</v>
      </c>
      <c r="S57">
        <v>32.44</v>
      </c>
      <c r="T57">
        <v>1.79</v>
      </c>
      <c r="U57">
        <v>86</v>
      </c>
      <c r="V57">
        <v>16.68</v>
      </c>
      <c r="W57">
        <v>14</v>
      </c>
      <c r="X57">
        <v>21.57</v>
      </c>
      <c r="Y57">
        <v>23.41</v>
      </c>
      <c r="Z57">
        <v>-3</v>
      </c>
    </row>
    <row r="58" spans="1:26" x14ac:dyDescent="0.2">
      <c r="A58" s="4" t="str">
        <f t="shared" si="0"/>
        <v>10164</v>
      </c>
      <c r="B58" s="4">
        <v>43023</v>
      </c>
      <c r="C58" s="1">
        <f>IFERROR(VLOOKUP(F58,'[1]2017_GT Roster'!$B$6:$H$21,7,FALSE), "NO MATCH!!!")</f>
        <v>4</v>
      </c>
      <c r="D58" s="1">
        <f>IFERROR(VLOOKUP(B58,[1]GAME_INDEX!$A$7:$E$34, 5, FALSE), "NO MATCH!!!")</f>
        <v>1016</v>
      </c>
      <c r="E58" s="1" t="str">
        <f>IFERROR(VLOOKUP(B58,[1]GAME_INDEX!$A$7:$E$34,4,FALSE),"NO MATCH")</f>
        <v>Louisville</v>
      </c>
      <c r="F58" t="s">
        <v>31</v>
      </c>
      <c r="G58">
        <v>5</v>
      </c>
      <c r="H58">
        <v>448</v>
      </c>
      <c r="I58">
        <v>1302</v>
      </c>
      <c r="J58">
        <v>1</v>
      </c>
      <c r="K58">
        <v>232</v>
      </c>
      <c r="L58">
        <v>1</v>
      </c>
      <c r="M58">
        <v>17.809999999999999</v>
      </c>
      <c r="N58">
        <v>1</v>
      </c>
      <c r="O58">
        <v>57</v>
      </c>
      <c r="P58">
        <v>22.84</v>
      </c>
      <c r="Q58">
        <v>4.07</v>
      </c>
      <c r="R58">
        <v>1508.58</v>
      </c>
      <c r="S58">
        <v>26.46</v>
      </c>
      <c r="T58">
        <v>1.84</v>
      </c>
      <c r="U58">
        <v>73</v>
      </c>
      <c r="V58">
        <v>18.43</v>
      </c>
      <c r="W58">
        <v>26</v>
      </c>
      <c r="X58">
        <v>22.1</v>
      </c>
      <c r="Y58">
        <v>27.17</v>
      </c>
      <c r="Z58">
        <v>-3</v>
      </c>
    </row>
    <row r="59" spans="1:26" x14ac:dyDescent="0.2">
      <c r="A59" s="4" t="str">
        <f t="shared" si="0"/>
        <v>101697</v>
      </c>
      <c r="B59" s="4">
        <v>43023</v>
      </c>
      <c r="C59" s="1">
        <f>IFERROR(VLOOKUP(F59,'[1]2017_GT Roster'!$B$6:$H$21,7,FALSE), "NO MATCH!!!")</f>
        <v>97</v>
      </c>
      <c r="D59" s="1">
        <f>IFERROR(VLOOKUP(B59,[1]GAME_INDEX!$A$7:$E$34, 5, FALSE), "NO MATCH!!!")</f>
        <v>1016</v>
      </c>
      <c r="E59" s="1" t="str">
        <f>IFERROR(VLOOKUP(B59,[1]GAME_INDEX!$A$7:$E$34,4,FALSE),"NO MATCH")</f>
        <v>Louisville</v>
      </c>
      <c r="F59" t="s">
        <v>28</v>
      </c>
      <c r="G59">
        <v>6</v>
      </c>
      <c r="H59">
        <v>357</v>
      </c>
      <c r="I59">
        <v>1216</v>
      </c>
      <c r="J59">
        <v>1</v>
      </c>
      <c r="K59">
        <v>207</v>
      </c>
      <c r="L59">
        <v>1</v>
      </c>
      <c r="M59">
        <v>17.02</v>
      </c>
      <c r="N59">
        <v>1</v>
      </c>
      <c r="O59">
        <v>49</v>
      </c>
      <c r="P59">
        <v>24.81</v>
      </c>
      <c r="Q59">
        <v>4.22</v>
      </c>
      <c r="R59">
        <v>997.72</v>
      </c>
      <c r="S59">
        <v>20.36</v>
      </c>
      <c r="T59">
        <v>1.62</v>
      </c>
      <c r="U59">
        <v>35</v>
      </c>
      <c r="V59">
        <v>13.13</v>
      </c>
      <c r="W59">
        <v>1</v>
      </c>
      <c r="X59">
        <v>20.67</v>
      </c>
      <c r="Y59">
        <v>20.67</v>
      </c>
      <c r="Z59">
        <v>-3</v>
      </c>
    </row>
    <row r="60" spans="1:26" x14ac:dyDescent="0.2">
      <c r="A60" s="4" t="str">
        <f t="shared" si="0"/>
        <v>10163</v>
      </c>
      <c r="B60" s="4">
        <v>43023</v>
      </c>
      <c r="C60" s="1">
        <f>IFERROR(VLOOKUP(F60,'[1]2017_GT Roster'!$B$6:$H$21,7,FALSE), "NO MATCH!!!")</f>
        <v>3</v>
      </c>
      <c r="D60" s="1">
        <f>IFERROR(VLOOKUP(B60,[1]GAME_INDEX!$A$7:$E$34, 5, FALSE), "NO MATCH!!!")</f>
        <v>1016</v>
      </c>
      <c r="E60" s="1" t="str">
        <f>IFERROR(VLOOKUP(B60,[1]GAME_INDEX!$A$7:$E$34,4,FALSE),"NO MATCH")</f>
        <v>Louisville</v>
      </c>
      <c r="F60" t="s">
        <v>35</v>
      </c>
      <c r="G60">
        <v>7</v>
      </c>
      <c r="H60">
        <v>285</v>
      </c>
      <c r="I60">
        <v>516</v>
      </c>
      <c r="J60">
        <v>0</v>
      </c>
      <c r="K60">
        <v>70</v>
      </c>
      <c r="L60">
        <v>0</v>
      </c>
      <c r="M60">
        <v>13.56</v>
      </c>
      <c r="N60">
        <v>0</v>
      </c>
      <c r="O60">
        <v>27</v>
      </c>
      <c r="P60">
        <v>19.11</v>
      </c>
      <c r="Q60">
        <v>2.59</v>
      </c>
      <c r="R60">
        <v>455.62</v>
      </c>
      <c r="S60">
        <v>16.87</v>
      </c>
      <c r="T60">
        <v>1.67</v>
      </c>
      <c r="U60">
        <v>30</v>
      </c>
      <c r="V60">
        <v>13.73</v>
      </c>
      <c r="W60">
        <v>4</v>
      </c>
      <c r="X60">
        <v>20.64</v>
      </c>
      <c r="Y60">
        <v>21.15</v>
      </c>
      <c r="Z60">
        <v>-3</v>
      </c>
    </row>
    <row r="61" spans="1:26" x14ac:dyDescent="0.2">
      <c r="A61" s="4" t="str">
        <f t="shared" si="0"/>
        <v>10168</v>
      </c>
      <c r="B61" s="4">
        <v>43023</v>
      </c>
      <c r="C61" s="1">
        <f>IFERROR(VLOOKUP(F61,'[1]2017_GT Roster'!$B$6:$H$21,7,FALSE), "NO MATCH!!!")</f>
        <v>8</v>
      </c>
      <c r="D61" s="1">
        <f>IFERROR(VLOOKUP(B61,[1]GAME_INDEX!$A$7:$E$34, 5, FALSE), "NO MATCH!!!")</f>
        <v>1016</v>
      </c>
      <c r="E61" s="1" t="str">
        <f>IFERROR(VLOOKUP(B61,[1]GAME_INDEX!$A$7:$E$34,4,FALSE),"NO MATCH")</f>
        <v>Louisville</v>
      </c>
      <c r="F61" t="s">
        <v>33</v>
      </c>
      <c r="G61">
        <v>8</v>
      </c>
      <c r="H61">
        <v>262</v>
      </c>
      <c r="I61">
        <v>1437</v>
      </c>
      <c r="J61">
        <v>1</v>
      </c>
      <c r="K61">
        <v>111</v>
      </c>
      <c r="L61">
        <v>0</v>
      </c>
      <c r="M61">
        <v>7.72</v>
      </c>
      <c r="N61">
        <v>0</v>
      </c>
      <c r="O61">
        <v>72</v>
      </c>
      <c r="P61">
        <v>19.95</v>
      </c>
      <c r="Q61">
        <v>1.54</v>
      </c>
      <c r="R61">
        <v>876</v>
      </c>
      <c r="S61">
        <v>12.16</v>
      </c>
      <c r="T61">
        <v>1.47</v>
      </c>
      <c r="U61">
        <v>14</v>
      </c>
      <c r="V61">
        <v>9.5299999999999994</v>
      </c>
      <c r="W61">
        <v>0</v>
      </c>
      <c r="X61">
        <v>0</v>
      </c>
      <c r="Y61">
        <v>13.83</v>
      </c>
      <c r="Z61">
        <v>-3</v>
      </c>
    </row>
    <row r="62" spans="1:26" x14ac:dyDescent="0.2">
      <c r="A62" s="4" t="str">
        <f t="shared" si="0"/>
        <v>101623</v>
      </c>
      <c r="B62" s="4">
        <v>43023</v>
      </c>
      <c r="C62" s="1">
        <f>IFERROR(VLOOKUP(F62,'[1]2017_GT Roster'!$B$6:$H$21,7,FALSE), "NO MATCH!!!")</f>
        <v>23</v>
      </c>
      <c r="D62" s="1">
        <f>IFERROR(VLOOKUP(B62,[1]GAME_INDEX!$A$7:$E$34, 5, FALSE), "NO MATCH!!!")</f>
        <v>1016</v>
      </c>
      <c r="E62" s="1" t="str">
        <f>IFERROR(VLOOKUP(B62,[1]GAME_INDEX!$A$7:$E$34,4,FALSE),"NO MATCH")</f>
        <v>Louisville</v>
      </c>
      <c r="F62" t="s">
        <v>34</v>
      </c>
      <c r="G62">
        <v>9</v>
      </c>
      <c r="H62">
        <v>191</v>
      </c>
      <c r="I62">
        <v>710</v>
      </c>
      <c r="J62">
        <v>0</v>
      </c>
      <c r="K62">
        <v>45</v>
      </c>
      <c r="L62">
        <v>0</v>
      </c>
      <c r="M62">
        <v>6.33</v>
      </c>
      <c r="N62">
        <v>0</v>
      </c>
      <c r="O62">
        <v>38</v>
      </c>
      <c r="P62">
        <v>18.68</v>
      </c>
      <c r="Q62">
        <v>1.18</v>
      </c>
      <c r="R62">
        <v>429.02</v>
      </c>
      <c r="S62">
        <v>11.29</v>
      </c>
      <c r="T62">
        <v>1.49</v>
      </c>
      <c r="U62">
        <v>6</v>
      </c>
      <c r="V62">
        <v>12.5</v>
      </c>
      <c r="W62">
        <v>0</v>
      </c>
      <c r="X62">
        <v>0</v>
      </c>
      <c r="Y62">
        <v>13.88</v>
      </c>
      <c r="Z62">
        <v>-3</v>
      </c>
    </row>
    <row r="63" spans="1:26" x14ac:dyDescent="0.2">
      <c r="A63" s="4" t="str">
        <f t="shared" si="0"/>
        <v>10165</v>
      </c>
      <c r="B63" s="4">
        <v>43023</v>
      </c>
      <c r="C63" s="1">
        <f>IFERROR(VLOOKUP(F63,'[1]2017_GT Roster'!$B$6:$H$21,7,FALSE), "NO MATCH!!!")</f>
        <v>5</v>
      </c>
      <c r="D63" s="1">
        <f>IFERROR(VLOOKUP(B63,[1]GAME_INDEX!$A$7:$E$34, 5, FALSE), "NO MATCH!!!")</f>
        <v>1016</v>
      </c>
      <c r="E63" s="1" t="str">
        <f>IFERROR(VLOOKUP(B63,[1]GAME_INDEX!$A$7:$E$34,4,FALSE),"NO MATCH")</f>
        <v>Louisville</v>
      </c>
      <c r="F63" t="s">
        <v>36</v>
      </c>
      <c r="G63">
        <v>10</v>
      </c>
      <c r="H63">
        <v>123</v>
      </c>
      <c r="I63">
        <v>115</v>
      </c>
      <c r="J63">
        <v>0</v>
      </c>
      <c r="K63">
        <v>7</v>
      </c>
      <c r="L63">
        <v>0</v>
      </c>
      <c r="M63">
        <v>6.08</v>
      </c>
      <c r="N63">
        <v>0</v>
      </c>
      <c r="O63">
        <v>20</v>
      </c>
      <c r="P63">
        <v>5.75</v>
      </c>
      <c r="Q63">
        <v>0.35</v>
      </c>
      <c r="R63">
        <v>27.45</v>
      </c>
      <c r="S63">
        <v>1.37</v>
      </c>
      <c r="T63">
        <v>0.83</v>
      </c>
      <c r="U63">
        <v>1</v>
      </c>
      <c r="V63">
        <v>7.44</v>
      </c>
      <c r="W63">
        <v>0</v>
      </c>
      <c r="X63">
        <v>0</v>
      </c>
      <c r="Y63">
        <v>7.44</v>
      </c>
      <c r="Z63">
        <v>-3</v>
      </c>
    </row>
    <row r="64" spans="1:26" x14ac:dyDescent="0.2">
      <c r="A64" s="4" t="str">
        <f t="shared" si="0"/>
        <v>101614</v>
      </c>
      <c r="B64" s="4">
        <v>43023</v>
      </c>
      <c r="C64" s="1">
        <f>IFERROR(VLOOKUP(F64,'[1]2017_GT Roster'!$B$6:$H$21,7,FALSE), "NO MATCH!!!")</f>
        <v>14</v>
      </c>
      <c r="D64" s="1">
        <f>IFERROR(VLOOKUP(B64,[1]GAME_INDEX!$A$7:$E$34, 5, FALSE), "NO MATCH!!!")</f>
        <v>1016</v>
      </c>
      <c r="E64" s="1" t="str">
        <f>IFERROR(VLOOKUP(B64,[1]GAME_INDEX!$A$7:$E$34,4,FALSE),"NO MATCH")</f>
        <v>Louisville</v>
      </c>
      <c r="F64" t="s">
        <v>30</v>
      </c>
      <c r="G64">
        <v>11</v>
      </c>
      <c r="H64">
        <v>100</v>
      </c>
      <c r="I64">
        <v>96</v>
      </c>
      <c r="J64">
        <v>0</v>
      </c>
      <c r="K64">
        <v>3</v>
      </c>
      <c r="L64">
        <v>0</v>
      </c>
      <c r="M64">
        <v>3.12</v>
      </c>
      <c r="N64">
        <v>0</v>
      </c>
      <c r="O64">
        <v>9</v>
      </c>
      <c r="P64">
        <v>10.66</v>
      </c>
      <c r="Q64">
        <v>0.33</v>
      </c>
      <c r="R64">
        <v>27.68</v>
      </c>
      <c r="S64">
        <v>3.07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-3</v>
      </c>
    </row>
    <row r="65" spans="1:26" x14ac:dyDescent="0.2">
      <c r="A65" s="4" t="str">
        <f t="shared" si="0"/>
        <v>101612</v>
      </c>
      <c r="B65" s="4">
        <v>43023</v>
      </c>
      <c r="C65" s="1">
        <f>IFERROR(VLOOKUP(F65,'[1]2017_GT Roster'!$B$6:$H$21,7,FALSE), "NO MATCH!!!")</f>
        <v>12</v>
      </c>
      <c r="D65" s="1">
        <f>IFERROR(VLOOKUP(B65,[1]GAME_INDEX!$A$7:$E$34, 5, FALSE), "NO MATCH!!!")</f>
        <v>1016</v>
      </c>
      <c r="E65" s="1" t="str">
        <f>IFERROR(VLOOKUP(B65,[1]GAME_INDEX!$A$7:$E$34,4,FALSE),"NO MATCH")</f>
        <v>Louisville</v>
      </c>
      <c r="F65" t="s">
        <v>32</v>
      </c>
      <c r="G65">
        <v>12</v>
      </c>
      <c r="H65">
        <v>50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-3</v>
      </c>
    </row>
    <row r="66" spans="1:26" x14ac:dyDescent="0.2">
      <c r="A66" s="4"/>
      <c r="B66" s="4"/>
      <c r="C66" s="1"/>
      <c r="D66" s="1"/>
      <c r="E66" s="1"/>
      <c r="I66">
        <f>AVERAGE(I54:I64)</f>
        <v>1377.4545454545455</v>
      </c>
      <c r="J66">
        <f t="shared" ref="J66:Z66" si="5">AVERAGE(J54:J64)</f>
        <v>1</v>
      </c>
      <c r="K66">
        <f t="shared" si="5"/>
        <v>274.18181818181819</v>
      </c>
      <c r="L66">
        <f t="shared" si="5"/>
        <v>0.81818181818181823</v>
      </c>
      <c r="M66">
        <f t="shared" si="5"/>
        <v>14.693636363636365</v>
      </c>
      <c r="N66">
        <f t="shared" si="5"/>
        <v>0.54545454545454541</v>
      </c>
      <c r="O66">
        <f t="shared" si="5"/>
        <v>52.363636363636367</v>
      </c>
      <c r="P66">
        <f t="shared" si="5"/>
        <v>22.72</v>
      </c>
      <c r="Q66">
        <f t="shared" si="5"/>
        <v>4.0427272727272729</v>
      </c>
      <c r="R66">
        <f t="shared" si="5"/>
        <v>1265.1663636363637</v>
      </c>
      <c r="S66">
        <f t="shared" si="5"/>
        <v>19.850000000000001</v>
      </c>
      <c r="T66">
        <f t="shared" si="5"/>
        <v>1.5081818181818181</v>
      </c>
      <c r="U66">
        <f t="shared" si="5"/>
        <v>40.272727272727273</v>
      </c>
      <c r="V66">
        <f t="shared" si="5"/>
        <v>12.7</v>
      </c>
      <c r="W66">
        <f t="shared" si="5"/>
        <v>7.8181818181818183</v>
      </c>
      <c r="X66">
        <f t="shared" si="5"/>
        <v>11.757272727272726</v>
      </c>
      <c r="Y66">
        <f t="shared" si="5"/>
        <v>17.691818181818181</v>
      </c>
      <c r="Z66">
        <f t="shared" si="5"/>
        <v>-3</v>
      </c>
    </row>
    <row r="67" spans="1:26" x14ac:dyDescent="0.2">
      <c r="A67" s="4" t="str">
        <f t="shared" si="0"/>
        <v>101833</v>
      </c>
      <c r="B67" s="4">
        <v>43030</v>
      </c>
      <c r="C67" s="1">
        <f>IFERROR(VLOOKUP(F67,'[1]2017_GT Roster'!$B$6:$H$21,7,FALSE), "NO MATCH!!!")</f>
        <v>33</v>
      </c>
      <c r="D67" s="1">
        <f>IFERROR(VLOOKUP(B67,[1]GAME_INDEX!$A$7:$E$34, 5, FALSE), "NO MATCH!!!")</f>
        <v>1018</v>
      </c>
      <c r="E67" s="1" t="str">
        <f>IFERROR(VLOOKUP(B67,[1]GAME_INDEX!$A$7:$E$34,4,FALSE),"NO MATCH")</f>
        <v>Boston College</v>
      </c>
      <c r="F67" t="s">
        <v>26</v>
      </c>
      <c r="G67">
        <v>1</v>
      </c>
      <c r="H67">
        <v>510</v>
      </c>
      <c r="I67">
        <v>2055</v>
      </c>
      <c r="J67">
        <v>2</v>
      </c>
      <c r="K67">
        <v>329</v>
      </c>
      <c r="L67">
        <v>1</v>
      </c>
      <c r="M67">
        <v>16</v>
      </c>
      <c r="N67">
        <v>1</v>
      </c>
      <c r="O67">
        <v>51</v>
      </c>
      <c r="P67">
        <v>40.29</v>
      </c>
      <c r="Q67">
        <v>6.45</v>
      </c>
      <c r="R67">
        <v>2043.39</v>
      </c>
      <c r="S67">
        <v>40.06</v>
      </c>
      <c r="T67">
        <v>1.74</v>
      </c>
      <c r="U67">
        <v>45</v>
      </c>
      <c r="V67">
        <v>16.59</v>
      </c>
      <c r="W67">
        <v>8</v>
      </c>
      <c r="X67">
        <v>23.27</v>
      </c>
      <c r="Y67">
        <v>32.76</v>
      </c>
      <c r="Z67">
        <v>3</v>
      </c>
    </row>
    <row r="68" spans="1:26" x14ac:dyDescent="0.2">
      <c r="A68" s="4" t="str">
        <f t="shared" si="0"/>
        <v>10181</v>
      </c>
      <c r="B68" s="4">
        <v>43030</v>
      </c>
      <c r="C68" s="1">
        <f>IFERROR(VLOOKUP(F68,'[1]2017_GT Roster'!$B$6:$H$21,7,FALSE), "NO MATCH!!!")</f>
        <v>1</v>
      </c>
      <c r="D68" s="1">
        <f>IFERROR(VLOOKUP(B68,[1]GAME_INDEX!$A$7:$E$34, 5, FALSE), "NO MATCH!!!")</f>
        <v>1018</v>
      </c>
      <c r="E68" s="1" t="str">
        <f>IFERROR(VLOOKUP(B68,[1]GAME_INDEX!$A$7:$E$34,4,FALSE),"NO MATCH")</f>
        <v>Boston College</v>
      </c>
      <c r="F68" t="s">
        <v>27</v>
      </c>
      <c r="G68">
        <v>2</v>
      </c>
      <c r="H68">
        <v>482</v>
      </c>
      <c r="I68">
        <v>1810</v>
      </c>
      <c r="J68">
        <v>2</v>
      </c>
      <c r="K68">
        <v>288</v>
      </c>
      <c r="L68">
        <v>1</v>
      </c>
      <c r="M68">
        <v>15.91</v>
      </c>
      <c r="N68">
        <v>0</v>
      </c>
      <c r="O68">
        <v>61</v>
      </c>
      <c r="P68">
        <v>29.67</v>
      </c>
      <c r="Q68">
        <v>4.72</v>
      </c>
      <c r="R68">
        <v>1962.59</v>
      </c>
      <c r="S68">
        <v>32.17</v>
      </c>
      <c r="T68">
        <v>1.76</v>
      </c>
      <c r="U68">
        <v>87</v>
      </c>
      <c r="V68">
        <v>16.149999999999999</v>
      </c>
      <c r="W68">
        <v>16</v>
      </c>
      <c r="X68">
        <v>22.61</v>
      </c>
      <c r="Y68">
        <v>26.14</v>
      </c>
      <c r="Z68">
        <v>3</v>
      </c>
    </row>
    <row r="69" spans="1:26" x14ac:dyDescent="0.2">
      <c r="A69" s="4" t="str">
        <f t="shared" si="0"/>
        <v>10189</v>
      </c>
      <c r="B69" s="4">
        <v>43030</v>
      </c>
      <c r="C69" s="1">
        <f>IFERROR(VLOOKUP(F69,'[1]2017_GT Roster'!$B$6:$H$21,7,FALSE), "NO MATCH!!!")</f>
        <v>9</v>
      </c>
      <c r="D69" s="1">
        <f>IFERROR(VLOOKUP(B69,[1]GAME_INDEX!$A$7:$E$34, 5, FALSE), "NO MATCH!!!")</f>
        <v>1018</v>
      </c>
      <c r="E69" s="1" t="str">
        <f>IFERROR(VLOOKUP(B69,[1]GAME_INDEX!$A$7:$E$34,4,FALSE),"NO MATCH")</f>
        <v>Boston College</v>
      </c>
      <c r="F69" t="s">
        <v>29</v>
      </c>
      <c r="G69">
        <v>3</v>
      </c>
      <c r="H69">
        <v>481</v>
      </c>
      <c r="I69">
        <v>2882</v>
      </c>
      <c r="J69">
        <v>2</v>
      </c>
      <c r="K69">
        <v>1004</v>
      </c>
      <c r="L69">
        <v>2</v>
      </c>
      <c r="M69">
        <v>34.83</v>
      </c>
      <c r="N69">
        <v>2</v>
      </c>
      <c r="O69">
        <v>77</v>
      </c>
      <c r="P69">
        <v>37.42</v>
      </c>
      <c r="Q69">
        <v>13.03</v>
      </c>
      <c r="R69">
        <v>2233.1799999999998</v>
      </c>
      <c r="S69">
        <v>29</v>
      </c>
      <c r="T69">
        <v>1.44</v>
      </c>
      <c r="U69">
        <v>78</v>
      </c>
      <c r="V69">
        <v>12.29</v>
      </c>
      <c r="W69">
        <v>0</v>
      </c>
      <c r="X69">
        <v>0</v>
      </c>
      <c r="Y69">
        <v>16.45</v>
      </c>
      <c r="Z69">
        <v>3</v>
      </c>
    </row>
    <row r="70" spans="1:26" x14ac:dyDescent="0.2">
      <c r="A70" s="4" t="str">
        <f t="shared" si="0"/>
        <v>101811</v>
      </c>
      <c r="B70" s="4">
        <v>43030</v>
      </c>
      <c r="C70" s="1">
        <f>IFERROR(VLOOKUP(F70,'[1]2017_GT Roster'!$B$6:$H$21,7,FALSE), "NO MATCH!!!")</f>
        <v>11</v>
      </c>
      <c r="D70" s="1">
        <f>IFERROR(VLOOKUP(B70,[1]GAME_INDEX!$A$7:$E$34, 5, FALSE), "NO MATCH!!!")</f>
        <v>1018</v>
      </c>
      <c r="E70" s="1" t="str">
        <f>IFERROR(VLOOKUP(B70,[1]GAME_INDEX!$A$7:$E$34,4,FALSE),"NO MATCH")</f>
        <v>Boston College</v>
      </c>
      <c r="F70" t="s">
        <v>25</v>
      </c>
      <c r="G70">
        <v>4</v>
      </c>
      <c r="H70">
        <v>464</v>
      </c>
      <c r="I70">
        <v>2021</v>
      </c>
      <c r="J70">
        <v>2</v>
      </c>
      <c r="K70">
        <v>281</v>
      </c>
      <c r="L70">
        <v>1</v>
      </c>
      <c r="M70">
        <v>13.9</v>
      </c>
      <c r="N70">
        <v>0</v>
      </c>
      <c r="O70">
        <v>78</v>
      </c>
      <c r="P70">
        <v>25.91</v>
      </c>
      <c r="Q70">
        <v>3.6</v>
      </c>
      <c r="R70">
        <v>2130.34</v>
      </c>
      <c r="S70">
        <v>27.31</v>
      </c>
      <c r="T70">
        <v>1.61</v>
      </c>
      <c r="U70">
        <v>58</v>
      </c>
      <c r="V70">
        <v>17.87</v>
      </c>
      <c r="W70">
        <v>21</v>
      </c>
      <c r="X70">
        <v>21.85</v>
      </c>
      <c r="Y70">
        <v>26.94</v>
      </c>
      <c r="Z70">
        <v>3</v>
      </c>
    </row>
    <row r="71" spans="1:26" x14ac:dyDescent="0.2">
      <c r="A71" s="4" t="str">
        <f t="shared" si="0"/>
        <v>10184</v>
      </c>
      <c r="B71" s="4">
        <v>43030</v>
      </c>
      <c r="C71" s="1">
        <f>IFERROR(VLOOKUP(F71,'[1]2017_GT Roster'!$B$6:$H$21,7,FALSE), "NO MATCH!!!")</f>
        <v>4</v>
      </c>
      <c r="D71" s="1">
        <f>IFERROR(VLOOKUP(B71,[1]GAME_INDEX!$A$7:$E$34, 5, FALSE), "NO MATCH!!!")</f>
        <v>1018</v>
      </c>
      <c r="E71" s="1" t="str">
        <f>IFERROR(VLOOKUP(B71,[1]GAME_INDEX!$A$7:$E$34,4,FALSE),"NO MATCH")</f>
        <v>Boston College</v>
      </c>
      <c r="F71" t="s">
        <v>31</v>
      </c>
      <c r="G71">
        <v>5</v>
      </c>
      <c r="H71">
        <v>447</v>
      </c>
      <c r="I71">
        <v>1203</v>
      </c>
      <c r="J71">
        <v>1</v>
      </c>
      <c r="K71">
        <v>211</v>
      </c>
      <c r="L71">
        <v>1</v>
      </c>
      <c r="M71">
        <v>17.53</v>
      </c>
      <c r="N71">
        <v>1</v>
      </c>
      <c r="O71">
        <v>49</v>
      </c>
      <c r="P71">
        <v>24.55</v>
      </c>
      <c r="Q71">
        <v>4.3</v>
      </c>
      <c r="R71">
        <v>1459.84</v>
      </c>
      <c r="S71">
        <v>29.79</v>
      </c>
      <c r="T71">
        <v>1.87</v>
      </c>
      <c r="U71">
        <v>68</v>
      </c>
      <c r="V71">
        <v>19.399999999999999</v>
      </c>
      <c r="W71">
        <v>34</v>
      </c>
      <c r="X71">
        <v>21.86</v>
      </c>
      <c r="Y71">
        <v>25.29</v>
      </c>
      <c r="Z71">
        <v>3</v>
      </c>
    </row>
    <row r="72" spans="1:26" x14ac:dyDescent="0.2">
      <c r="A72" s="4" t="str">
        <f t="shared" ref="A72:A140" si="6">D72&amp;C72</f>
        <v>101814</v>
      </c>
      <c r="B72" s="4">
        <v>43030</v>
      </c>
      <c r="C72" s="1">
        <f>IFERROR(VLOOKUP(F72,'[1]2017_GT Roster'!$B$6:$H$21,7,FALSE), "NO MATCH!!!")</f>
        <v>14</v>
      </c>
      <c r="D72" s="1">
        <f>IFERROR(VLOOKUP(B72,[1]GAME_INDEX!$A$7:$E$34, 5, FALSE), "NO MATCH!!!")</f>
        <v>1018</v>
      </c>
      <c r="E72" s="1" t="str">
        <f>IFERROR(VLOOKUP(B72,[1]GAME_INDEX!$A$7:$E$34,4,FALSE),"NO MATCH")</f>
        <v>Boston College</v>
      </c>
      <c r="F72" t="s">
        <v>30</v>
      </c>
      <c r="G72">
        <v>6</v>
      </c>
      <c r="H72">
        <v>406</v>
      </c>
      <c r="I72">
        <v>1310</v>
      </c>
      <c r="J72">
        <v>1</v>
      </c>
      <c r="K72">
        <v>238</v>
      </c>
      <c r="L72">
        <v>1</v>
      </c>
      <c r="M72">
        <v>18.16</v>
      </c>
      <c r="N72">
        <v>1</v>
      </c>
      <c r="O72">
        <v>54</v>
      </c>
      <c r="P72">
        <v>24.25</v>
      </c>
      <c r="Q72">
        <v>4.4000000000000004</v>
      </c>
      <c r="R72">
        <v>1377.62</v>
      </c>
      <c r="S72">
        <v>25.51</v>
      </c>
      <c r="T72">
        <v>1.67</v>
      </c>
      <c r="U72">
        <v>43</v>
      </c>
      <c r="V72">
        <v>17.5</v>
      </c>
      <c r="W72">
        <v>5</v>
      </c>
      <c r="X72">
        <v>21.83</v>
      </c>
      <c r="Y72">
        <v>23.86</v>
      </c>
      <c r="Z72">
        <v>3</v>
      </c>
    </row>
    <row r="73" spans="1:26" x14ac:dyDescent="0.2">
      <c r="A73" s="4" t="str">
        <f t="shared" si="6"/>
        <v>10188</v>
      </c>
      <c r="B73" s="4">
        <v>43030</v>
      </c>
      <c r="C73" s="1">
        <f>IFERROR(VLOOKUP(F73,'[1]2017_GT Roster'!$B$6:$H$21,7,FALSE), "NO MATCH!!!")</f>
        <v>8</v>
      </c>
      <c r="D73" s="1">
        <f>IFERROR(VLOOKUP(B73,[1]GAME_INDEX!$A$7:$E$34, 5, FALSE), "NO MATCH!!!")</f>
        <v>1018</v>
      </c>
      <c r="E73" s="1" t="str">
        <f>IFERROR(VLOOKUP(B73,[1]GAME_INDEX!$A$7:$E$34,4,FALSE),"NO MATCH")</f>
        <v>Boston College</v>
      </c>
      <c r="F73" t="s">
        <v>33</v>
      </c>
      <c r="G73">
        <v>7</v>
      </c>
      <c r="H73">
        <v>262</v>
      </c>
      <c r="I73">
        <v>1336</v>
      </c>
      <c r="J73">
        <v>1</v>
      </c>
      <c r="K73">
        <v>124</v>
      </c>
      <c r="L73">
        <v>0</v>
      </c>
      <c r="M73">
        <v>9.2799999999999994</v>
      </c>
      <c r="N73">
        <v>0</v>
      </c>
      <c r="O73">
        <v>62</v>
      </c>
      <c r="P73">
        <v>21.54</v>
      </c>
      <c r="Q73">
        <v>2</v>
      </c>
      <c r="R73">
        <v>784.98</v>
      </c>
      <c r="S73">
        <v>12.66</v>
      </c>
      <c r="T73">
        <v>1.42</v>
      </c>
      <c r="U73">
        <v>20</v>
      </c>
      <c r="V73">
        <v>11.74</v>
      </c>
      <c r="W73">
        <v>0</v>
      </c>
      <c r="X73">
        <v>0</v>
      </c>
      <c r="Y73">
        <v>16.14</v>
      </c>
      <c r="Z73">
        <v>3</v>
      </c>
    </row>
    <row r="74" spans="1:26" x14ac:dyDescent="0.2">
      <c r="A74" s="4" t="str">
        <f t="shared" si="6"/>
        <v>10183</v>
      </c>
      <c r="B74" s="4">
        <v>43030</v>
      </c>
      <c r="C74" s="1">
        <f>IFERROR(VLOOKUP(F74,'[1]2017_GT Roster'!$B$6:$H$21,7,FALSE), "NO MATCH!!!")</f>
        <v>3</v>
      </c>
      <c r="D74" s="1">
        <f>IFERROR(VLOOKUP(B74,[1]GAME_INDEX!$A$7:$E$34, 5, FALSE), "NO MATCH!!!")</f>
        <v>1018</v>
      </c>
      <c r="E74" s="1" t="str">
        <f>IFERROR(VLOOKUP(B74,[1]GAME_INDEX!$A$7:$E$34,4,FALSE),"NO MATCH")</f>
        <v>Boston College</v>
      </c>
      <c r="F74" t="s">
        <v>35</v>
      </c>
      <c r="G74">
        <v>8</v>
      </c>
      <c r="H74">
        <v>236</v>
      </c>
      <c r="I74">
        <v>255</v>
      </c>
      <c r="J74">
        <v>0</v>
      </c>
      <c r="K74">
        <v>17</v>
      </c>
      <c r="L74">
        <v>0</v>
      </c>
      <c r="M74">
        <v>6.66</v>
      </c>
      <c r="N74">
        <v>0</v>
      </c>
      <c r="O74">
        <v>30</v>
      </c>
      <c r="P74">
        <v>8.5</v>
      </c>
      <c r="Q74">
        <v>0.56000000000000005</v>
      </c>
      <c r="R74">
        <v>181.04</v>
      </c>
      <c r="S74">
        <v>6.03</v>
      </c>
      <c r="T74">
        <v>1.41</v>
      </c>
      <c r="U74">
        <v>15</v>
      </c>
      <c r="V74">
        <v>15</v>
      </c>
      <c r="W74">
        <v>4</v>
      </c>
      <c r="X74">
        <v>21.01</v>
      </c>
      <c r="Y74">
        <v>22.35</v>
      </c>
      <c r="Z74">
        <v>3</v>
      </c>
    </row>
    <row r="75" spans="1:26" x14ac:dyDescent="0.2">
      <c r="A75" s="4" t="str">
        <f t="shared" si="6"/>
        <v>101897</v>
      </c>
      <c r="B75" s="4">
        <v>43030</v>
      </c>
      <c r="C75" s="1">
        <f>IFERROR(VLOOKUP(F75,'[1]2017_GT Roster'!$B$6:$H$21,7,FALSE), "NO MATCH!!!")</f>
        <v>97</v>
      </c>
      <c r="D75" s="1">
        <f>IFERROR(VLOOKUP(B75,[1]GAME_INDEX!$A$7:$E$34, 5, FALSE), "NO MATCH!!!")</f>
        <v>1018</v>
      </c>
      <c r="E75" s="1" t="str">
        <f>IFERROR(VLOOKUP(B75,[1]GAME_INDEX!$A$7:$E$34,4,FALSE),"NO MATCH")</f>
        <v>Boston College</v>
      </c>
      <c r="F75" t="s">
        <v>28</v>
      </c>
      <c r="G75">
        <v>9</v>
      </c>
      <c r="H75">
        <v>194</v>
      </c>
      <c r="I75">
        <v>164</v>
      </c>
      <c r="J75">
        <v>0</v>
      </c>
      <c r="K75">
        <v>19</v>
      </c>
      <c r="L75">
        <v>0</v>
      </c>
      <c r="M75">
        <v>11.58</v>
      </c>
      <c r="N75">
        <v>0</v>
      </c>
      <c r="O75">
        <v>21</v>
      </c>
      <c r="P75">
        <v>7.8</v>
      </c>
      <c r="Q75">
        <v>0.9</v>
      </c>
      <c r="R75">
        <v>106.27</v>
      </c>
      <c r="S75">
        <v>5.0599999999999996</v>
      </c>
      <c r="T75">
        <v>1.41</v>
      </c>
      <c r="U75">
        <v>4</v>
      </c>
      <c r="V75">
        <v>9.0299999999999994</v>
      </c>
      <c r="W75">
        <v>0</v>
      </c>
      <c r="X75">
        <v>0</v>
      </c>
      <c r="Y75">
        <v>9.99</v>
      </c>
      <c r="Z75">
        <v>3</v>
      </c>
    </row>
    <row r="76" spans="1:26" x14ac:dyDescent="0.2">
      <c r="A76" s="4" t="str">
        <f t="shared" si="6"/>
        <v>101823</v>
      </c>
      <c r="B76" s="4">
        <v>43030</v>
      </c>
      <c r="C76" s="1">
        <f>IFERROR(VLOOKUP(F76,'[1]2017_GT Roster'!$B$6:$H$21,7,FALSE), "NO MATCH!!!")</f>
        <v>23</v>
      </c>
      <c r="D76" s="1">
        <f>IFERROR(VLOOKUP(B76,[1]GAME_INDEX!$A$7:$E$34, 5, FALSE), "NO MATCH!!!")</f>
        <v>1018</v>
      </c>
      <c r="E76" s="1" t="str">
        <f>IFERROR(VLOOKUP(B76,[1]GAME_INDEX!$A$7:$E$34,4,FALSE),"NO MATCH")</f>
        <v>Boston College</v>
      </c>
      <c r="F76" t="s">
        <v>34</v>
      </c>
      <c r="G76">
        <v>10</v>
      </c>
      <c r="H76">
        <v>153</v>
      </c>
      <c r="I76">
        <v>151</v>
      </c>
      <c r="J76">
        <v>0</v>
      </c>
      <c r="K76">
        <v>12</v>
      </c>
      <c r="L76">
        <v>0</v>
      </c>
      <c r="M76">
        <v>7.94</v>
      </c>
      <c r="N76">
        <v>0</v>
      </c>
      <c r="O76">
        <v>15</v>
      </c>
      <c r="P76">
        <v>10.06</v>
      </c>
      <c r="Q76">
        <v>0.8</v>
      </c>
      <c r="R76">
        <v>83.13</v>
      </c>
      <c r="S76">
        <v>5.54</v>
      </c>
      <c r="T76">
        <v>1.42</v>
      </c>
      <c r="U76">
        <v>0</v>
      </c>
      <c r="V76">
        <v>0</v>
      </c>
      <c r="W76">
        <v>0</v>
      </c>
      <c r="X76">
        <v>0</v>
      </c>
      <c r="Y76">
        <v>0</v>
      </c>
      <c r="Z76">
        <v>3</v>
      </c>
    </row>
    <row r="77" spans="1:26" x14ac:dyDescent="0.2">
      <c r="A77" s="4" t="str">
        <f t="shared" si="6"/>
        <v>10185</v>
      </c>
      <c r="B77" s="4">
        <v>43030</v>
      </c>
      <c r="C77" s="1">
        <f>IFERROR(VLOOKUP(F77,'[1]2017_GT Roster'!$B$6:$H$21,7,FALSE), "NO MATCH!!!")</f>
        <v>5</v>
      </c>
      <c r="D77" s="1">
        <f>IFERROR(VLOOKUP(B77,[1]GAME_INDEX!$A$7:$E$34, 5, FALSE), "NO MATCH!!!")</f>
        <v>1018</v>
      </c>
      <c r="E77" s="1" t="str">
        <f>IFERROR(VLOOKUP(B77,[1]GAME_INDEX!$A$7:$E$34,4,FALSE),"NO MATCH")</f>
        <v>Boston College</v>
      </c>
      <c r="F77" t="s">
        <v>36</v>
      </c>
      <c r="G77">
        <v>11</v>
      </c>
      <c r="H77">
        <v>92</v>
      </c>
      <c r="I77">
        <v>14</v>
      </c>
      <c r="J77">
        <v>0</v>
      </c>
      <c r="K77">
        <v>1</v>
      </c>
      <c r="L77">
        <v>0</v>
      </c>
      <c r="M77">
        <v>7.14</v>
      </c>
      <c r="N77">
        <v>0</v>
      </c>
      <c r="O77">
        <v>7</v>
      </c>
      <c r="P77">
        <v>2</v>
      </c>
      <c r="Q77">
        <v>0.14000000000000001</v>
      </c>
      <c r="R77">
        <v>2.7</v>
      </c>
      <c r="S77">
        <v>0.38</v>
      </c>
      <c r="T77">
        <v>0.71</v>
      </c>
      <c r="U77">
        <v>0</v>
      </c>
      <c r="V77">
        <v>0</v>
      </c>
      <c r="W77">
        <v>0</v>
      </c>
      <c r="X77">
        <v>0</v>
      </c>
      <c r="Y77">
        <v>0</v>
      </c>
      <c r="Z77">
        <v>3</v>
      </c>
    </row>
    <row r="78" spans="1:26" x14ac:dyDescent="0.2">
      <c r="A78" s="4" t="str">
        <f t="shared" si="6"/>
        <v>101812</v>
      </c>
      <c r="B78" s="4">
        <v>43030</v>
      </c>
      <c r="C78" s="1">
        <f>IFERROR(VLOOKUP(F78,'[1]2017_GT Roster'!$B$6:$H$21,7,FALSE), "NO MATCH!!!")</f>
        <v>12</v>
      </c>
      <c r="D78" s="1">
        <f>IFERROR(VLOOKUP(B78,[1]GAME_INDEX!$A$7:$E$34, 5, FALSE), "NO MATCH!!!")</f>
        <v>1018</v>
      </c>
      <c r="E78" s="1" t="str">
        <f>IFERROR(VLOOKUP(B78,[1]GAME_INDEX!$A$7:$E$34,4,FALSE),"NO MATCH")</f>
        <v>Boston College</v>
      </c>
      <c r="F78" t="s">
        <v>32</v>
      </c>
      <c r="G78">
        <v>12</v>
      </c>
      <c r="H78">
        <v>50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</row>
    <row r="79" spans="1:26" x14ac:dyDescent="0.2">
      <c r="A79" s="4"/>
      <c r="B79" s="4"/>
      <c r="C79" s="1"/>
      <c r="D79" s="1"/>
      <c r="E79" s="1"/>
      <c r="I79">
        <f>AVERAGE(I67:I77)</f>
        <v>1200.090909090909</v>
      </c>
      <c r="J79">
        <f t="shared" ref="J79:Z79" si="7">AVERAGE(J67:J77)</f>
        <v>1</v>
      </c>
      <c r="K79">
        <f t="shared" si="7"/>
        <v>229.45454545454547</v>
      </c>
      <c r="L79">
        <f t="shared" si="7"/>
        <v>0.63636363636363635</v>
      </c>
      <c r="M79">
        <f t="shared" si="7"/>
        <v>14.448181818181819</v>
      </c>
      <c r="N79">
        <f t="shared" si="7"/>
        <v>0.45454545454545453</v>
      </c>
      <c r="O79">
        <f t="shared" si="7"/>
        <v>45.909090909090907</v>
      </c>
      <c r="P79">
        <f t="shared" si="7"/>
        <v>21.090000000000003</v>
      </c>
      <c r="Q79">
        <f t="shared" si="7"/>
        <v>3.7181818181818183</v>
      </c>
      <c r="R79">
        <f t="shared" si="7"/>
        <v>1124.0981818181817</v>
      </c>
      <c r="S79">
        <f t="shared" si="7"/>
        <v>19.409999999999997</v>
      </c>
      <c r="T79">
        <f t="shared" si="7"/>
        <v>1.4963636363636363</v>
      </c>
      <c r="U79">
        <f t="shared" si="7"/>
        <v>38</v>
      </c>
      <c r="V79">
        <f t="shared" si="7"/>
        <v>12.324545454545451</v>
      </c>
      <c r="W79">
        <f t="shared" si="7"/>
        <v>8</v>
      </c>
      <c r="X79">
        <f t="shared" si="7"/>
        <v>12.039090909090907</v>
      </c>
      <c r="Y79">
        <f t="shared" si="7"/>
        <v>18.174545454545452</v>
      </c>
      <c r="Z79">
        <f t="shared" si="7"/>
        <v>3</v>
      </c>
    </row>
    <row r="80" spans="1:26" x14ac:dyDescent="0.2">
      <c r="A80" s="4" t="str">
        <f t="shared" si="6"/>
        <v>101933</v>
      </c>
      <c r="B80" s="4">
        <v>43035</v>
      </c>
      <c r="C80" s="1">
        <f>IFERROR(VLOOKUP(F80,'[1]2017_GT Roster'!$B$6:$H$21,7,FALSE), "NO MATCH!!!")</f>
        <v>33</v>
      </c>
      <c r="D80" s="1">
        <f>IFERROR(VLOOKUP(B80,[1]GAME_INDEX!$A$7:$E$34, 5, FALSE), "NO MATCH!!!")</f>
        <v>1019</v>
      </c>
      <c r="E80" s="1" t="str">
        <f>IFERROR(VLOOKUP(B80,[1]GAME_INDEX!$A$7:$E$34,4,FALSE),"NO MATCH")</f>
        <v>Duke</v>
      </c>
      <c r="F80" t="s">
        <v>26</v>
      </c>
      <c r="G80">
        <v>1</v>
      </c>
      <c r="H80">
        <v>508</v>
      </c>
      <c r="I80">
        <v>3571</v>
      </c>
      <c r="J80">
        <v>2</v>
      </c>
      <c r="K80">
        <v>673</v>
      </c>
      <c r="L80">
        <v>2</v>
      </c>
      <c r="M80">
        <v>18.84</v>
      </c>
      <c r="N80">
        <v>1</v>
      </c>
      <c r="O80">
        <v>121</v>
      </c>
      <c r="P80">
        <v>29.51</v>
      </c>
      <c r="Q80">
        <v>5.56</v>
      </c>
      <c r="R80">
        <v>3265.71</v>
      </c>
      <c r="S80">
        <v>26.98</v>
      </c>
      <c r="T80">
        <v>1.6</v>
      </c>
      <c r="U80">
        <v>98</v>
      </c>
      <c r="V80">
        <v>17.88</v>
      </c>
      <c r="W80">
        <v>29</v>
      </c>
      <c r="X80">
        <v>22.66</v>
      </c>
      <c r="Y80">
        <v>25.9</v>
      </c>
      <c r="Z80">
        <v>-2</v>
      </c>
    </row>
    <row r="81" spans="1:26" x14ac:dyDescent="0.2">
      <c r="A81" s="4" t="str">
        <f t="shared" si="6"/>
        <v>101911</v>
      </c>
      <c r="B81" s="4">
        <v>43035</v>
      </c>
      <c r="C81" s="1">
        <f>IFERROR(VLOOKUP(F81,'[1]2017_GT Roster'!$B$6:$H$21,7,FALSE), "NO MATCH!!!")</f>
        <v>11</v>
      </c>
      <c r="D81" s="1">
        <f>IFERROR(VLOOKUP(B81,[1]GAME_INDEX!$A$7:$E$34, 5, FALSE), "NO MATCH!!!")</f>
        <v>1019</v>
      </c>
      <c r="E81" s="1" t="str">
        <f>IFERROR(VLOOKUP(B81,[1]GAME_INDEX!$A$7:$E$34,4,FALSE),"NO MATCH")</f>
        <v>Duke</v>
      </c>
      <c r="F81" t="s">
        <v>25</v>
      </c>
      <c r="G81">
        <v>2</v>
      </c>
      <c r="H81">
        <v>498</v>
      </c>
      <c r="I81">
        <v>3613</v>
      </c>
      <c r="J81">
        <v>2</v>
      </c>
      <c r="K81">
        <v>559</v>
      </c>
      <c r="L81">
        <v>2</v>
      </c>
      <c r="M81">
        <v>15.47</v>
      </c>
      <c r="N81">
        <v>0</v>
      </c>
      <c r="O81">
        <v>128</v>
      </c>
      <c r="P81">
        <v>28.22</v>
      </c>
      <c r="Q81">
        <v>4.3600000000000003</v>
      </c>
      <c r="R81">
        <v>4015.41</v>
      </c>
      <c r="S81">
        <v>31.37</v>
      </c>
      <c r="T81">
        <v>1.62</v>
      </c>
      <c r="U81">
        <v>87</v>
      </c>
      <c r="V81">
        <v>19.079999999999998</v>
      </c>
      <c r="W81">
        <v>43</v>
      </c>
      <c r="X81">
        <v>22.72</v>
      </c>
      <c r="Y81">
        <v>27.09</v>
      </c>
      <c r="Z81">
        <v>-2</v>
      </c>
    </row>
    <row r="82" spans="1:26" x14ac:dyDescent="0.2">
      <c r="A82" s="4" t="str">
        <f t="shared" si="6"/>
        <v>10191</v>
      </c>
      <c r="B82" s="4">
        <v>43035</v>
      </c>
      <c r="C82" s="1">
        <f>IFERROR(VLOOKUP(F82,'[1]2017_GT Roster'!$B$6:$H$21,7,FALSE), "NO MATCH!!!")</f>
        <v>1</v>
      </c>
      <c r="D82" s="1">
        <f>IFERROR(VLOOKUP(B82,[1]GAME_INDEX!$A$7:$E$34, 5, FALSE), "NO MATCH!!!")</f>
        <v>1019</v>
      </c>
      <c r="E82" s="1" t="str">
        <f>IFERROR(VLOOKUP(B82,[1]GAME_INDEX!$A$7:$E$34,4,FALSE),"NO MATCH")</f>
        <v>Duke</v>
      </c>
      <c r="F82" t="s">
        <v>27</v>
      </c>
      <c r="G82">
        <v>3</v>
      </c>
      <c r="H82">
        <v>473</v>
      </c>
      <c r="I82">
        <v>3131</v>
      </c>
      <c r="J82">
        <v>2</v>
      </c>
      <c r="K82">
        <v>545</v>
      </c>
      <c r="L82">
        <v>2</v>
      </c>
      <c r="M82">
        <v>17.399999999999999</v>
      </c>
      <c r="N82">
        <v>1</v>
      </c>
      <c r="O82">
        <v>105</v>
      </c>
      <c r="P82">
        <v>29.81</v>
      </c>
      <c r="Q82">
        <v>5.19</v>
      </c>
      <c r="R82">
        <v>3400.36</v>
      </c>
      <c r="S82">
        <v>32.380000000000003</v>
      </c>
      <c r="T82">
        <v>1.64</v>
      </c>
      <c r="U82">
        <v>119</v>
      </c>
      <c r="V82">
        <v>17.5</v>
      </c>
      <c r="W82">
        <v>34</v>
      </c>
      <c r="X82">
        <v>21.91</v>
      </c>
      <c r="Y82">
        <v>24.72</v>
      </c>
      <c r="Z82">
        <v>-2</v>
      </c>
    </row>
    <row r="83" spans="1:26" x14ac:dyDescent="0.2">
      <c r="A83" s="4" t="str">
        <f t="shared" si="6"/>
        <v>10199</v>
      </c>
      <c r="B83" s="4">
        <v>43035</v>
      </c>
      <c r="C83" s="1">
        <f>IFERROR(VLOOKUP(F83,'[1]2017_GT Roster'!$B$6:$H$21,7,FALSE), "NO MATCH!!!")</f>
        <v>9</v>
      </c>
      <c r="D83" s="1">
        <f>IFERROR(VLOOKUP(B83,[1]GAME_INDEX!$A$7:$E$34, 5, FALSE), "NO MATCH!!!")</f>
        <v>1019</v>
      </c>
      <c r="E83" s="1" t="str">
        <f>IFERROR(VLOOKUP(B83,[1]GAME_INDEX!$A$7:$E$34,4,FALSE),"NO MATCH")</f>
        <v>Duke</v>
      </c>
      <c r="F83" t="s">
        <v>29</v>
      </c>
      <c r="G83">
        <v>4</v>
      </c>
      <c r="H83">
        <v>458</v>
      </c>
      <c r="I83">
        <v>3687</v>
      </c>
      <c r="J83">
        <v>2</v>
      </c>
      <c r="K83">
        <v>1219</v>
      </c>
      <c r="L83">
        <v>2</v>
      </c>
      <c r="M83">
        <v>33.06</v>
      </c>
      <c r="N83">
        <v>2</v>
      </c>
      <c r="O83">
        <v>101</v>
      </c>
      <c r="P83">
        <v>36.5</v>
      </c>
      <c r="Q83">
        <v>12.06</v>
      </c>
      <c r="R83">
        <v>3016.43</v>
      </c>
      <c r="S83">
        <v>29.86</v>
      </c>
      <c r="T83">
        <v>1.48</v>
      </c>
      <c r="U83">
        <v>116</v>
      </c>
      <c r="V83">
        <v>12.68</v>
      </c>
      <c r="W83">
        <v>0</v>
      </c>
      <c r="X83">
        <v>0</v>
      </c>
      <c r="Y83">
        <v>17.95</v>
      </c>
      <c r="Z83">
        <v>-2</v>
      </c>
    </row>
    <row r="84" spans="1:26" x14ac:dyDescent="0.2">
      <c r="A84" s="4" t="str">
        <f t="shared" si="6"/>
        <v>10194</v>
      </c>
      <c r="B84" s="4">
        <v>43035</v>
      </c>
      <c r="C84" s="1">
        <f>IFERROR(VLOOKUP(F84,'[1]2017_GT Roster'!$B$6:$H$21,7,FALSE), "NO MATCH!!!")</f>
        <v>4</v>
      </c>
      <c r="D84" s="1">
        <f>IFERROR(VLOOKUP(B84,[1]GAME_INDEX!$A$7:$E$34, 5, FALSE), "NO MATCH!!!")</f>
        <v>1019</v>
      </c>
      <c r="E84" s="1" t="str">
        <f>IFERROR(VLOOKUP(B84,[1]GAME_INDEX!$A$7:$E$34,4,FALSE),"NO MATCH")</f>
        <v>Duke</v>
      </c>
      <c r="F84" t="s">
        <v>31</v>
      </c>
      <c r="G84">
        <v>5</v>
      </c>
      <c r="H84">
        <v>388</v>
      </c>
      <c r="I84">
        <v>1703</v>
      </c>
      <c r="J84">
        <v>2</v>
      </c>
      <c r="K84">
        <v>322</v>
      </c>
      <c r="L84">
        <v>1</v>
      </c>
      <c r="M84">
        <v>18.899999999999999</v>
      </c>
      <c r="N84">
        <v>1</v>
      </c>
      <c r="O84">
        <v>81</v>
      </c>
      <c r="P84">
        <v>21.02</v>
      </c>
      <c r="Q84">
        <v>3.97</v>
      </c>
      <c r="R84">
        <v>1740.03</v>
      </c>
      <c r="S84">
        <v>21.48</v>
      </c>
      <c r="T84">
        <v>1.58</v>
      </c>
      <c r="U84">
        <v>71</v>
      </c>
      <c r="V84">
        <v>19.170000000000002</v>
      </c>
      <c r="W84">
        <v>34</v>
      </c>
      <c r="X84">
        <v>22.4</v>
      </c>
      <c r="Y84">
        <v>26.53</v>
      </c>
      <c r="Z84">
        <v>-2</v>
      </c>
    </row>
    <row r="85" spans="1:26" x14ac:dyDescent="0.2">
      <c r="A85" s="4" t="str">
        <f t="shared" si="6"/>
        <v>101914</v>
      </c>
      <c r="B85" s="4">
        <v>43035</v>
      </c>
      <c r="C85" s="1">
        <f>IFERROR(VLOOKUP(F85,'[1]2017_GT Roster'!$B$6:$H$21,7,FALSE), "NO MATCH!!!")</f>
        <v>14</v>
      </c>
      <c r="D85" s="1">
        <f>IFERROR(VLOOKUP(B85,[1]GAME_INDEX!$A$7:$E$34, 5, FALSE), "NO MATCH!!!")</f>
        <v>1019</v>
      </c>
      <c r="E85" s="1" t="str">
        <f>IFERROR(VLOOKUP(B85,[1]GAME_INDEX!$A$7:$E$34,4,FALSE),"NO MATCH")</f>
        <v>Duke</v>
      </c>
      <c r="F85" t="s">
        <v>30</v>
      </c>
      <c r="G85">
        <v>6</v>
      </c>
      <c r="H85">
        <v>318</v>
      </c>
      <c r="I85">
        <v>1861</v>
      </c>
      <c r="J85">
        <v>2</v>
      </c>
      <c r="K85">
        <v>270</v>
      </c>
      <c r="L85">
        <v>1</v>
      </c>
      <c r="M85">
        <v>14.5</v>
      </c>
      <c r="N85">
        <v>0</v>
      </c>
      <c r="O85">
        <v>72</v>
      </c>
      <c r="P85">
        <v>25.84</v>
      </c>
      <c r="Q85">
        <v>3.75</v>
      </c>
      <c r="R85">
        <v>1200.43</v>
      </c>
      <c r="S85">
        <v>16.670000000000002</v>
      </c>
      <c r="T85">
        <v>1.29</v>
      </c>
      <c r="U85">
        <v>34</v>
      </c>
      <c r="V85">
        <v>17.2</v>
      </c>
      <c r="W85">
        <v>5</v>
      </c>
      <c r="X85">
        <v>21.98</v>
      </c>
      <c r="Y85">
        <v>24.2</v>
      </c>
      <c r="Z85">
        <v>-2</v>
      </c>
    </row>
    <row r="86" spans="1:26" x14ac:dyDescent="0.2">
      <c r="A86" s="4" t="str">
        <f t="shared" si="6"/>
        <v>10198</v>
      </c>
      <c r="B86" s="4">
        <v>43035</v>
      </c>
      <c r="C86" s="1">
        <f>IFERROR(VLOOKUP(F86,'[1]2017_GT Roster'!$B$6:$H$21,7,FALSE), "NO MATCH!!!")</f>
        <v>8</v>
      </c>
      <c r="D86" s="1">
        <f>IFERROR(VLOOKUP(B86,[1]GAME_INDEX!$A$7:$E$34, 5, FALSE), "NO MATCH!!!")</f>
        <v>1019</v>
      </c>
      <c r="E86" s="1" t="str">
        <f>IFERROR(VLOOKUP(B86,[1]GAME_INDEX!$A$7:$E$34,4,FALSE),"NO MATCH")</f>
        <v>Duke</v>
      </c>
      <c r="F86" t="s">
        <v>33</v>
      </c>
      <c r="G86">
        <v>7</v>
      </c>
      <c r="H86">
        <v>283</v>
      </c>
      <c r="I86">
        <v>2533</v>
      </c>
      <c r="J86">
        <v>2</v>
      </c>
      <c r="K86">
        <v>327</v>
      </c>
      <c r="L86">
        <v>1</v>
      </c>
      <c r="M86">
        <v>12.9</v>
      </c>
      <c r="N86">
        <v>0</v>
      </c>
      <c r="O86">
        <v>117</v>
      </c>
      <c r="P86">
        <v>21.64</v>
      </c>
      <c r="Q86">
        <v>2.79</v>
      </c>
      <c r="R86">
        <v>1545.02</v>
      </c>
      <c r="S86">
        <v>13.2</v>
      </c>
      <c r="T86">
        <v>1.36</v>
      </c>
      <c r="U86">
        <v>21</v>
      </c>
      <c r="V86">
        <v>10.24</v>
      </c>
      <c r="W86">
        <v>0</v>
      </c>
      <c r="X86">
        <v>0</v>
      </c>
      <c r="Y86">
        <v>14.27</v>
      </c>
      <c r="Z86">
        <v>-2</v>
      </c>
    </row>
    <row r="87" spans="1:26" x14ac:dyDescent="0.2">
      <c r="A87" s="4" t="str">
        <f t="shared" si="6"/>
        <v>10193</v>
      </c>
      <c r="B87" s="4">
        <v>43035</v>
      </c>
      <c r="C87" s="1">
        <f>IFERROR(VLOOKUP(F87,'[1]2017_GT Roster'!$B$6:$H$21,7,FALSE), "NO MATCH!!!")</f>
        <v>3</v>
      </c>
      <c r="D87" s="1">
        <f>IFERROR(VLOOKUP(B87,[1]GAME_INDEX!$A$7:$E$34, 5, FALSE), "NO MATCH!!!")</f>
        <v>1019</v>
      </c>
      <c r="E87" s="1" t="str">
        <f>IFERROR(VLOOKUP(B87,[1]GAME_INDEX!$A$7:$E$34,4,FALSE),"NO MATCH")</f>
        <v>Duke</v>
      </c>
      <c r="F87" t="s">
        <v>35</v>
      </c>
      <c r="G87">
        <v>8</v>
      </c>
      <c r="H87">
        <v>248</v>
      </c>
      <c r="I87">
        <v>337</v>
      </c>
      <c r="J87">
        <v>0</v>
      </c>
      <c r="K87">
        <v>70</v>
      </c>
      <c r="L87">
        <v>0</v>
      </c>
      <c r="M87">
        <v>20.77</v>
      </c>
      <c r="N87">
        <v>1</v>
      </c>
      <c r="O87">
        <v>17</v>
      </c>
      <c r="P87">
        <v>19.82</v>
      </c>
      <c r="Q87">
        <v>4.1100000000000003</v>
      </c>
      <c r="R87">
        <v>27.72</v>
      </c>
      <c r="S87">
        <v>1.63</v>
      </c>
      <c r="T87">
        <v>0.25</v>
      </c>
      <c r="U87">
        <v>1</v>
      </c>
      <c r="V87">
        <v>30.63</v>
      </c>
      <c r="W87">
        <v>1</v>
      </c>
      <c r="X87">
        <v>30.63</v>
      </c>
      <c r="Y87">
        <v>30.63</v>
      </c>
      <c r="Z87">
        <v>-2</v>
      </c>
    </row>
    <row r="88" spans="1:26" x14ac:dyDescent="0.2">
      <c r="A88" s="4" t="str">
        <f t="shared" si="6"/>
        <v>101923</v>
      </c>
      <c r="B88" s="4">
        <v>43035</v>
      </c>
      <c r="C88" s="1">
        <f>IFERROR(VLOOKUP(F88,'[1]2017_GT Roster'!$B$6:$H$21,7,FALSE), "NO MATCH!!!")</f>
        <v>23</v>
      </c>
      <c r="D88" s="1">
        <f>IFERROR(VLOOKUP(B88,[1]GAME_INDEX!$A$7:$E$34, 5, FALSE), "NO MATCH!!!")</f>
        <v>1019</v>
      </c>
      <c r="E88" s="1" t="str">
        <f>IFERROR(VLOOKUP(B88,[1]GAME_INDEX!$A$7:$E$34,4,FALSE),"NO MATCH")</f>
        <v>Duke</v>
      </c>
      <c r="F88" t="s">
        <v>34</v>
      </c>
      <c r="G88">
        <v>9</v>
      </c>
      <c r="H88">
        <v>243</v>
      </c>
      <c r="I88">
        <v>800</v>
      </c>
      <c r="J88">
        <v>0</v>
      </c>
      <c r="K88">
        <v>94</v>
      </c>
      <c r="L88">
        <v>0</v>
      </c>
      <c r="M88">
        <v>11.75</v>
      </c>
      <c r="N88">
        <v>0</v>
      </c>
      <c r="O88">
        <v>64</v>
      </c>
      <c r="P88">
        <v>12.5</v>
      </c>
      <c r="Q88">
        <v>1.46</v>
      </c>
      <c r="R88">
        <v>472.21</v>
      </c>
      <c r="S88">
        <v>7.37</v>
      </c>
      <c r="T88">
        <v>1.1299999999999999</v>
      </c>
      <c r="U88">
        <v>8</v>
      </c>
      <c r="V88">
        <v>17.600000000000001</v>
      </c>
      <c r="W88">
        <v>3</v>
      </c>
      <c r="X88">
        <v>28.89</v>
      </c>
      <c r="Y88">
        <v>43.57</v>
      </c>
      <c r="Z88">
        <v>-2</v>
      </c>
    </row>
    <row r="89" spans="1:26" x14ac:dyDescent="0.2">
      <c r="A89" s="4" t="str">
        <f t="shared" si="6"/>
        <v>10195</v>
      </c>
      <c r="B89" s="4">
        <v>43035</v>
      </c>
      <c r="C89" s="1">
        <f>IFERROR(VLOOKUP(F89,'[1]2017_GT Roster'!$B$6:$H$21,7,FALSE), "NO MATCH!!!")</f>
        <v>5</v>
      </c>
      <c r="D89" s="1">
        <f>IFERROR(VLOOKUP(B89,[1]GAME_INDEX!$A$7:$E$34, 5, FALSE), "NO MATCH!!!")</f>
        <v>1019</v>
      </c>
      <c r="E89" s="1" t="str">
        <f>IFERROR(VLOOKUP(B89,[1]GAME_INDEX!$A$7:$E$34,4,FALSE),"NO MATCH")</f>
        <v>Duke</v>
      </c>
      <c r="F89" t="s">
        <v>36</v>
      </c>
      <c r="G89">
        <v>10</v>
      </c>
      <c r="H89">
        <v>189</v>
      </c>
      <c r="I89">
        <v>492</v>
      </c>
      <c r="J89">
        <v>0</v>
      </c>
      <c r="K89">
        <v>64</v>
      </c>
      <c r="L89">
        <v>0</v>
      </c>
      <c r="M89">
        <v>13</v>
      </c>
      <c r="N89">
        <v>0</v>
      </c>
      <c r="O89">
        <v>43</v>
      </c>
      <c r="P89">
        <v>11.44</v>
      </c>
      <c r="Q89">
        <v>1.48</v>
      </c>
      <c r="R89">
        <v>153.52000000000001</v>
      </c>
      <c r="S89">
        <v>3.57</v>
      </c>
      <c r="T89">
        <v>0.55000000000000004</v>
      </c>
      <c r="U89">
        <v>9</v>
      </c>
      <c r="V89">
        <v>11.82</v>
      </c>
      <c r="W89">
        <v>1</v>
      </c>
      <c r="X89">
        <v>20.47</v>
      </c>
      <c r="Y89">
        <v>20.47</v>
      </c>
      <c r="Z89">
        <v>-2</v>
      </c>
    </row>
    <row r="90" spans="1:26" x14ac:dyDescent="0.2">
      <c r="A90" s="4" t="str">
        <f t="shared" si="6"/>
        <v>101997</v>
      </c>
      <c r="B90" s="4">
        <v>43035</v>
      </c>
      <c r="C90" s="1">
        <f>IFERROR(VLOOKUP(F90,'[1]2017_GT Roster'!$B$6:$H$21,7,FALSE), "NO MATCH!!!")</f>
        <v>97</v>
      </c>
      <c r="D90" s="1">
        <f>IFERROR(VLOOKUP(B90,[1]GAME_INDEX!$A$7:$E$34, 5, FALSE), "NO MATCH!!!")</f>
        <v>1019</v>
      </c>
      <c r="E90" s="1" t="str">
        <f>IFERROR(VLOOKUP(B90,[1]GAME_INDEX!$A$7:$E$34,4,FALSE),"NO MATCH")</f>
        <v>Duke</v>
      </c>
      <c r="F90" t="s">
        <v>28</v>
      </c>
      <c r="G90">
        <v>11</v>
      </c>
      <c r="H90">
        <v>188</v>
      </c>
      <c r="I90">
        <v>372</v>
      </c>
      <c r="J90">
        <v>0</v>
      </c>
      <c r="K90">
        <v>73</v>
      </c>
      <c r="L90">
        <v>0</v>
      </c>
      <c r="M90">
        <v>19.62</v>
      </c>
      <c r="N90">
        <v>1</v>
      </c>
      <c r="O90">
        <v>18</v>
      </c>
      <c r="P90">
        <v>20.66</v>
      </c>
      <c r="Q90">
        <v>4.05</v>
      </c>
      <c r="R90">
        <v>72.42</v>
      </c>
      <c r="S90">
        <v>4.0199999999999996</v>
      </c>
      <c r="T90">
        <v>0.42</v>
      </c>
      <c r="U90">
        <v>0</v>
      </c>
      <c r="V90">
        <v>0</v>
      </c>
      <c r="W90">
        <v>0</v>
      </c>
      <c r="X90">
        <v>0</v>
      </c>
      <c r="Y90">
        <v>0</v>
      </c>
      <c r="Z90">
        <v>-2</v>
      </c>
    </row>
    <row r="91" spans="1:26" x14ac:dyDescent="0.2">
      <c r="A91" s="4" t="str">
        <f t="shared" si="6"/>
        <v>101912</v>
      </c>
      <c r="B91" s="4">
        <v>43035</v>
      </c>
      <c r="C91" s="1">
        <f>IFERROR(VLOOKUP(F91,'[1]2017_GT Roster'!$B$6:$H$21,7,FALSE), "NO MATCH!!!")</f>
        <v>12</v>
      </c>
      <c r="D91" s="1">
        <f>IFERROR(VLOOKUP(B91,[1]GAME_INDEX!$A$7:$E$34, 5, FALSE), "NO MATCH!!!")</f>
        <v>1019</v>
      </c>
      <c r="E91" s="1" t="str">
        <f>IFERROR(VLOOKUP(B91,[1]GAME_INDEX!$A$7:$E$34,4,FALSE),"NO MATCH")</f>
        <v>Duke</v>
      </c>
      <c r="F91" t="s">
        <v>32</v>
      </c>
      <c r="G91">
        <v>12</v>
      </c>
      <c r="H91">
        <v>50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-2</v>
      </c>
    </row>
    <row r="92" spans="1:26" x14ac:dyDescent="0.2">
      <c r="A92" s="4"/>
      <c r="B92" s="4"/>
      <c r="C92" s="1"/>
      <c r="D92" s="1"/>
      <c r="E92" s="1"/>
      <c r="I92">
        <f>AVERAGE(I80:I90)</f>
        <v>2009.090909090909</v>
      </c>
      <c r="J92">
        <f t="shared" ref="J92:Z92" si="8">AVERAGE(J80:J90)</f>
        <v>1.2727272727272727</v>
      </c>
      <c r="K92">
        <f t="shared" si="8"/>
        <v>383.27272727272725</v>
      </c>
      <c r="L92">
        <f t="shared" si="8"/>
        <v>1</v>
      </c>
      <c r="M92">
        <f t="shared" si="8"/>
        <v>17.83727272727273</v>
      </c>
      <c r="N92">
        <f t="shared" si="8"/>
        <v>0.63636363636363635</v>
      </c>
      <c r="O92">
        <f t="shared" si="8"/>
        <v>78.818181818181813</v>
      </c>
      <c r="P92">
        <f t="shared" si="8"/>
        <v>23.360000000000003</v>
      </c>
      <c r="Q92">
        <f t="shared" si="8"/>
        <v>4.4345454545454537</v>
      </c>
      <c r="R92">
        <f t="shared" si="8"/>
        <v>1719.0236363636361</v>
      </c>
      <c r="S92">
        <f t="shared" si="8"/>
        <v>17.13909090909091</v>
      </c>
      <c r="T92">
        <f t="shared" si="8"/>
        <v>1.1745454545454546</v>
      </c>
      <c r="U92">
        <f t="shared" si="8"/>
        <v>51.272727272727273</v>
      </c>
      <c r="V92">
        <f t="shared" si="8"/>
        <v>15.799999999999999</v>
      </c>
      <c r="W92">
        <f t="shared" si="8"/>
        <v>13.636363636363637</v>
      </c>
      <c r="X92">
        <f t="shared" si="8"/>
        <v>17.423636363636362</v>
      </c>
      <c r="Y92">
        <f t="shared" si="8"/>
        <v>23.211818181818181</v>
      </c>
      <c r="Z92">
        <f t="shared" si="8"/>
        <v>-2</v>
      </c>
    </row>
    <row r="93" spans="1:26" x14ac:dyDescent="0.2">
      <c r="A93" s="4" t="str">
        <f t="shared" si="6"/>
        <v>102033</v>
      </c>
      <c r="B93" s="4">
        <v>43037</v>
      </c>
      <c r="C93" s="1">
        <f>IFERROR(VLOOKUP(F93,'[1]2017_GT Roster'!$B$6:$H$21,7,FALSE), "NO MATCH!!!")</f>
        <v>33</v>
      </c>
      <c r="D93" s="1">
        <f>IFERROR(VLOOKUP(B93,[1]GAME_INDEX!$A$7:$E$34, 5, FALSE), "NO MATCH!!!")</f>
        <v>1020</v>
      </c>
      <c r="E93" s="1" t="str">
        <f>IFERROR(VLOOKUP(B93,[1]GAME_INDEX!$A$7:$E$34,4,FALSE),"NO MATCH")</f>
        <v>Wake Forest</v>
      </c>
      <c r="F93" t="s">
        <v>26</v>
      </c>
      <c r="G93">
        <v>1</v>
      </c>
      <c r="H93">
        <v>496</v>
      </c>
      <c r="I93">
        <v>3295</v>
      </c>
      <c r="J93">
        <v>2</v>
      </c>
      <c r="K93">
        <v>600</v>
      </c>
      <c r="L93">
        <v>2</v>
      </c>
      <c r="M93">
        <v>18.2</v>
      </c>
      <c r="N93">
        <v>1</v>
      </c>
      <c r="O93">
        <v>121</v>
      </c>
      <c r="P93">
        <v>27.23</v>
      </c>
      <c r="Q93">
        <v>4.95</v>
      </c>
      <c r="R93">
        <v>3551.45</v>
      </c>
      <c r="S93">
        <v>29.35</v>
      </c>
      <c r="T93">
        <v>1.77</v>
      </c>
      <c r="U93">
        <v>101</v>
      </c>
      <c r="V93">
        <v>17.13</v>
      </c>
      <c r="W93">
        <v>28</v>
      </c>
      <c r="X93">
        <v>22.44</v>
      </c>
      <c r="Y93">
        <v>25.01</v>
      </c>
      <c r="Z93">
        <v>2</v>
      </c>
    </row>
    <row r="94" spans="1:26" x14ac:dyDescent="0.2">
      <c r="A94" s="4" t="str">
        <f t="shared" si="6"/>
        <v>102011</v>
      </c>
      <c r="B94" s="4">
        <v>43037</v>
      </c>
      <c r="C94" s="1">
        <f>IFERROR(VLOOKUP(F94,'[1]2017_GT Roster'!$B$6:$H$21,7,FALSE), "NO MATCH!!!")</f>
        <v>11</v>
      </c>
      <c r="D94" s="1">
        <f>IFERROR(VLOOKUP(B94,[1]GAME_INDEX!$A$7:$E$34, 5, FALSE), "NO MATCH!!!")</f>
        <v>1020</v>
      </c>
      <c r="E94" s="1" t="str">
        <f>IFERROR(VLOOKUP(B94,[1]GAME_INDEX!$A$7:$E$34,4,FALSE),"NO MATCH")</f>
        <v>Wake Forest</v>
      </c>
      <c r="F94" t="s">
        <v>25</v>
      </c>
      <c r="G94">
        <v>2</v>
      </c>
      <c r="H94">
        <v>468</v>
      </c>
      <c r="I94">
        <v>3525</v>
      </c>
      <c r="J94">
        <v>2</v>
      </c>
      <c r="K94">
        <v>574</v>
      </c>
      <c r="L94">
        <v>2</v>
      </c>
      <c r="M94">
        <v>16.28</v>
      </c>
      <c r="N94">
        <v>1</v>
      </c>
      <c r="O94">
        <v>134</v>
      </c>
      <c r="P94">
        <v>26.3</v>
      </c>
      <c r="Q94">
        <v>4.28</v>
      </c>
      <c r="R94">
        <v>4257.1400000000003</v>
      </c>
      <c r="S94">
        <v>31.76</v>
      </c>
      <c r="T94">
        <v>1.64</v>
      </c>
      <c r="U94">
        <v>122</v>
      </c>
      <c r="V94">
        <v>17.420000000000002</v>
      </c>
      <c r="W94">
        <v>38</v>
      </c>
      <c r="X94">
        <v>23.08</v>
      </c>
      <c r="Y94">
        <v>29.55</v>
      </c>
      <c r="Z94">
        <v>2</v>
      </c>
    </row>
    <row r="95" spans="1:26" x14ac:dyDescent="0.2">
      <c r="A95" s="4" t="str">
        <f t="shared" si="6"/>
        <v>10209</v>
      </c>
      <c r="B95" s="4">
        <v>43037</v>
      </c>
      <c r="C95" s="1">
        <f>IFERROR(VLOOKUP(F95,'[1]2017_GT Roster'!$B$6:$H$21,7,FALSE), "NO MATCH!!!")</f>
        <v>9</v>
      </c>
      <c r="D95" s="1">
        <f>IFERROR(VLOOKUP(B95,[1]GAME_INDEX!$A$7:$E$34, 5, FALSE), "NO MATCH!!!")</f>
        <v>1020</v>
      </c>
      <c r="E95" s="1" t="str">
        <f>IFERROR(VLOOKUP(B95,[1]GAME_INDEX!$A$7:$E$34,4,FALSE),"NO MATCH")</f>
        <v>Wake Forest</v>
      </c>
      <c r="F95" t="s">
        <v>29</v>
      </c>
      <c r="G95">
        <v>3</v>
      </c>
      <c r="H95">
        <v>465</v>
      </c>
      <c r="I95">
        <v>4838</v>
      </c>
      <c r="J95">
        <v>2</v>
      </c>
      <c r="K95">
        <v>1527</v>
      </c>
      <c r="L95">
        <v>2</v>
      </c>
      <c r="M95">
        <v>31.56</v>
      </c>
      <c r="N95">
        <v>2</v>
      </c>
      <c r="O95">
        <v>123</v>
      </c>
      <c r="P95">
        <v>39.33</v>
      </c>
      <c r="Q95">
        <v>12.41</v>
      </c>
      <c r="R95">
        <v>3844.8</v>
      </c>
      <c r="S95">
        <v>31.25</v>
      </c>
      <c r="T95">
        <v>1.38</v>
      </c>
      <c r="U95">
        <v>153</v>
      </c>
      <c r="V95">
        <v>11.65</v>
      </c>
      <c r="W95">
        <v>1</v>
      </c>
      <c r="X95">
        <v>21.43</v>
      </c>
      <c r="Y95">
        <v>21.43</v>
      </c>
      <c r="Z95">
        <v>2</v>
      </c>
    </row>
    <row r="96" spans="1:26" x14ac:dyDescent="0.2">
      <c r="A96" s="4" t="str">
        <f t="shared" si="6"/>
        <v>10201</v>
      </c>
      <c r="B96" s="4">
        <v>43037</v>
      </c>
      <c r="C96" s="1">
        <f>IFERROR(VLOOKUP(F96,'[1]2017_GT Roster'!$B$6:$H$21,7,FALSE), "NO MATCH!!!")</f>
        <v>1</v>
      </c>
      <c r="D96" s="1">
        <f>IFERROR(VLOOKUP(B96,[1]GAME_INDEX!$A$7:$E$34, 5, FALSE), "NO MATCH!!!")</f>
        <v>1020</v>
      </c>
      <c r="E96" s="1" t="str">
        <f>IFERROR(VLOOKUP(B96,[1]GAME_INDEX!$A$7:$E$34,4,FALSE),"NO MATCH")</f>
        <v>Wake Forest</v>
      </c>
      <c r="F96" t="s">
        <v>27</v>
      </c>
      <c r="G96">
        <v>4</v>
      </c>
      <c r="H96">
        <v>406</v>
      </c>
      <c r="I96">
        <v>2648</v>
      </c>
      <c r="J96">
        <v>2</v>
      </c>
      <c r="K96">
        <v>463</v>
      </c>
      <c r="L96">
        <v>2</v>
      </c>
      <c r="M96">
        <v>17.48</v>
      </c>
      <c r="N96">
        <v>1</v>
      </c>
      <c r="O96">
        <v>101</v>
      </c>
      <c r="P96">
        <v>26.21</v>
      </c>
      <c r="Q96">
        <v>4.58</v>
      </c>
      <c r="R96">
        <v>2911.48</v>
      </c>
      <c r="S96">
        <v>28.82</v>
      </c>
      <c r="T96">
        <v>1.74</v>
      </c>
      <c r="U96">
        <v>135</v>
      </c>
      <c r="V96">
        <v>16.09</v>
      </c>
      <c r="W96">
        <v>23</v>
      </c>
      <c r="X96">
        <v>21.61</v>
      </c>
      <c r="Y96">
        <v>24.15</v>
      </c>
      <c r="Z96">
        <v>2</v>
      </c>
    </row>
    <row r="97" spans="1:26" x14ac:dyDescent="0.2">
      <c r="A97" s="4" t="str">
        <f t="shared" si="6"/>
        <v>10204</v>
      </c>
      <c r="B97" s="4">
        <v>43037</v>
      </c>
      <c r="C97" s="1">
        <f>IFERROR(VLOOKUP(F97,'[1]2017_GT Roster'!$B$6:$H$21,7,FALSE), "NO MATCH!!!")</f>
        <v>4</v>
      </c>
      <c r="D97" s="1">
        <f>IFERROR(VLOOKUP(B97,[1]GAME_INDEX!$A$7:$E$34, 5, FALSE), "NO MATCH!!!")</f>
        <v>1020</v>
      </c>
      <c r="E97" s="1" t="str">
        <f>IFERROR(VLOOKUP(B97,[1]GAME_INDEX!$A$7:$E$34,4,FALSE),"NO MATCH")</f>
        <v>Wake Forest</v>
      </c>
      <c r="F97" t="s">
        <v>31</v>
      </c>
      <c r="G97">
        <v>5</v>
      </c>
      <c r="H97">
        <v>320</v>
      </c>
      <c r="I97">
        <v>489</v>
      </c>
      <c r="J97">
        <v>0</v>
      </c>
      <c r="K97">
        <v>92</v>
      </c>
      <c r="L97">
        <v>0</v>
      </c>
      <c r="M97">
        <v>18.809999999999999</v>
      </c>
      <c r="N97">
        <v>1</v>
      </c>
      <c r="O97">
        <v>19</v>
      </c>
      <c r="P97">
        <v>25.73</v>
      </c>
      <c r="Q97">
        <v>4.84</v>
      </c>
      <c r="R97">
        <v>620.76</v>
      </c>
      <c r="S97">
        <v>32.67</v>
      </c>
      <c r="T97">
        <v>1.93</v>
      </c>
      <c r="U97">
        <v>29</v>
      </c>
      <c r="V97">
        <v>19.309999999999999</v>
      </c>
      <c r="W97">
        <v>13</v>
      </c>
      <c r="X97">
        <v>22.62</v>
      </c>
      <c r="Y97">
        <v>26.14</v>
      </c>
      <c r="Z97">
        <v>2</v>
      </c>
    </row>
    <row r="98" spans="1:26" x14ac:dyDescent="0.2">
      <c r="A98" s="4" t="str">
        <f t="shared" si="6"/>
        <v>102014</v>
      </c>
      <c r="B98" s="4">
        <v>43037</v>
      </c>
      <c r="C98" s="1">
        <f>IFERROR(VLOOKUP(F98,'[1]2017_GT Roster'!$B$6:$H$21,7,FALSE), "NO MATCH!!!")</f>
        <v>14</v>
      </c>
      <c r="D98" s="1">
        <f>IFERROR(VLOOKUP(B98,[1]GAME_INDEX!$A$7:$E$34, 5, FALSE), "NO MATCH!!!")</f>
        <v>1020</v>
      </c>
      <c r="E98" s="1" t="str">
        <f>IFERROR(VLOOKUP(B98,[1]GAME_INDEX!$A$7:$E$34,4,FALSE),"NO MATCH")</f>
        <v>Wake Forest</v>
      </c>
      <c r="F98" t="s">
        <v>30</v>
      </c>
      <c r="G98">
        <v>6</v>
      </c>
      <c r="H98">
        <v>318</v>
      </c>
      <c r="I98">
        <v>1842</v>
      </c>
      <c r="J98">
        <v>2</v>
      </c>
      <c r="K98">
        <v>286</v>
      </c>
      <c r="L98">
        <v>1</v>
      </c>
      <c r="M98">
        <v>15.52</v>
      </c>
      <c r="N98">
        <v>0</v>
      </c>
      <c r="O98">
        <v>75</v>
      </c>
      <c r="P98">
        <v>24.56</v>
      </c>
      <c r="Q98">
        <v>3.81</v>
      </c>
      <c r="R98">
        <v>1624.02</v>
      </c>
      <c r="S98">
        <v>21.65</v>
      </c>
      <c r="T98">
        <v>1.56</v>
      </c>
      <c r="U98">
        <v>59</v>
      </c>
      <c r="V98">
        <v>17.760000000000002</v>
      </c>
      <c r="W98">
        <v>9</v>
      </c>
      <c r="X98">
        <v>22.36</v>
      </c>
      <c r="Y98">
        <v>24.92</v>
      </c>
      <c r="Z98">
        <v>2</v>
      </c>
    </row>
    <row r="99" spans="1:26" x14ac:dyDescent="0.2">
      <c r="A99" s="4" t="str">
        <f t="shared" si="6"/>
        <v>10203</v>
      </c>
      <c r="B99" s="4">
        <v>43037</v>
      </c>
      <c r="C99" s="1">
        <f>IFERROR(VLOOKUP(F99,'[1]2017_GT Roster'!$B$6:$H$21,7,FALSE), "NO MATCH!!!")</f>
        <v>3</v>
      </c>
      <c r="D99" s="1">
        <f>IFERROR(VLOOKUP(B99,[1]GAME_INDEX!$A$7:$E$34, 5, FALSE), "NO MATCH!!!")</f>
        <v>1020</v>
      </c>
      <c r="E99" s="1" t="str">
        <f>IFERROR(VLOOKUP(B99,[1]GAME_INDEX!$A$7:$E$34,4,FALSE),"NO MATCH")</f>
        <v>Wake Forest</v>
      </c>
      <c r="F99" t="s">
        <v>35</v>
      </c>
      <c r="G99">
        <v>7</v>
      </c>
      <c r="H99">
        <v>316</v>
      </c>
      <c r="I99">
        <v>1027</v>
      </c>
      <c r="J99">
        <v>1</v>
      </c>
      <c r="K99">
        <v>184</v>
      </c>
      <c r="L99">
        <v>0</v>
      </c>
      <c r="M99">
        <v>17.91</v>
      </c>
      <c r="N99">
        <v>1</v>
      </c>
      <c r="O99">
        <v>63</v>
      </c>
      <c r="P99">
        <v>16.3</v>
      </c>
      <c r="Q99">
        <v>2.92</v>
      </c>
      <c r="R99">
        <v>1335.61</v>
      </c>
      <c r="S99">
        <v>21.2</v>
      </c>
      <c r="T99">
        <v>1.73</v>
      </c>
      <c r="U99">
        <v>52</v>
      </c>
      <c r="V99">
        <v>15.92</v>
      </c>
      <c r="W99">
        <v>18</v>
      </c>
      <c r="X99">
        <v>22.42</v>
      </c>
      <c r="Y99">
        <v>25.25</v>
      </c>
      <c r="Z99">
        <v>2</v>
      </c>
    </row>
    <row r="100" spans="1:26" x14ac:dyDescent="0.2">
      <c r="A100" s="4" t="str">
        <f t="shared" si="6"/>
        <v>102023</v>
      </c>
      <c r="B100" s="4">
        <v>43037</v>
      </c>
      <c r="C100" s="1">
        <f>IFERROR(VLOOKUP(F100,'[1]2017_GT Roster'!$B$6:$H$21,7,FALSE), "NO MATCH!!!")</f>
        <v>23</v>
      </c>
      <c r="D100" s="1">
        <f>IFERROR(VLOOKUP(B100,[1]GAME_INDEX!$A$7:$E$34, 5, FALSE), "NO MATCH!!!")</f>
        <v>1020</v>
      </c>
      <c r="E100" s="1" t="str">
        <f>IFERROR(VLOOKUP(B100,[1]GAME_INDEX!$A$7:$E$34,4,FALSE),"NO MATCH")</f>
        <v>Wake Forest</v>
      </c>
      <c r="F100" t="s">
        <v>34</v>
      </c>
      <c r="G100">
        <v>8</v>
      </c>
      <c r="H100">
        <v>280</v>
      </c>
      <c r="I100">
        <v>2720</v>
      </c>
      <c r="J100">
        <v>2</v>
      </c>
      <c r="K100">
        <v>228</v>
      </c>
      <c r="L100">
        <v>1</v>
      </c>
      <c r="M100">
        <v>8.3800000000000008</v>
      </c>
      <c r="N100">
        <v>0</v>
      </c>
      <c r="O100">
        <v>118</v>
      </c>
      <c r="P100">
        <v>23.05</v>
      </c>
      <c r="Q100">
        <v>1.93</v>
      </c>
      <c r="R100">
        <v>1797.17</v>
      </c>
      <c r="S100">
        <v>15.23</v>
      </c>
      <c r="T100">
        <v>1.48</v>
      </c>
      <c r="U100">
        <v>42</v>
      </c>
      <c r="V100">
        <v>15.07</v>
      </c>
      <c r="W100">
        <v>6</v>
      </c>
      <c r="X100">
        <v>23.88</v>
      </c>
      <c r="Y100">
        <v>34.520000000000003</v>
      </c>
      <c r="Z100">
        <v>2</v>
      </c>
    </row>
    <row r="101" spans="1:26" x14ac:dyDescent="0.2">
      <c r="A101" s="4" t="str">
        <f t="shared" si="6"/>
        <v>102012</v>
      </c>
      <c r="B101" s="4">
        <v>43037</v>
      </c>
      <c r="C101" s="1">
        <f>IFERROR(VLOOKUP(F101,'[1]2017_GT Roster'!$B$6:$H$21,7,FALSE), "NO MATCH!!!")</f>
        <v>12</v>
      </c>
      <c r="D101" s="1">
        <f>IFERROR(VLOOKUP(B101,[1]GAME_INDEX!$A$7:$E$34, 5, FALSE), "NO MATCH!!!")</f>
        <v>1020</v>
      </c>
      <c r="E101" s="1" t="str">
        <f>IFERROR(VLOOKUP(B101,[1]GAME_INDEX!$A$7:$E$34,4,FALSE),"NO MATCH")</f>
        <v>Wake Forest</v>
      </c>
      <c r="F101" t="s">
        <v>32</v>
      </c>
      <c r="G101">
        <v>9</v>
      </c>
      <c r="H101">
        <v>243</v>
      </c>
      <c r="I101">
        <v>694</v>
      </c>
      <c r="J101">
        <v>0</v>
      </c>
      <c r="K101">
        <v>138</v>
      </c>
      <c r="L101">
        <v>0</v>
      </c>
      <c r="M101">
        <v>19.88</v>
      </c>
      <c r="N101">
        <v>1</v>
      </c>
      <c r="O101">
        <v>63</v>
      </c>
      <c r="P101">
        <v>11.01</v>
      </c>
      <c r="Q101">
        <v>2.19</v>
      </c>
      <c r="R101">
        <v>566.29999999999995</v>
      </c>
      <c r="S101">
        <v>8.98</v>
      </c>
      <c r="T101">
        <v>1.43</v>
      </c>
      <c r="U101">
        <v>69</v>
      </c>
      <c r="V101">
        <v>11.87</v>
      </c>
      <c r="W101">
        <v>1</v>
      </c>
      <c r="X101">
        <v>22.21</v>
      </c>
      <c r="Y101">
        <v>22.21</v>
      </c>
      <c r="Z101">
        <v>2</v>
      </c>
    </row>
    <row r="102" spans="1:26" x14ac:dyDescent="0.2">
      <c r="A102" s="4" t="str">
        <f t="shared" si="6"/>
        <v>102097</v>
      </c>
      <c r="B102" s="4">
        <v>43037</v>
      </c>
      <c r="C102" s="1">
        <f>IFERROR(VLOOKUP(F102,'[1]2017_GT Roster'!$B$6:$H$21,7,FALSE), "NO MATCH!!!")</f>
        <v>97</v>
      </c>
      <c r="D102" s="1">
        <f>IFERROR(VLOOKUP(B102,[1]GAME_INDEX!$A$7:$E$34, 5, FALSE), "NO MATCH!!!")</f>
        <v>1020</v>
      </c>
      <c r="E102" s="1" t="str">
        <f>IFERROR(VLOOKUP(B102,[1]GAME_INDEX!$A$7:$E$34,4,FALSE),"NO MATCH")</f>
        <v>Wake Forest</v>
      </c>
      <c r="F102" t="s">
        <v>28</v>
      </c>
      <c r="G102">
        <v>10</v>
      </c>
      <c r="H102">
        <v>197</v>
      </c>
      <c r="I102">
        <v>619</v>
      </c>
      <c r="J102">
        <v>0</v>
      </c>
      <c r="K102">
        <v>104</v>
      </c>
      <c r="L102">
        <v>0</v>
      </c>
      <c r="M102">
        <v>16.8</v>
      </c>
      <c r="N102">
        <v>1</v>
      </c>
      <c r="O102">
        <v>51</v>
      </c>
      <c r="P102">
        <v>12.13</v>
      </c>
      <c r="Q102">
        <v>2.0299999999999998</v>
      </c>
      <c r="R102">
        <v>483.37</v>
      </c>
      <c r="S102">
        <v>9.4700000000000006</v>
      </c>
      <c r="T102">
        <v>1.44</v>
      </c>
      <c r="U102">
        <v>13</v>
      </c>
      <c r="V102">
        <v>18.59</v>
      </c>
      <c r="W102">
        <v>9</v>
      </c>
      <c r="X102">
        <v>22.17</v>
      </c>
      <c r="Y102">
        <v>23.78</v>
      </c>
      <c r="Z102">
        <v>2</v>
      </c>
    </row>
    <row r="103" spans="1:26" x14ac:dyDescent="0.2">
      <c r="A103" s="4" t="str">
        <f t="shared" si="6"/>
        <v>10205</v>
      </c>
      <c r="B103" s="4">
        <v>43037</v>
      </c>
      <c r="C103" s="1">
        <f>IFERROR(VLOOKUP(F103,'[1]2017_GT Roster'!$B$6:$H$21,7,FALSE), "NO MATCH!!!")</f>
        <v>5</v>
      </c>
      <c r="D103" s="1">
        <f>IFERROR(VLOOKUP(B103,[1]GAME_INDEX!$A$7:$E$34, 5, FALSE), "NO MATCH!!!")</f>
        <v>1020</v>
      </c>
      <c r="E103" s="1" t="str">
        <f>IFERROR(VLOOKUP(B103,[1]GAME_INDEX!$A$7:$E$34,4,FALSE),"NO MATCH")</f>
        <v>Wake Forest</v>
      </c>
      <c r="F103" t="s">
        <v>36</v>
      </c>
      <c r="G103">
        <v>11</v>
      </c>
      <c r="H103">
        <v>195</v>
      </c>
      <c r="I103">
        <v>584</v>
      </c>
      <c r="J103">
        <v>0</v>
      </c>
      <c r="K103">
        <v>106</v>
      </c>
      <c r="L103">
        <v>0</v>
      </c>
      <c r="M103">
        <v>18.149999999999999</v>
      </c>
      <c r="N103">
        <v>1</v>
      </c>
      <c r="O103">
        <v>46</v>
      </c>
      <c r="P103">
        <v>12.69</v>
      </c>
      <c r="Q103">
        <v>2.2999999999999998</v>
      </c>
      <c r="R103">
        <v>434.57</v>
      </c>
      <c r="S103">
        <v>9.44</v>
      </c>
      <c r="T103">
        <v>1.22</v>
      </c>
      <c r="U103">
        <v>18</v>
      </c>
      <c r="V103">
        <v>17.440000000000001</v>
      </c>
      <c r="W103">
        <v>9</v>
      </c>
      <c r="X103">
        <v>21.93</v>
      </c>
      <c r="Y103">
        <v>23.14</v>
      </c>
      <c r="Z103">
        <v>2</v>
      </c>
    </row>
    <row r="104" spans="1:26" x14ac:dyDescent="0.2">
      <c r="A104" s="4" t="str">
        <f t="shared" si="6"/>
        <v>10208</v>
      </c>
      <c r="B104" s="4">
        <v>43037</v>
      </c>
      <c r="C104" s="1">
        <f>IFERROR(VLOOKUP(F104,'[1]2017_GT Roster'!$B$6:$H$21,7,FALSE), "NO MATCH!!!")</f>
        <v>8</v>
      </c>
      <c r="D104" s="1">
        <f>IFERROR(VLOOKUP(B104,[1]GAME_INDEX!$A$7:$E$34, 5, FALSE), "NO MATCH!!!")</f>
        <v>1020</v>
      </c>
      <c r="E104" s="1" t="str">
        <f>IFERROR(VLOOKUP(B104,[1]GAME_INDEX!$A$7:$E$34,4,FALSE),"NO MATCH")</f>
        <v>Wake Forest</v>
      </c>
      <c r="F104" t="s">
        <v>33</v>
      </c>
      <c r="G104">
        <v>12</v>
      </c>
      <c r="H104">
        <v>178</v>
      </c>
      <c r="I104">
        <v>38</v>
      </c>
      <c r="J104">
        <v>0</v>
      </c>
      <c r="K104">
        <v>10</v>
      </c>
      <c r="L104">
        <v>0</v>
      </c>
      <c r="M104">
        <v>26.31</v>
      </c>
      <c r="N104">
        <v>2</v>
      </c>
      <c r="O104">
        <v>2</v>
      </c>
      <c r="P104">
        <v>19</v>
      </c>
      <c r="Q104">
        <v>5</v>
      </c>
      <c r="R104">
        <v>27.94</v>
      </c>
      <c r="S104">
        <v>13.97</v>
      </c>
      <c r="T104">
        <v>0.86</v>
      </c>
      <c r="U104">
        <v>1</v>
      </c>
      <c r="V104">
        <v>19.32</v>
      </c>
      <c r="W104">
        <v>0</v>
      </c>
      <c r="X104">
        <v>0</v>
      </c>
      <c r="Y104">
        <v>19.32</v>
      </c>
      <c r="Z104">
        <v>2</v>
      </c>
    </row>
    <row r="105" spans="1:26" x14ac:dyDescent="0.2">
      <c r="A105" s="4"/>
      <c r="B105" s="4"/>
      <c r="C105" s="1"/>
      <c r="D105" s="1"/>
      <c r="E105" s="1"/>
      <c r="I105">
        <f>AVERAGE(I93:I104)</f>
        <v>1859.9166666666667</v>
      </c>
      <c r="J105">
        <f t="shared" ref="J105:Z105" si="9">AVERAGE(J93:J104)</f>
        <v>1.0833333333333333</v>
      </c>
      <c r="K105">
        <f t="shared" si="9"/>
        <v>359.33333333333331</v>
      </c>
      <c r="L105">
        <f t="shared" si="9"/>
        <v>0.83333333333333337</v>
      </c>
      <c r="M105">
        <f t="shared" si="9"/>
        <v>18.773333333333337</v>
      </c>
      <c r="N105">
        <f t="shared" si="9"/>
        <v>1</v>
      </c>
      <c r="O105">
        <f t="shared" si="9"/>
        <v>76.333333333333329</v>
      </c>
      <c r="P105">
        <f t="shared" si="9"/>
        <v>21.961666666666662</v>
      </c>
      <c r="Q105">
        <f t="shared" si="9"/>
        <v>4.2699999999999996</v>
      </c>
      <c r="R105">
        <f t="shared" si="9"/>
        <v>1787.8841666666665</v>
      </c>
      <c r="S105">
        <f t="shared" si="9"/>
        <v>21.149166666666666</v>
      </c>
      <c r="T105">
        <f t="shared" si="9"/>
        <v>1.5149999999999999</v>
      </c>
      <c r="U105">
        <f t="shared" si="9"/>
        <v>66.166666666666671</v>
      </c>
      <c r="V105">
        <f t="shared" si="9"/>
        <v>16.464166666666667</v>
      </c>
      <c r="W105">
        <f t="shared" si="9"/>
        <v>12.916666666666666</v>
      </c>
      <c r="X105">
        <f t="shared" si="9"/>
        <v>20.512499999999999</v>
      </c>
      <c r="Y105">
        <f t="shared" si="9"/>
        <v>24.951666666666668</v>
      </c>
      <c r="Z105">
        <f t="shared" si="9"/>
        <v>2</v>
      </c>
    </row>
    <row r="106" spans="1:26" x14ac:dyDescent="0.2">
      <c r="A106" s="4" t="str">
        <f t="shared" si="6"/>
        <v>10219</v>
      </c>
      <c r="B106" s="4">
        <v>43042</v>
      </c>
      <c r="C106" s="1">
        <f>IFERROR(VLOOKUP(F106,'[1]2017_GT Roster'!$B$6:$H$21,7,FALSE), "NO MATCH!!!")</f>
        <v>9</v>
      </c>
      <c r="D106" s="1">
        <f>IFERROR(VLOOKUP(B106,[1]GAME_INDEX!$A$7:$E$34, 5, FALSE), "NO MATCH!!!")</f>
        <v>1021</v>
      </c>
      <c r="E106" s="1" t="str">
        <f>IFERROR(VLOOKUP(B106,[1]GAME_INDEX!$A$7:$E$34,4,FALSE),"NO MATCH")</f>
        <v>Virginia Tech</v>
      </c>
      <c r="F106" t="s">
        <v>29</v>
      </c>
      <c r="G106">
        <v>1</v>
      </c>
      <c r="H106">
        <v>487</v>
      </c>
      <c r="I106">
        <v>4269</v>
      </c>
      <c r="J106">
        <v>2</v>
      </c>
      <c r="K106">
        <v>1443</v>
      </c>
      <c r="L106">
        <v>2</v>
      </c>
      <c r="M106">
        <v>33.799999999999997</v>
      </c>
      <c r="N106">
        <v>2</v>
      </c>
      <c r="O106">
        <v>104</v>
      </c>
      <c r="P106">
        <v>41.04</v>
      </c>
      <c r="Q106">
        <v>13.87</v>
      </c>
      <c r="R106">
        <v>3712.31</v>
      </c>
      <c r="S106">
        <v>35.69</v>
      </c>
      <c r="T106">
        <v>1.49</v>
      </c>
      <c r="U106">
        <v>139</v>
      </c>
      <c r="V106">
        <v>12.01</v>
      </c>
      <c r="W106">
        <v>0</v>
      </c>
      <c r="X106">
        <v>0</v>
      </c>
      <c r="Y106">
        <v>18.23</v>
      </c>
      <c r="Z106">
        <v>3</v>
      </c>
    </row>
    <row r="107" spans="1:26" x14ac:dyDescent="0.2">
      <c r="A107" s="4" t="str">
        <f t="shared" si="6"/>
        <v>10214</v>
      </c>
      <c r="B107" s="4">
        <v>43042</v>
      </c>
      <c r="C107" s="1">
        <f>IFERROR(VLOOKUP(F107,'[1]2017_GT Roster'!$B$6:$H$21,7,FALSE), "NO MATCH!!!")</f>
        <v>4</v>
      </c>
      <c r="D107" s="1">
        <f>IFERROR(VLOOKUP(B107,[1]GAME_INDEX!$A$7:$E$34, 5, FALSE), "NO MATCH!!!")</f>
        <v>1021</v>
      </c>
      <c r="E107" s="1" t="str">
        <f>IFERROR(VLOOKUP(B107,[1]GAME_INDEX!$A$7:$E$34,4,FALSE),"NO MATCH")</f>
        <v>Virginia Tech</v>
      </c>
      <c r="F107" t="s">
        <v>31</v>
      </c>
      <c r="G107">
        <v>2</v>
      </c>
      <c r="H107">
        <v>470</v>
      </c>
      <c r="I107">
        <v>2031</v>
      </c>
      <c r="J107">
        <v>2</v>
      </c>
      <c r="K107">
        <v>384</v>
      </c>
      <c r="L107">
        <v>1</v>
      </c>
      <c r="M107">
        <v>18.899999999999999</v>
      </c>
      <c r="N107">
        <v>1</v>
      </c>
      <c r="O107">
        <v>79</v>
      </c>
      <c r="P107">
        <v>25.7</v>
      </c>
      <c r="Q107">
        <v>4.8600000000000003</v>
      </c>
      <c r="R107">
        <v>2343.33</v>
      </c>
      <c r="S107">
        <v>29.66</v>
      </c>
      <c r="T107">
        <v>1.74</v>
      </c>
      <c r="U107">
        <v>107</v>
      </c>
      <c r="V107">
        <v>19.63</v>
      </c>
      <c r="W107">
        <v>53</v>
      </c>
      <c r="X107">
        <v>22.53</v>
      </c>
      <c r="Y107">
        <v>26.35</v>
      </c>
      <c r="Z107">
        <v>3</v>
      </c>
    </row>
    <row r="108" spans="1:26" x14ac:dyDescent="0.2">
      <c r="A108" s="4" t="str">
        <f t="shared" si="6"/>
        <v>102133</v>
      </c>
      <c r="B108" s="4">
        <v>43042</v>
      </c>
      <c r="C108" s="1">
        <f>IFERROR(VLOOKUP(F108,'[1]2017_GT Roster'!$B$6:$H$21,7,FALSE), "NO MATCH!!!")</f>
        <v>33</v>
      </c>
      <c r="D108" s="1">
        <f>IFERROR(VLOOKUP(B108,[1]GAME_INDEX!$A$7:$E$34, 5, FALSE), "NO MATCH!!!")</f>
        <v>1021</v>
      </c>
      <c r="E108" s="1" t="str">
        <f>IFERROR(VLOOKUP(B108,[1]GAME_INDEX!$A$7:$E$34,4,FALSE),"NO MATCH")</f>
        <v>Virginia Tech</v>
      </c>
      <c r="F108" t="s">
        <v>26</v>
      </c>
      <c r="G108">
        <v>3</v>
      </c>
      <c r="H108">
        <v>469</v>
      </c>
      <c r="I108">
        <v>2778</v>
      </c>
      <c r="J108">
        <v>2</v>
      </c>
      <c r="K108">
        <v>461</v>
      </c>
      <c r="L108">
        <v>2</v>
      </c>
      <c r="M108">
        <v>16.59</v>
      </c>
      <c r="N108">
        <v>1</v>
      </c>
      <c r="O108">
        <v>103</v>
      </c>
      <c r="P108">
        <v>26.97</v>
      </c>
      <c r="Q108">
        <v>4.47</v>
      </c>
      <c r="R108">
        <v>2738.87</v>
      </c>
      <c r="S108">
        <v>26.59</v>
      </c>
      <c r="T108">
        <v>1.67</v>
      </c>
      <c r="U108">
        <v>71</v>
      </c>
      <c r="V108">
        <v>16.89</v>
      </c>
      <c r="W108">
        <v>19</v>
      </c>
      <c r="X108">
        <v>22.25</v>
      </c>
      <c r="Y108">
        <v>25.16</v>
      </c>
      <c r="Z108">
        <v>3</v>
      </c>
    </row>
    <row r="109" spans="1:26" x14ac:dyDescent="0.2">
      <c r="A109" s="4" t="str">
        <f t="shared" si="6"/>
        <v>102111</v>
      </c>
      <c r="B109" s="4">
        <v>43042</v>
      </c>
      <c r="C109" s="1">
        <f>IFERROR(VLOOKUP(F109,'[1]2017_GT Roster'!$B$6:$H$21,7,FALSE), "NO MATCH!!!")</f>
        <v>11</v>
      </c>
      <c r="D109" s="1">
        <f>IFERROR(VLOOKUP(B109,[1]GAME_INDEX!$A$7:$E$34, 5, FALSE), "NO MATCH!!!")</f>
        <v>1021</v>
      </c>
      <c r="E109" s="1" t="str">
        <f>IFERROR(VLOOKUP(B109,[1]GAME_INDEX!$A$7:$E$34,4,FALSE),"NO MATCH")</f>
        <v>Virginia Tech</v>
      </c>
      <c r="F109" t="s">
        <v>25</v>
      </c>
      <c r="G109">
        <v>4</v>
      </c>
      <c r="H109">
        <v>465</v>
      </c>
      <c r="I109">
        <v>2839</v>
      </c>
      <c r="J109">
        <v>2</v>
      </c>
      <c r="K109">
        <v>455</v>
      </c>
      <c r="L109">
        <v>2</v>
      </c>
      <c r="M109">
        <v>16.02</v>
      </c>
      <c r="N109">
        <v>1</v>
      </c>
      <c r="O109">
        <v>107</v>
      </c>
      <c r="P109">
        <v>26.53</v>
      </c>
      <c r="Q109">
        <v>4.25</v>
      </c>
      <c r="R109">
        <v>3163.04</v>
      </c>
      <c r="S109">
        <v>29.56</v>
      </c>
      <c r="T109">
        <v>1.56</v>
      </c>
      <c r="U109">
        <v>82</v>
      </c>
      <c r="V109">
        <v>19.34</v>
      </c>
      <c r="W109">
        <v>37</v>
      </c>
      <c r="X109">
        <v>23.4</v>
      </c>
      <c r="Y109">
        <v>27.66</v>
      </c>
      <c r="Z109">
        <v>3</v>
      </c>
    </row>
    <row r="110" spans="1:26" x14ac:dyDescent="0.2">
      <c r="A110" s="4" t="str">
        <f t="shared" si="6"/>
        <v>10211</v>
      </c>
      <c r="B110" s="4">
        <v>43042</v>
      </c>
      <c r="C110" s="1">
        <f>IFERROR(VLOOKUP(F110,'[1]2017_GT Roster'!$B$6:$H$21,7,FALSE), "NO MATCH!!!")</f>
        <v>1</v>
      </c>
      <c r="D110" s="1">
        <f>IFERROR(VLOOKUP(B110,[1]GAME_INDEX!$A$7:$E$34, 5, FALSE), "NO MATCH!!!")</f>
        <v>1021</v>
      </c>
      <c r="E110" s="1" t="str">
        <f>IFERROR(VLOOKUP(B110,[1]GAME_INDEX!$A$7:$E$34,4,FALSE),"NO MATCH")</f>
        <v>Virginia Tech</v>
      </c>
      <c r="F110" t="s">
        <v>27</v>
      </c>
      <c r="G110">
        <v>5</v>
      </c>
      <c r="H110">
        <v>399</v>
      </c>
      <c r="I110">
        <v>2285</v>
      </c>
      <c r="J110">
        <v>2</v>
      </c>
      <c r="K110">
        <v>363</v>
      </c>
      <c r="L110">
        <v>1</v>
      </c>
      <c r="M110">
        <v>15.88</v>
      </c>
      <c r="N110">
        <v>0</v>
      </c>
      <c r="O110">
        <v>78</v>
      </c>
      <c r="P110">
        <v>29.29</v>
      </c>
      <c r="Q110">
        <v>4.6500000000000004</v>
      </c>
      <c r="R110">
        <v>2298.16</v>
      </c>
      <c r="S110">
        <v>29.46</v>
      </c>
      <c r="T110">
        <v>1.66</v>
      </c>
      <c r="U110">
        <v>95</v>
      </c>
      <c r="V110">
        <v>16.260000000000002</v>
      </c>
      <c r="W110">
        <v>30</v>
      </c>
      <c r="X110">
        <v>21.86</v>
      </c>
      <c r="Y110">
        <v>24.73</v>
      </c>
      <c r="Z110">
        <v>3</v>
      </c>
    </row>
    <row r="111" spans="1:26" x14ac:dyDescent="0.2">
      <c r="A111" s="4" t="str">
        <f t="shared" si="6"/>
        <v>102110</v>
      </c>
      <c r="B111" s="4">
        <v>43042</v>
      </c>
      <c r="C111" s="1">
        <f>IFERROR(VLOOKUP(F111,'[1]2017_GT Roster'!$B$6:$H$21,7,FALSE), "NO MATCH!!!")</f>
        <v>10</v>
      </c>
      <c r="D111" s="1">
        <f>IFERROR(VLOOKUP(B111,[1]GAME_INDEX!$A$7:$E$34, 5, FALSE), "NO MATCH!!!")</f>
        <v>1021</v>
      </c>
      <c r="E111" s="1" t="str">
        <f>IFERROR(VLOOKUP(B111,[1]GAME_INDEX!$A$7:$E$34,4,FALSE),"NO MATCH")</f>
        <v>Virginia Tech</v>
      </c>
      <c r="F111" t="s">
        <v>37</v>
      </c>
      <c r="G111">
        <v>6</v>
      </c>
      <c r="H111">
        <v>276</v>
      </c>
      <c r="I111">
        <v>2307</v>
      </c>
      <c r="J111">
        <v>2</v>
      </c>
      <c r="K111">
        <v>373</v>
      </c>
      <c r="L111">
        <v>1</v>
      </c>
      <c r="M111">
        <v>16.16</v>
      </c>
      <c r="N111">
        <v>1</v>
      </c>
      <c r="O111">
        <v>82</v>
      </c>
      <c r="P111">
        <v>28.13</v>
      </c>
      <c r="Q111">
        <v>4.54</v>
      </c>
      <c r="R111">
        <v>1574.87</v>
      </c>
      <c r="S111">
        <v>19.2</v>
      </c>
      <c r="T111">
        <v>1.36</v>
      </c>
      <c r="U111">
        <v>16</v>
      </c>
      <c r="V111">
        <v>11.15</v>
      </c>
      <c r="W111">
        <v>0</v>
      </c>
      <c r="X111">
        <v>0</v>
      </c>
      <c r="Y111">
        <v>12.78</v>
      </c>
      <c r="Z111">
        <v>3</v>
      </c>
    </row>
    <row r="112" spans="1:26" x14ac:dyDescent="0.2">
      <c r="A112" s="4" t="str">
        <f t="shared" si="6"/>
        <v>102123</v>
      </c>
      <c r="B112" s="4">
        <v>43042</v>
      </c>
      <c r="C112" s="1">
        <f>IFERROR(VLOOKUP(F112,'[1]2017_GT Roster'!$B$6:$H$21,7,FALSE), "NO MATCH!!!")</f>
        <v>23</v>
      </c>
      <c r="D112" s="1">
        <f>IFERROR(VLOOKUP(B112,[1]GAME_INDEX!$A$7:$E$34, 5, FALSE), "NO MATCH!!!")</f>
        <v>1021</v>
      </c>
      <c r="E112" s="1" t="str">
        <f>IFERROR(VLOOKUP(B112,[1]GAME_INDEX!$A$7:$E$34,4,FALSE),"NO MATCH")</f>
        <v>Virginia Tech</v>
      </c>
      <c r="F112" t="s">
        <v>34</v>
      </c>
      <c r="G112">
        <v>7</v>
      </c>
      <c r="H112">
        <v>263</v>
      </c>
      <c r="I112">
        <v>2425</v>
      </c>
      <c r="J112">
        <v>2</v>
      </c>
      <c r="K112">
        <v>210</v>
      </c>
      <c r="L112">
        <v>1</v>
      </c>
      <c r="M112">
        <v>8.65</v>
      </c>
      <c r="N112">
        <v>0</v>
      </c>
      <c r="O112">
        <v>102</v>
      </c>
      <c r="P112">
        <v>23.77</v>
      </c>
      <c r="Q112">
        <v>2.0499999999999998</v>
      </c>
      <c r="R112">
        <v>1652.56</v>
      </c>
      <c r="S112">
        <v>16.2</v>
      </c>
      <c r="T112">
        <v>1.45</v>
      </c>
      <c r="U112">
        <v>25</v>
      </c>
      <c r="V112">
        <v>16.59</v>
      </c>
      <c r="W112">
        <v>9</v>
      </c>
      <c r="X112">
        <v>21.56</v>
      </c>
      <c r="Y112">
        <v>22.45</v>
      </c>
      <c r="Z112">
        <v>3</v>
      </c>
    </row>
    <row r="113" spans="1:26" x14ac:dyDescent="0.2">
      <c r="A113" s="4" t="str">
        <f t="shared" si="6"/>
        <v>10213</v>
      </c>
      <c r="B113" s="4">
        <v>43042</v>
      </c>
      <c r="C113" s="1">
        <f>IFERROR(VLOOKUP(F113,'[1]2017_GT Roster'!$B$6:$H$21,7,FALSE), "NO MATCH!!!")</f>
        <v>3</v>
      </c>
      <c r="D113" s="1">
        <f>IFERROR(VLOOKUP(B113,[1]GAME_INDEX!$A$7:$E$34, 5, FALSE), "NO MATCH!!!")</f>
        <v>1021</v>
      </c>
      <c r="E113" s="1" t="str">
        <f>IFERROR(VLOOKUP(B113,[1]GAME_INDEX!$A$7:$E$34,4,FALSE),"NO MATCH")</f>
        <v>Virginia Tech</v>
      </c>
      <c r="F113" t="s">
        <v>35</v>
      </c>
      <c r="G113">
        <v>8</v>
      </c>
      <c r="H113">
        <v>258</v>
      </c>
      <c r="I113">
        <v>693</v>
      </c>
      <c r="J113">
        <v>0</v>
      </c>
      <c r="K113">
        <v>118</v>
      </c>
      <c r="L113">
        <v>0</v>
      </c>
      <c r="M113">
        <v>17.02</v>
      </c>
      <c r="N113">
        <v>1</v>
      </c>
      <c r="O113">
        <v>47</v>
      </c>
      <c r="P113">
        <v>14.74</v>
      </c>
      <c r="Q113">
        <v>2.5099999999999998</v>
      </c>
      <c r="R113">
        <v>676.58</v>
      </c>
      <c r="S113">
        <v>14.39</v>
      </c>
      <c r="T113">
        <v>1.52</v>
      </c>
      <c r="U113">
        <v>37</v>
      </c>
      <c r="V113">
        <v>16.28</v>
      </c>
      <c r="W113">
        <v>16</v>
      </c>
      <c r="X113">
        <v>22.75</v>
      </c>
      <c r="Y113">
        <v>25.39</v>
      </c>
      <c r="Z113">
        <v>3</v>
      </c>
    </row>
    <row r="114" spans="1:26" x14ac:dyDescent="0.2">
      <c r="A114" s="4" t="str">
        <f t="shared" si="6"/>
        <v>102114</v>
      </c>
      <c r="B114" s="4">
        <v>43042</v>
      </c>
      <c r="C114" s="1">
        <f>IFERROR(VLOOKUP(F114,'[1]2017_GT Roster'!$B$6:$H$21,7,FALSE), "NO MATCH!!!")</f>
        <v>14</v>
      </c>
      <c r="D114" s="1">
        <f>IFERROR(VLOOKUP(B114,[1]GAME_INDEX!$A$7:$E$34, 5, FALSE), "NO MATCH!!!")</f>
        <v>1021</v>
      </c>
      <c r="E114" s="1" t="str">
        <f>IFERROR(VLOOKUP(B114,[1]GAME_INDEX!$A$7:$E$34,4,FALSE),"NO MATCH")</f>
        <v>Virginia Tech</v>
      </c>
      <c r="F114" t="s">
        <v>30</v>
      </c>
      <c r="G114">
        <v>9</v>
      </c>
      <c r="H114">
        <v>247</v>
      </c>
      <c r="I114">
        <v>1461</v>
      </c>
      <c r="J114">
        <v>1</v>
      </c>
      <c r="K114">
        <v>230</v>
      </c>
      <c r="L114">
        <v>1</v>
      </c>
      <c r="M114">
        <v>15.74</v>
      </c>
      <c r="N114">
        <v>0</v>
      </c>
      <c r="O114">
        <v>69</v>
      </c>
      <c r="P114">
        <v>21.17</v>
      </c>
      <c r="Q114">
        <v>3.33</v>
      </c>
      <c r="R114">
        <v>1160.9000000000001</v>
      </c>
      <c r="S114">
        <v>16.82</v>
      </c>
      <c r="T114">
        <v>1.33</v>
      </c>
      <c r="U114">
        <v>38</v>
      </c>
      <c r="V114">
        <v>18</v>
      </c>
      <c r="W114">
        <v>6</v>
      </c>
      <c r="X114">
        <v>22.08</v>
      </c>
      <c r="Y114">
        <v>25.82</v>
      </c>
      <c r="Z114">
        <v>3</v>
      </c>
    </row>
    <row r="115" spans="1:26" x14ac:dyDescent="0.2">
      <c r="A115" s="4" t="str">
        <f t="shared" si="6"/>
        <v>102197</v>
      </c>
      <c r="B115" s="4">
        <v>43042</v>
      </c>
      <c r="C115" s="1">
        <f>IFERROR(VLOOKUP(F115,'[1]2017_GT Roster'!$B$6:$H$21,7,FALSE), "NO MATCH!!!")</f>
        <v>97</v>
      </c>
      <c r="D115" s="1">
        <f>IFERROR(VLOOKUP(B115,[1]GAME_INDEX!$A$7:$E$34, 5, FALSE), "NO MATCH!!!")</f>
        <v>1021</v>
      </c>
      <c r="E115" s="1" t="str">
        <f>IFERROR(VLOOKUP(B115,[1]GAME_INDEX!$A$7:$E$34,4,FALSE),"NO MATCH")</f>
        <v>Virginia Tech</v>
      </c>
      <c r="F115" t="s">
        <v>28</v>
      </c>
      <c r="G115">
        <v>10</v>
      </c>
      <c r="H115">
        <v>238</v>
      </c>
      <c r="I115">
        <v>626</v>
      </c>
      <c r="J115">
        <v>0</v>
      </c>
      <c r="K115">
        <v>124</v>
      </c>
      <c r="L115">
        <v>0</v>
      </c>
      <c r="M115">
        <v>19.8</v>
      </c>
      <c r="N115">
        <v>1</v>
      </c>
      <c r="O115">
        <v>42</v>
      </c>
      <c r="P115">
        <v>14.9</v>
      </c>
      <c r="Q115">
        <v>2.95</v>
      </c>
      <c r="R115">
        <v>552.54999999999995</v>
      </c>
      <c r="S115">
        <v>13.15</v>
      </c>
      <c r="T115">
        <v>1.32</v>
      </c>
      <c r="U115">
        <v>12</v>
      </c>
      <c r="V115">
        <v>19.18</v>
      </c>
      <c r="W115">
        <v>8</v>
      </c>
      <c r="X115">
        <v>21.74</v>
      </c>
      <c r="Y115">
        <v>23.15</v>
      </c>
      <c r="Z115">
        <v>3</v>
      </c>
    </row>
    <row r="116" spans="1:26" x14ac:dyDescent="0.2">
      <c r="A116" s="4" t="str">
        <f t="shared" si="6"/>
        <v>102112</v>
      </c>
      <c r="B116" s="4">
        <v>43042</v>
      </c>
      <c r="C116" s="1">
        <f>IFERROR(VLOOKUP(F116,'[1]2017_GT Roster'!$B$6:$H$21,7,FALSE), "NO MATCH!!!")</f>
        <v>12</v>
      </c>
      <c r="D116" s="1">
        <f>IFERROR(VLOOKUP(B116,[1]GAME_INDEX!$A$7:$E$34, 5, FALSE), "NO MATCH!!!")</f>
        <v>1021</v>
      </c>
      <c r="E116" s="1" t="str">
        <f>IFERROR(VLOOKUP(B116,[1]GAME_INDEX!$A$7:$E$34,4,FALSE),"NO MATCH")</f>
        <v>Virginia Tech</v>
      </c>
      <c r="F116" t="s">
        <v>32</v>
      </c>
      <c r="G116">
        <v>11</v>
      </c>
      <c r="H116">
        <v>178</v>
      </c>
      <c r="I116">
        <v>496</v>
      </c>
      <c r="J116">
        <v>0</v>
      </c>
      <c r="K116">
        <v>89</v>
      </c>
      <c r="L116">
        <v>0</v>
      </c>
      <c r="M116">
        <v>17.940000000000001</v>
      </c>
      <c r="N116">
        <v>1</v>
      </c>
      <c r="O116">
        <v>28</v>
      </c>
      <c r="P116">
        <v>17.71</v>
      </c>
      <c r="Q116">
        <v>3.17</v>
      </c>
      <c r="R116">
        <v>358.23</v>
      </c>
      <c r="S116">
        <v>12.79</v>
      </c>
      <c r="T116">
        <v>1.32</v>
      </c>
      <c r="U116">
        <v>45</v>
      </c>
      <c r="V116">
        <v>11.52</v>
      </c>
      <c r="W116">
        <v>0</v>
      </c>
      <c r="X116">
        <v>0</v>
      </c>
      <c r="Y116">
        <v>14.72</v>
      </c>
      <c r="Z116">
        <v>3</v>
      </c>
    </row>
    <row r="117" spans="1:26" x14ac:dyDescent="0.2">
      <c r="A117" s="4" t="str">
        <f t="shared" si="6"/>
        <v>102121</v>
      </c>
      <c r="B117" s="4">
        <v>43042</v>
      </c>
      <c r="C117" s="1">
        <f>IFERROR(VLOOKUP(F117,'[1]2017_GT Roster'!$B$6:$H$21,7,FALSE), "NO MATCH!!!")</f>
        <v>21</v>
      </c>
      <c r="D117" s="1">
        <f>IFERROR(VLOOKUP(B117,[1]GAME_INDEX!$A$7:$E$34, 5, FALSE), "NO MATCH!!!")</f>
        <v>1021</v>
      </c>
      <c r="E117" s="1" t="str">
        <f>IFERROR(VLOOKUP(B117,[1]GAME_INDEX!$A$7:$E$34,4,FALSE),"NO MATCH")</f>
        <v>Virginia Tech</v>
      </c>
      <c r="F117" t="s">
        <v>38</v>
      </c>
      <c r="G117">
        <v>12</v>
      </c>
      <c r="H117">
        <v>129</v>
      </c>
      <c r="I117">
        <v>443</v>
      </c>
      <c r="J117">
        <v>0</v>
      </c>
      <c r="K117">
        <v>72</v>
      </c>
      <c r="L117">
        <v>0</v>
      </c>
      <c r="M117">
        <v>16.25</v>
      </c>
      <c r="N117">
        <v>1</v>
      </c>
      <c r="O117">
        <v>46</v>
      </c>
      <c r="P117">
        <v>9.6300000000000008</v>
      </c>
      <c r="Q117">
        <v>1.56</v>
      </c>
      <c r="R117">
        <v>196.78</v>
      </c>
      <c r="S117">
        <v>4.2699999999999996</v>
      </c>
      <c r="T117">
        <v>0.8</v>
      </c>
      <c r="U117">
        <v>8</v>
      </c>
      <c r="V117">
        <v>21.32</v>
      </c>
      <c r="W117">
        <v>7</v>
      </c>
      <c r="X117">
        <v>21.62</v>
      </c>
      <c r="Y117">
        <v>22.63</v>
      </c>
      <c r="Z117">
        <v>3</v>
      </c>
    </row>
    <row r="118" spans="1:26" x14ac:dyDescent="0.2">
      <c r="A118" s="4"/>
      <c r="B118" s="4"/>
      <c r="C118" s="1"/>
      <c r="D118" s="1"/>
      <c r="E118" s="1"/>
      <c r="I118">
        <f>AVERAGE(I106:I117)</f>
        <v>1887.75</v>
      </c>
      <c r="J118">
        <f t="shared" ref="J118:Z118" si="10">AVERAGE(J106:J117)</f>
        <v>1.25</v>
      </c>
      <c r="K118">
        <f t="shared" si="10"/>
        <v>360.16666666666669</v>
      </c>
      <c r="L118">
        <f t="shared" si="10"/>
        <v>0.91666666666666663</v>
      </c>
      <c r="M118">
        <f t="shared" si="10"/>
        <v>17.729166666666668</v>
      </c>
      <c r="N118">
        <f t="shared" si="10"/>
        <v>0.83333333333333337</v>
      </c>
      <c r="O118">
        <f t="shared" si="10"/>
        <v>73.916666666666671</v>
      </c>
      <c r="P118">
        <f t="shared" si="10"/>
        <v>23.298333333333336</v>
      </c>
      <c r="Q118">
        <f t="shared" si="10"/>
        <v>4.3508333333333331</v>
      </c>
      <c r="R118">
        <f t="shared" si="10"/>
        <v>1702.3483333333334</v>
      </c>
      <c r="S118">
        <f t="shared" si="10"/>
        <v>20.648333333333333</v>
      </c>
      <c r="T118">
        <f t="shared" si="10"/>
        <v>1.4349999999999998</v>
      </c>
      <c r="U118">
        <f t="shared" si="10"/>
        <v>56.25</v>
      </c>
      <c r="V118">
        <f t="shared" si="10"/>
        <v>16.514166666666672</v>
      </c>
      <c r="W118">
        <f t="shared" si="10"/>
        <v>15.416666666666666</v>
      </c>
      <c r="X118">
        <f t="shared" si="10"/>
        <v>16.64916666666667</v>
      </c>
      <c r="Y118">
        <f t="shared" si="10"/>
        <v>22.422499999999999</v>
      </c>
      <c r="Z118">
        <f t="shared" si="10"/>
        <v>3</v>
      </c>
    </row>
    <row r="119" spans="1:26" x14ac:dyDescent="0.2">
      <c r="A119" s="4" t="str">
        <f t="shared" si="6"/>
        <v>10221</v>
      </c>
      <c r="B119" s="4">
        <v>43043</v>
      </c>
      <c r="C119" s="1">
        <f>IFERROR(VLOOKUP(F119,'[1]2017_GT Roster'!$B$6:$H$21,7,FALSE), "NO MATCH!!!")</f>
        <v>1</v>
      </c>
      <c r="D119" s="1">
        <f>IFERROR(VLOOKUP(B119,[1]GAME_INDEX!$A$7:$E$34, 5, FALSE), "NO MATCH!!!")</f>
        <v>1022</v>
      </c>
      <c r="E119" s="1" t="str">
        <f>IFERROR(VLOOKUP(B119,[1]GAME_INDEX!$A$7:$E$34,4,FALSE),"NO MATCH")</f>
        <v>Virginia</v>
      </c>
      <c r="F119" t="s">
        <v>27</v>
      </c>
      <c r="G119">
        <v>1</v>
      </c>
      <c r="H119">
        <v>509</v>
      </c>
      <c r="I119">
        <v>3213</v>
      </c>
      <c r="J119">
        <v>2</v>
      </c>
      <c r="K119">
        <v>608</v>
      </c>
      <c r="L119">
        <v>2</v>
      </c>
      <c r="M119">
        <v>18.920000000000002</v>
      </c>
      <c r="N119">
        <v>1</v>
      </c>
      <c r="O119">
        <v>93</v>
      </c>
      <c r="P119">
        <v>34.54</v>
      </c>
      <c r="Q119">
        <v>6.53</v>
      </c>
      <c r="R119">
        <v>3767.48</v>
      </c>
      <c r="S119">
        <v>40.51</v>
      </c>
      <c r="T119">
        <v>1.74</v>
      </c>
      <c r="U119">
        <v>135</v>
      </c>
      <c r="V119">
        <v>17.420000000000002</v>
      </c>
      <c r="W119">
        <v>44</v>
      </c>
      <c r="X119">
        <v>22.07</v>
      </c>
      <c r="Y119">
        <v>26.31</v>
      </c>
      <c r="Z119">
        <v>-2</v>
      </c>
    </row>
    <row r="120" spans="1:26" x14ac:dyDescent="0.2">
      <c r="A120" s="4" t="str">
        <f t="shared" si="6"/>
        <v>102211</v>
      </c>
      <c r="B120" s="4">
        <v>43043</v>
      </c>
      <c r="C120" s="1">
        <f>IFERROR(VLOOKUP(F120,'[1]2017_GT Roster'!$B$6:$H$21,7,FALSE), "NO MATCH!!!")</f>
        <v>11</v>
      </c>
      <c r="D120" s="1">
        <f>IFERROR(VLOOKUP(B120,[1]GAME_INDEX!$A$7:$E$34, 5, FALSE), "NO MATCH!!!")</f>
        <v>1022</v>
      </c>
      <c r="E120" s="1" t="str">
        <f>IFERROR(VLOOKUP(B120,[1]GAME_INDEX!$A$7:$E$34,4,FALSE),"NO MATCH")</f>
        <v>Virginia</v>
      </c>
      <c r="F120" t="s">
        <v>25</v>
      </c>
      <c r="G120">
        <v>2</v>
      </c>
      <c r="H120">
        <v>504</v>
      </c>
      <c r="I120">
        <v>3521</v>
      </c>
      <c r="J120">
        <v>2</v>
      </c>
      <c r="K120">
        <v>591</v>
      </c>
      <c r="L120">
        <v>2</v>
      </c>
      <c r="M120">
        <v>16.78</v>
      </c>
      <c r="N120">
        <v>1</v>
      </c>
      <c r="O120">
        <v>112</v>
      </c>
      <c r="P120">
        <v>31.43</v>
      </c>
      <c r="Q120">
        <v>5.27</v>
      </c>
      <c r="R120">
        <v>4272.95</v>
      </c>
      <c r="S120">
        <v>38.15</v>
      </c>
      <c r="T120">
        <v>1.62</v>
      </c>
      <c r="U120">
        <v>107</v>
      </c>
      <c r="V120">
        <v>18.43</v>
      </c>
      <c r="W120">
        <v>37</v>
      </c>
      <c r="X120">
        <v>23.66</v>
      </c>
      <c r="Y120">
        <v>28.99</v>
      </c>
      <c r="Z120">
        <v>-2</v>
      </c>
    </row>
    <row r="121" spans="1:26" x14ac:dyDescent="0.2">
      <c r="A121" s="4" t="str">
        <f t="shared" si="6"/>
        <v>10229</v>
      </c>
      <c r="B121" s="4">
        <v>43043</v>
      </c>
      <c r="C121" s="1">
        <f>IFERROR(VLOOKUP(F121,'[1]2017_GT Roster'!$B$6:$H$21,7,FALSE), "NO MATCH!!!")</f>
        <v>9</v>
      </c>
      <c r="D121" s="1">
        <f>IFERROR(VLOOKUP(B121,[1]GAME_INDEX!$A$7:$E$34, 5, FALSE), "NO MATCH!!!")</f>
        <v>1022</v>
      </c>
      <c r="E121" s="1" t="str">
        <f>IFERROR(VLOOKUP(B121,[1]GAME_INDEX!$A$7:$E$34,4,FALSE),"NO MATCH")</f>
        <v>Virginia</v>
      </c>
      <c r="F121" t="s">
        <v>29</v>
      </c>
      <c r="G121">
        <v>3</v>
      </c>
      <c r="H121">
        <v>475</v>
      </c>
      <c r="I121">
        <v>4360</v>
      </c>
      <c r="J121">
        <v>2</v>
      </c>
      <c r="K121">
        <v>1446</v>
      </c>
      <c r="L121">
        <v>2</v>
      </c>
      <c r="M121">
        <v>33.159999999999997</v>
      </c>
      <c r="N121">
        <v>2</v>
      </c>
      <c r="O121">
        <v>116</v>
      </c>
      <c r="P121">
        <v>37.58</v>
      </c>
      <c r="Q121">
        <v>12.46</v>
      </c>
      <c r="R121">
        <v>3497.75</v>
      </c>
      <c r="S121">
        <v>30.15</v>
      </c>
      <c r="T121">
        <v>1.41</v>
      </c>
      <c r="U121">
        <v>161</v>
      </c>
      <c r="V121">
        <v>12.17</v>
      </c>
      <c r="W121">
        <v>0</v>
      </c>
      <c r="X121">
        <v>0</v>
      </c>
      <c r="Y121">
        <v>17.45</v>
      </c>
      <c r="Z121">
        <v>-2</v>
      </c>
    </row>
    <row r="122" spans="1:26" x14ac:dyDescent="0.2">
      <c r="A122" s="4" t="str">
        <f t="shared" si="6"/>
        <v>102214</v>
      </c>
      <c r="B122" s="4">
        <v>43043</v>
      </c>
      <c r="C122" s="1">
        <f>IFERROR(VLOOKUP(F122,'[1]2017_GT Roster'!$B$6:$H$21,7,FALSE), "NO MATCH!!!")</f>
        <v>14</v>
      </c>
      <c r="D122" s="1">
        <f>IFERROR(VLOOKUP(B122,[1]GAME_INDEX!$A$7:$E$34, 5, FALSE), "NO MATCH!!!")</f>
        <v>1022</v>
      </c>
      <c r="E122" s="1" t="str">
        <f>IFERROR(VLOOKUP(B122,[1]GAME_INDEX!$A$7:$E$34,4,FALSE),"NO MATCH")</f>
        <v>Virginia</v>
      </c>
      <c r="F122" t="s">
        <v>30</v>
      </c>
      <c r="G122">
        <v>4</v>
      </c>
      <c r="H122">
        <v>394</v>
      </c>
      <c r="I122">
        <v>2587</v>
      </c>
      <c r="J122">
        <v>2</v>
      </c>
      <c r="K122">
        <v>447</v>
      </c>
      <c r="L122">
        <v>2</v>
      </c>
      <c r="M122">
        <v>17.27</v>
      </c>
      <c r="N122">
        <v>1</v>
      </c>
      <c r="O122">
        <v>86</v>
      </c>
      <c r="P122">
        <v>30.08</v>
      </c>
      <c r="Q122">
        <v>5.19</v>
      </c>
      <c r="R122">
        <v>2663.32</v>
      </c>
      <c r="S122">
        <v>30.96</v>
      </c>
      <c r="T122">
        <v>1.41</v>
      </c>
      <c r="U122">
        <v>76</v>
      </c>
      <c r="V122">
        <v>18.57</v>
      </c>
      <c r="W122">
        <v>22</v>
      </c>
      <c r="X122">
        <v>22.49</v>
      </c>
      <c r="Y122">
        <v>24.87</v>
      </c>
      <c r="Z122">
        <v>-2</v>
      </c>
    </row>
    <row r="123" spans="1:26" x14ac:dyDescent="0.2">
      <c r="A123" s="4" t="str">
        <f t="shared" si="6"/>
        <v>10224</v>
      </c>
      <c r="B123" s="4">
        <v>43043</v>
      </c>
      <c r="C123" s="1">
        <f>IFERROR(VLOOKUP(F123,'[1]2017_GT Roster'!$B$6:$H$21,7,FALSE), "NO MATCH!!!")</f>
        <v>4</v>
      </c>
      <c r="D123" s="1">
        <f>IFERROR(VLOOKUP(B123,[1]GAME_INDEX!$A$7:$E$34, 5, FALSE), "NO MATCH!!!")</f>
        <v>1022</v>
      </c>
      <c r="E123" s="1" t="str">
        <f>IFERROR(VLOOKUP(B123,[1]GAME_INDEX!$A$7:$E$34,4,FALSE),"NO MATCH")</f>
        <v>Virginia</v>
      </c>
      <c r="F123" t="s">
        <v>31</v>
      </c>
      <c r="G123">
        <v>5</v>
      </c>
      <c r="H123">
        <v>392</v>
      </c>
      <c r="I123">
        <v>2162</v>
      </c>
      <c r="J123">
        <v>2</v>
      </c>
      <c r="K123">
        <v>372</v>
      </c>
      <c r="L123">
        <v>1</v>
      </c>
      <c r="M123">
        <v>17.2</v>
      </c>
      <c r="N123">
        <v>1</v>
      </c>
      <c r="O123">
        <v>84</v>
      </c>
      <c r="P123">
        <v>25.73</v>
      </c>
      <c r="Q123">
        <v>4.42</v>
      </c>
      <c r="R123">
        <v>2397.5300000000002</v>
      </c>
      <c r="S123">
        <v>28.54</v>
      </c>
      <c r="T123">
        <v>1.71</v>
      </c>
      <c r="U123">
        <v>101</v>
      </c>
      <c r="V123">
        <v>19.16</v>
      </c>
      <c r="W123">
        <v>46</v>
      </c>
      <c r="X123">
        <v>22.45</v>
      </c>
      <c r="Y123">
        <v>27.32</v>
      </c>
      <c r="Z123">
        <v>-2</v>
      </c>
    </row>
    <row r="124" spans="1:26" x14ac:dyDescent="0.2">
      <c r="A124" s="4" t="str">
        <f t="shared" si="6"/>
        <v>102233</v>
      </c>
      <c r="B124" s="4">
        <v>43043</v>
      </c>
      <c r="C124" s="1">
        <f>IFERROR(VLOOKUP(F124,'[1]2017_GT Roster'!$B$6:$H$21,7,FALSE), "NO MATCH!!!")</f>
        <v>33</v>
      </c>
      <c r="D124" s="1">
        <f>IFERROR(VLOOKUP(B124,[1]GAME_INDEX!$A$7:$E$34, 5, FALSE), "NO MATCH!!!")</f>
        <v>1022</v>
      </c>
      <c r="E124" s="1" t="str">
        <f>IFERROR(VLOOKUP(B124,[1]GAME_INDEX!$A$7:$E$34,4,FALSE),"NO MATCH")</f>
        <v>Virginia</v>
      </c>
      <c r="F124" t="s">
        <v>26</v>
      </c>
      <c r="G124">
        <v>6</v>
      </c>
      <c r="H124">
        <v>388</v>
      </c>
      <c r="I124">
        <v>2953</v>
      </c>
      <c r="J124">
        <v>2</v>
      </c>
      <c r="K124">
        <v>458</v>
      </c>
      <c r="L124">
        <v>2</v>
      </c>
      <c r="M124">
        <v>15.5</v>
      </c>
      <c r="N124">
        <v>0</v>
      </c>
      <c r="O124">
        <v>111</v>
      </c>
      <c r="P124">
        <v>26.6</v>
      </c>
      <c r="Q124">
        <v>4.12</v>
      </c>
      <c r="R124">
        <v>2728.01</v>
      </c>
      <c r="S124">
        <v>24.57</v>
      </c>
      <c r="T124">
        <v>1.65</v>
      </c>
      <c r="U124">
        <v>76</v>
      </c>
      <c r="V124">
        <v>17.82</v>
      </c>
      <c r="W124">
        <v>25</v>
      </c>
      <c r="X124">
        <v>22.44</v>
      </c>
      <c r="Y124">
        <v>25.5</v>
      </c>
      <c r="Z124">
        <v>-2</v>
      </c>
    </row>
    <row r="125" spans="1:26" x14ac:dyDescent="0.2">
      <c r="A125" s="4" t="str">
        <f t="shared" si="6"/>
        <v>10223</v>
      </c>
      <c r="B125" s="4">
        <v>43043</v>
      </c>
      <c r="C125" s="1">
        <f>IFERROR(VLOOKUP(F125,'[1]2017_GT Roster'!$B$6:$H$21,7,FALSE), "NO MATCH!!!")</f>
        <v>3</v>
      </c>
      <c r="D125" s="1">
        <f>IFERROR(VLOOKUP(B125,[1]GAME_INDEX!$A$7:$E$34, 5, FALSE), "NO MATCH!!!")</f>
        <v>1022</v>
      </c>
      <c r="E125" s="1" t="str">
        <f>IFERROR(VLOOKUP(B125,[1]GAME_INDEX!$A$7:$E$34,4,FALSE),"NO MATCH")</f>
        <v>Virginia</v>
      </c>
      <c r="F125" t="s">
        <v>35</v>
      </c>
      <c r="G125">
        <v>7</v>
      </c>
      <c r="H125">
        <v>307</v>
      </c>
      <c r="I125">
        <v>1042</v>
      </c>
      <c r="J125">
        <v>1</v>
      </c>
      <c r="K125">
        <v>197</v>
      </c>
      <c r="L125">
        <v>0</v>
      </c>
      <c r="M125">
        <v>18.899999999999999</v>
      </c>
      <c r="N125">
        <v>1</v>
      </c>
      <c r="O125">
        <v>69</v>
      </c>
      <c r="P125">
        <v>15.1</v>
      </c>
      <c r="Q125">
        <v>2.85</v>
      </c>
      <c r="R125">
        <v>1216.5999999999999</v>
      </c>
      <c r="S125">
        <v>17.63</v>
      </c>
      <c r="T125">
        <v>1.69</v>
      </c>
      <c r="U125">
        <v>95</v>
      </c>
      <c r="V125">
        <v>12.82</v>
      </c>
      <c r="W125">
        <v>18</v>
      </c>
      <c r="X125">
        <v>23.13</v>
      </c>
      <c r="Y125">
        <v>25.69</v>
      </c>
      <c r="Z125">
        <v>-2</v>
      </c>
    </row>
    <row r="126" spans="1:26" x14ac:dyDescent="0.2">
      <c r="A126" s="4" t="str">
        <f t="shared" si="6"/>
        <v>102223</v>
      </c>
      <c r="B126" s="4">
        <v>43043</v>
      </c>
      <c r="C126" s="1">
        <f>IFERROR(VLOOKUP(F126,'[1]2017_GT Roster'!$B$6:$H$21,7,FALSE), "NO MATCH!!!")</f>
        <v>23</v>
      </c>
      <c r="D126" s="1">
        <f>IFERROR(VLOOKUP(B126,[1]GAME_INDEX!$A$7:$E$34, 5, FALSE), "NO MATCH!!!")</f>
        <v>1022</v>
      </c>
      <c r="E126" s="1" t="str">
        <f>IFERROR(VLOOKUP(B126,[1]GAME_INDEX!$A$7:$E$34,4,FALSE),"NO MATCH")</f>
        <v>Virginia</v>
      </c>
      <c r="F126" t="s">
        <v>34</v>
      </c>
      <c r="G126">
        <v>8</v>
      </c>
      <c r="H126">
        <v>224</v>
      </c>
      <c r="I126">
        <v>2358</v>
      </c>
      <c r="J126">
        <v>2</v>
      </c>
      <c r="K126">
        <v>203</v>
      </c>
      <c r="L126">
        <v>1</v>
      </c>
      <c r="M126">
        <v>8.6</v>
      </c>
      <c r="N126">
        <v>0</v>
      </c>
      <c r="O126">
        <v>102</v>
      </c>
      <c r="P126">
        <v>23.11</v>
      </c>
      <c r="Q126">
        <v>1.99</v>
      </c>
      <c r="R126">
        <v>1622.25</v>
      </c>
      <c r="S126">
        <v>15.9</v>
      </c>
      <c r="T126">
        <v>1.46</v>
      </c>
      <c r="U126">
        <v>30</v>
      </c>
      <c r="V126">
        <v>15.97</v>
      </c>
      <c r="W126">
        <v>6</v>
      </c>
      <c r="X126">
        <v>21.4</v>
      </c>
      <c r="Y126">
        <v>22.25</v>
      </c>
      <c r="Z126">
        <v>-2</v>
      </c>
    </row>
    <row r="127" spans="1:26" x14ac:dyDescent="0.2">
      <c r="A127" s="4" t="str">
        <f t="shared" si="6"/>
        <v>102297</v>
      </c>
      <c r="B127" s="4">
        <v>43043</v>
      </c>
      <c r="C127" s="1">
        <f>IFERROR(VLOOKUP(F127,'[1]2017_GT Roster'!$B$6:$H$21,7,FALSE), "NO MATCH!!!")</f>
        <v>97</v>
      </c>
      <c r="D127" s="1">
        <f>IFERROR(VLOOKUP(B127,[1]GAME_INDEX!$A$7:$E$34, 5, FALSE), "NO MATCH!!!")</f>
        <v>1022</v>
      </c>
      <c r="E127" s="1" t="str">
        <f>IFERROR(VLOOKUP(B127,[1]GAME_INDEX!$A$7:$E$34,4,FALSE),"NO MATCH")</f>
        <v>Virginia</v>
      </c>
      <c r="F127" t="s">
        <v>28</v>
      </c>
      <c r="G127">
        <v>9</v>
      </c>
      <c r="H127">
        <v>204</v>
      </c>
      <c r="I127">
        <v>772</v>
      </c>
      <c r="J127">
        <v>0</v>
      </c>
      <c r="K127">
        <v>129</v>
      </c>
      <c r="L127">
        <v>0</v>
      </c>
      <c r="M127">
        <v>16.7</v>
      </c>
      <c r="N127">
        <v>1</v>
      </c>
      <c r="O127">
        <v>50</v>
      </c>
      <c r="P127">
        <v>15.44</v>
      </c>
      <c r="Q127">
        <v>2.58</v>
      </c>
      <c r="R127">
        <v>620.96</v>
      </c>
      <c r="S127">
        <v>12.41</v>
      </c>
      <c r="T127">
        <v>1.23</v>
      </c>
      <c r="U127">
        <v>23</v>
      </c>
      <c r="V127">
        <v>16.02</v>
      </c>
      <c r="W127">
        <v>11</v>
      </c>
      <c r="X127">
        <v>22.8</v>
      </c>
      <c r="Y127">
        <v>24.14</v>
      </c>
      <c r="Z127">
        <v>-2</v>
      </c>
    </row>
    <row r="128" spans="1:26" x14ac:dyDescent="0.2">
      <c r="A128" s="4" t="str">
        <f t="shared" si="6"/>
        <v>102210</v>
      </c>
      <c r="B128" s="4">
        <v>43043</v>
      </c>
      <c r="C128" s="1">
        <f>IFERROR(VLOOKUP(F128,'[1]2017_GT Roster'!$B$6:$H$21,7,FALSE), "NO MATCH!!!")</f>
        <v>10</v>
      </c>
      <c r="D128" s="1">
        <f>IFERROR(VLOOKUP(B128,[1]GAME_INDEX!$A$7:$E$34, 5, FALSE), "NO MATCH!!!")</f>
        <v>1022</v>
      </c>
      <c r="E128" s="1" t="str">
        <f>IFERROR(VLOOKUP(B128,[1]GAME_INDEX!$A$7:$E$34,4,FALSE),"NO MATCH")</f>
        <v>Virginia</v>
      </c>
      <c r="F128" t="s">
        <v>37</v>
      </c>
      <c r="G128">
        <v>10</v>
      </c>
      <c r="H128">
        <v>192</v>
      </c>
      <c r="I128">
        <v>1894</v>
      </c>
      <c r="J128">
        <v>2</v>
      </c>
      <c r="K128">
        <v>290</v>
      </c>
      <c r="L128">
        <v>1</v>
      </c>
      <c r="M128">
        <v>15.31</v>
      </c>
      <c r="N128">
        <v>0</v>
      </c>
      <c r="O128">
        <v>79</v>
      </c>
      <c r="P128">
        <v>23.97</v>
      </c>
      <c r="Q128">
        <v>3.67</v>
      </c>
      <c r="R128">
        <v>1159.05</v>
      </c>
      <c r="S128">
        <v>14.67</v>
      </c>
      <c r="T128">
        <v>1.34</v>
      </c>
      <c r="U128">
        <v>18</v>
      </c>
      <c r="V128">
        <v>10.84</v>
      </c>
      <c r="W128">
        <v>0</v>
      </c>
      <c r="X128">
        <v>0</v>
      </c>
      <c r="Y128">
        <v>13.73</v>
      </c>
      <c r="Z128">
        <v>-2</v>
      </c>
    </row>
    <row r="129" spans="1:26" x14ac:dyDescent="0.2">
      <c r="A129" s="4" t="str">
        <f t="shared" si="6"/>
        <v>102221</v>
      </c>
      <c r="B129" s="4">
        <v>43043</v>
      </c>
      <c r="C129" s="1">
        <f>IFERROR(VLOOKUP(F129,'[1]2017_GT Roster'!$B$6:$H$21,7,FALSE), "NO MATCH!!!")</f>
        <v>21</v>
      </c>
      <c r="D129" s="1">
        <f>IFERROR(VLOOKUP(B129,[1]GAME_INDEX!$A$7:$E$34, 5, FALSE), "NO MATCH!!!")</f>
        <v>1022</v>
      </c>
      <c r="E129" s="1" t="str">
        <f>IFERROR(VLOOKUP(B129,[1]GAME_INDEX!$A$7:$E$34,4,FALSE),"NO MATCH")</f>
        <v>Virginia</v>
      </c>
      <c r="F129" t="s">
        <v>38</v>
      </c>
      <c r="G129">
        <v>11</v>
      </c>
      <c r="H129">
        <v>185</v>
      </c>
      <c r="I129">
        <v>447</v>
      </c>
      <c r="J129">
        <v>0</v>
      </c>
      <c r="K129">
        <v>88</v>
      </c>
      <c r="L129">
        <v>0</v>
      </c>
      <c r="M129">
        <v>19.68</v>
      </c>
      <c r="N129">
        <v>1</v>
      </c>
      <c r="O129">
        <v>54</v>
      </c>
      <c r="P129">
        <v>8.27</v>
      </c>
      <c r="Q129">
        <v>1.62</v>
      </c>
      <c r="R129">
        <v>419.31</v>
      </c>
      <c r="S129">
        <v>7.76</v>
      </c>
      <c r="T129">
        <v>1.0900000000000001</v>
      </c>
      <c r="U129">
        <v>12</v>
      </c>
      <c r="V129">
        <v>22.02</v>
      </c>
      <c r="W129">
        <v>9</v>
      </c>
      <c r="X129">
        <v>22.95</v>
      </c>
      <c r="Y129">
        <v>32.270000000000003</v>
      </c>
      <c r="Z129">
        <v>-2</v>
      </c>
    </row>
    <row r="130" spans="1:26" x14ac:dyDescent="0.2">
      <c r="A130" s="4" t="str">
        <f t="shared" si="6"/>
        <v>102212</v>
      </c>
      <c r="B130" s="4">
        <v>43043</v>
      </c>
      <c r="C130" s="1">
        <f>IFERROR(VLOOKUP(F130,'[1]2017_GT Roster'!$B$6:$H$21,7,FALSE), "NO MATCH!!!")</f>
        <v>12</v>
      </c>
      <c r="D130" s="1">
        <f>IFERROR(VLOOKUP(B130,[1]GAME_INDEX!$A$7:$E$34, 5, FALSE), "NO MATCH!!!")</f>
        <v>1022</v>
      </c>
      <c r="E130" s="1" t="str">
        <f>IFERROR(VLOOKUP(B130,[1]GAME_INDEX!$A$7:$E$34,4,FALSE),"NO MATCH")</f>
        <v>Virginia</v>
      </c>
      <c r="F130" t="s">
        <v>32</v>
      </c>
      <c r="G130">
        <v>12</v>
      </c>
      <c r="H130">
        <v>101</v>
      </c>
      <c r="I130">
        <v>642</v>
      </c>
      <c r="J130">
        <v>0</v>
      </c>
      <c r="K130">
        <v>90</v>
      </c>
      <c r="L130">
        <v>0</v>
      </c>
      <c r="M130">
        <v>14.01</v>
      </c>
      <c r="N130">
        <v>0</v>
      </c>
      <c r="O130">
        <v>53</v>
      </c>
      <c r="P130">
        <v>12.11</v>
      </c>
      <c r="Q130">
        <v>1.69</v>
      </c>
      <c r="R130">
        <v>431.7</v>
      </c>
      <c r="S130">
        <v>8.14</v>
      </c>
      <c r="T130">
        <v>1.19</v>
      </c>
      <c r="U130">
        <v>54</v>
      </c>
      <c r="V130">
        <v>11.96</v>
      </c>
      <c r="W130">
        <v>0</v>
      </c>
      <c r="X130">
        <v>0</v>
      </c>
      <c r="Y130">
        <v>17.04</v>
      </c>
      <c r="Z130">
        <v>-2</v>
      </c>
    </row>
    <row r="131" spans="1:26" x14ac:dyDescent="0.2">
      <c r="A131" s="4"/>
      <c r="B131" s="4"/>
      <c r="C131" s="1"/>
      <c r="D131" s="1"/>
      <c r="E131" s="1"/>
      <c r="I131">
        <f>AVERAGE(I119:I130)</f>
        <v>2162.5833333333335</v>
      </c>
      <c r="J131">
        <f t="shared" ref="J131:Z131" si="11">AVERAGE(J119:J130)</f>
        <v>1.4166666666666667</v>
      </c>
      <c r="K131">
        <f t="shared" si="11"/>
        <v>409.91666666666669</v>
      </c>
      <c r="L131">
        <f t="shared" si="11"/>
        <v>1.0833333333333333</v>
      </c>
      <c r="M131">
        <f t="shared" si="11"/>
        <v>17.669166666666666</v>
      </c>
      <c r="N131">
        <f t="shared" si="11"/>
        <v>0.75</v>
      </c>
      <c r="O131">
        <f t="shared" si="11"/>
        <v>84.083333333333329</v>
      </c>
      <c r="P131">
        <f t="shared" si="11"/>
        <v>23.663333333333327</v>
      </c>
      <c r="Q131">
        <f t="shared" si="11"/>
        <v>4.3658333333333337</v>
      </c>
      <c r="R131">
        <f t="shared" si="11"/>
        <v>2066.4091666666668</v>
      </c>
      <c r="S131">
        <f t="shared" si="11"/>
        <v>22.449166666666667</v>
      </c>
      <c r="T131">
        <f t="shared" si="11"/>
        <v>1.4616666666666669</v>
      </c>
      <c r="U131">
        <f t="shared" si="11"/>
        <v>74</v>
      </c>
      <c r="V131">
        <f t="shared" si="11"/>
        <v>16.100000000000001</v>
      </c>
      <c r="W131">
        <f t="shared" si="11"/>
        <v>18.166666666666668</v>
      </c>
      <c r="X131">
        <f t="shared" si="11"/>
        <v>16.949166666666667</v>
      </c>
      <c r="Y131">
        <f t="shared" si="11"/>
        <v>23.796666666666667</v>
      </c>
      <c r="Z131">
        <f t="shared" si="11"/>
        <v>-2</v>
      </c>
    </row>
    <row r="132" spans="1:26" x14ac:dyDescent="0.2">
      <c r="A132" s="4" t="str">
        <f t="shared" si="6"/>
        <v>102397</v>
      </c>
      <c r="B132" s="4">
        <v>43048</v>
      </c>
      <c r="C132" s="1">
        <f>IFERROR(VLOOKUP(F132,'[1]2017_GT Roster'!$B$6:$H$21,7,FALSE), "NO MATCH!!!")</f>
        <v>97</v>
      </c>
      <c r="D132" s="1">
        <f>IFERROR(VLOOKUP(B132,[1]GAME_INDEX!$A$7:$E$34, 5, FALSE), "NO MATCH!!!")</f>
        <v>1023</v>
      </c>
      <c r="E132" s="1" t="str">
        <f>IFERROR(VLOOKUP(B132,[1]GAME_INDEX!$A$7:$E$34,4,FALSE),"NO MATCH")</f>
        <v>North Carolina</v>
      </c>
      <c r="F132" t="s">
        <v>28</v>
      </c>
      <c r="G132">
        <v>1</v>
      </c>
      <c r="H132">
        <v>496</v>
      </c>
      <c r="I132">
        <v>3905</v>
      </c>
      <c r="J132">
        <v>2</v>
      </c>
      <c r="K132">
        <v>721</v>
      </c>
      <c r="L132">
        <v>2</v>
      </c>
      <c r="M132">
        <v>18.46</v>
      </c>
      <c r="N132">
        <v>1</v>
      </c>
      <c r="O132">
        <v>112</v>
      </c>
      <c r="P132">
        <v>34.86</v>
      </c>
      <c r="Q132">
        <v>6.43</v>
      </c>
      <c r="R132">
        <v>4332.1000000000004</v>
      </c>
      <c r="S132">
        <v>38.67</v>
      </c>
      <c r="T132">
        <v>1.79</v>
      </c>
      <c r="U132">
        <v>99</v>
      </c>
      <c r="V132">
        <v>16.100000000000001</v>
      </c>
      <c r="W132">
        <v>18</v>
      </c>
      <c r="X132">
        <v>21</v>
      </c>
      <c r="Y132">
        <v>57</v>
      </c>
      <c r="Z132">
        <v>-1</v>
      </c>
    </row>
    <row r="133" spans="1:26" x14ac:dyDescent="0.2">
      <c r="A133" s="4" t="str">
        <f t="shared" si="6"/>
        <v>102311</v>
      </c>
      <c r="B133" s="4">
        <v>43048</v>
      </c>
      <c r="C133" s="1">
        <f>IFERROR(VLOOKUP(F133,'[1]2017_GT Roster'!$B$6:$H$21,7,FALSE), "NO MATCH!!!")</f>
        <v>11</v>
      </c>
      <c r="D133" s="1">
        <f>IFERROR(VLOOKUP(B133,[1]GAME_INDEX!$A$7:$E$34, 5, FALSE), "NO MATCH!!!")</f>
        <v>1023</v>
      </c>
      <c r="E133" s="1" t="str">
        <f>IFERROR(VLOOKUP(B133,[1]GAME_INDEX!$A$7:$E$34,4,FALSE),"NO MATCH")</f>
        <v>North Carolina</v>
      </c>
      <c r="F133" t="s">
        <v>25</v>
      </c>
      <c r="G133">
        <v>2</v>
      </c>
      <c r="H133">
        <v>483</v>
      </c>
      <c r="I133">
        <v>4456</v>
      </c>
      <c r="J133">
        <v>2</v>
      </c>
      <c r="K133">
        <v>715</v>
      </c>
      <c r="L133">
        <v>2</v>
      </c>
      <c r="M133">
        <v>16.04</v>
      </c>
      <c r="N133">
        <v>1</v>
      </c>
      <c r="O133">
        <v>147</v>
      </c>
      <c r="P133">
        <v>30.31</v>
      </c>
      <c r="Q133">
        <v>4.8600000000000003</v>
      </c>
      <c r="R133">
        <v>5594.09</v>
      </c>
      <c r="S133">
        <v>38.049999999999997</v>
      </c>
      <c r="T133">
        <v>1.68</v>
      </c>
      <c r="U133">
        <v>130</v>
      </c>
      <c r="V133">
        <v>19.399999999999999</v>
      </c>
      <c r="W133">
        <v>66</v>
      </c>
      <c r="X133">
        <v>23.9</v>
      </c>
      <c r="Y133">
        <v>27.1</v>
      </c>
      <c r="Z133">
        <v>-1</v>
      </c>
    </row>
    <row r="134" spans="1:26" x14ac:dyDescent="0.2">
      <c r="A134" s="4" t="str">
        <f t="shared" si="6"/>
        <v>10231</v>
      </c>
      <c r="B134" s="4">
        <v>43048</v>
      </c>
      <c r="C134" s="1">
        <f>IFERROR(VLOOKUP(F134,'[1]2017_GT Roster'!$B$6:$H$21,7,FALSE), "NO MATCH!!!")</f>
        <v>1</v>
      </c>
      <c r="D134" s="1">
        <f>IFERROR(VLOOKUP(B134,[1]GAME_INDEX!$A$7:$E$34, 5, FALSE), "NO MATCH!!!")</f>
        <v>1023</v>
      </c>
      <c r="E134" s="1" t="str">
        <f>IFERROR(VLOOKUP(B134,[1]GAME_INDEX!$A$7:$E$34,4,FALSE),"NO MATCH")</f>
        <v>North Carolina</v>
      </c>
      <c r="F134" t="s">
        <v>27</v>
      </c>
      <c r="G134">
        <v>3</v>
      </c>
      <c r="H134">
        <v>470</v>
      </c>
      <c r="I134">
        <v>3628</v>
      </c>
      <c r="J134">
        <v>2</v>
      </c>
      <c r="K134">
        <v>655</v>
      </c>
      <c r="L134">
        <v>2</v>
      </c>
      <c r="M134">
        <v>18.05</v>
      </c>
      <c r="N134">
        <v>1</v>
      </c>
      <c r="O134">
        <v>107</v>
      </c>
      <c r="P134">
        <v>33.9</v>
      </c>
      <c r="Q134">
        <v>6.12</v>
      </c>
      <c r="R134">
        <v>4069.48</v>
      </c>
      <c r="S134">
        <v>38.03</v>
      </c>
      <c r="T134">
        <v>1.73</v>
      </c>
      <c r="U134">
        <v>163</v>
      </c>
      <c r="V134">
        <v>17.2</v>
      </c>
      <c r="W134">
        <v>41</v>
      </c>
      <c r="X134">
        <v>22.4</v>
      </c>
      <c r="Y134">
        <v>58.7</v>
      </c>
      <c r="Z134">
        <v>-1</v>
      </c>
    </row>
    <row r="135" spans="1:26" x14ac:dyDescent="0.2">
      <c r="A135" s="4" t="str">
        <f t="shared" si="6"/>
        <v>10239</v>
      </c>
      <c r="B135" s="4">
        <v>43048</v>
      </c>
      <c r="C135" s="1">
        <f>IFERROR(VLOOKUP(F135,'[1]2017_GT Roster'!$B$6:$H$21,7,FALSE), "NO MATCH!!!")</f>
        <v>9</v>
      </c>
      <c r="D135" s="1">
        <f>IFERROR(VLOOKUP(B135,[1]GAME_INDEX!$A$7:$E$34, 5, FALSE), "NO MATCH!!!")</f>
        <v>1023</v>
      </c>
      <c r="E135" s="1" t="str">
        <f>IFERROR(VLOOKUP(B135,[1]GAME_INDEX!$A$7:$E$34,4,FALSE),"NO MATCH")</f>
        <v>North Carolina</v>
      </c>
      <c r="F135" t="s">
        <v>29</v>
      </c>
      <c r="G135">
        <v>4</v>
      </c>
      <c r="H135">
        <v>467</v>
      </c>
      <c r="I135">
        <v>5271</v>
      </c>
      <c r="J135">
        <v>2</v>
      </c>
      <c r="K135">
        <v>1686</v>
      </c>
      <c r="L135">
        <v>2</v>
      </c>
      <c r="M135">
        <v>31.98</v>
      </c>
      <c r="N135">
        <v>2</v>
      </c>
      <c r="O135">
        <v>147</v>
      </c>
      <c r="P135">
        <v>35.85</v>
      </c>
      <c r="Q135">
        <v>11.46</v>
      </c>
      <c r="R135">
        <v>4167.6899999999996</v>
      </c>
      <c r="S135">
        <v>28.35</v>
      </c>
      <c r="T135">
        <v>1.43</v>
      </c>
      <c r="U135">
        <v>191</v>
      </c>
      <c r="V135">
        <v>12.1</v>
      </c>
      <c r="W135">
        <v>0</v>
      </c>
      <c r="X135">
        <v>14.6</v>
      </c>
      <c r="Y135">
        <v>17.8</v>
      </c>
      <c r="Z135">
        <v>-1</v>
      </c>
    </row>
    <row r="136" spans="1:26" x14ac:dyDescent="0.2">
      <c r="A136" s="4" t="str">
        <f t="shared" si="6"/>
        <v>10234</v>
      </c>
      <c r="B136" s="4">
        <v>43048</v>
      </c>
      <c r="C136" s="1">
        <f>IFERROR(VLOOKUP(F136,'[1]2017_GT Roster'!$B$6:$H$21,7,FALSE), "NO MATCH!!!")</f>
        <v>4</v>
      </c>
      <c r="D136" s="1">
        <f>IFERROR(VLOOKUP(B136,[1]GAME_INDEX!$A$7:$E$34, 5, FALSE), "NO MATCH!!!")</f>
        <v>1023</v>
      </c>
      <c r="E136" s="1" t="str">
        <f>IFERROR(VLOOKUP(B136,[1]GAME_INDEX!$A$7:$E$34,4,FALSE),"NO MATCH")</f>
        <v>North Carolina</v>
      </c>
      <c r="F136" t="s">
        <v>31</v>
      </c>
      <c r="G136">
        <v>5</v>
      </c>
      <c r="H136">
        <v>399</v>
      </c>
      <c r="I136">
        <v>2800</v>
      </c>
      <c r="J136">
        <v>2</v>
      </c>
      <c r="K136">
        <v>460</v>
      </c>
      <c r="L136">
        <v>2</v>
      </c>
      <c r="M136">
        <v>16.420000000000002</v>
      </c>
      <c r="N136">
        <v>1</v>
      </c>
      <c r="O136">
        <v>113</v>
      </c>
      <c r="P136">
        <v>24.77</v>
      </c>
      <c r="Q136">
        <v>4.07</v>
      </c>
      <c r="R136">
        <v>3054.37</v>
      </c>
      <c r="S136">
        <v>27.02</v>
      </c>
      <c r="T136">
        <v>1.66</v>
      </c>
      <c r="U136">
        <v>141</v>
      </c>
      <c r="V136">
        <v>20.100000000000001</v>
      </c>
      <c r="W136">
        <v>78</v>
      </c>
      <c r="X136">
        <v>23.8</v>
      </c>
      <c r="Y136">
        <v>28.3</v>
      </c>
      <c r="Z136">
        <v>-1</v>
      </c>
    </row>
    <row r="137" spans="1:26" x14ac:dyDescent="0.2">
      <c r="A137" s="4" t="str">
        <f t="shared" si="6"/>
        <v>102333</v>
      </c>
      <c r="B137" s="4">
        <v>43048</v>
      </c>
      <c r="C137" s="1">
        <f>IFERROR(VLOOKUP(F137,'[1]2017_GT Roster'!$B$6:$H$21,7,FALSE), "NO MATCH!!!")</f>
        <v>33</v>
      </c>
      <c r="D137" s="1">
        <f>IFERROR(VLOOKUP(B137,[1]GAME_INDEX!$A$7:$E$34, 5, FALSE), "NO MATCH!!!")</f>
        <v>1023</v>
      </c>
      <c r="E137" s="1" t="str">
        <f>IFERROR(VLOOKUP(B137,[1]GAME_INDEX!$A$7:$E$34,4,FALSE),"NO MATCH")</f>
        <v>North Carolina</v>
      </c>
      <c r="F137" t="s">
        <v>26</v>
      </c>
      <c r="G137">
        <v>6</v>
      </c>
      <c r="H137">
        <v>374</v>
      </c>
      <c r="I137">
        <v>3578</v>
      </c>
      <c r="J137">
        <v>2</v>
      </c>
      <c r="K137">
        <v>531</v>
      </c>
      <c r="L137">
        <v>2</v>
      </c>
      <c r="M137">
        <v>14.84</v>
      </c>
      <c r="N137">
        <v>0</v>
      </c>
      <c r="O137">
        <v>147</v>
      </c>
      <c r="P137">
        <v>24.34</v>
      </c>
      <c r="Q137">
        <v>3.61</v>
      </c>
      <c r="R137">
        <v>3365.95</v>
      </c>
      <c r="S137">
        <v>22.89</v>
      </c>
      <c r="T137">
        <v>1.67</v>
      </c>
      <c r="U137">
        <v>100</v>
      </c>
      <c r="V137">
        <v>17.2</v>
      </c>
      <c r="W137">
        <v>30</v>
      </c>
      <c r="X137">
        <v>22.7</v>
      </c>
      <c r="Y137">
        <v>28.3</v>
      </c>
      <c r="Z137">
        <v>-1</v>
      </c>
    </row>
    <row r="138" spans="1:26" x14ac:dyDescent="0.2">
      <c r="A138" s="4" t="str">
        <f t="shared" si="6"/>
        <v>10233</v>
      </c>
      <c r="B138" s="4">
        <v>43048</v>
      </c>
      <c r="C138" s="1">
        <f>IFERROR(VLOOKUP(F138,'[1]2017_GT Roster'!$B$6:$H$21,7,FALSE), "NO MATCH!!!")</f>
        <v>3</v>
      </c>
      <c r="D138" s="1">
        <f>IFERROR(VLOOKUP(B138,[1]GAME_INDEX!$A$7:$E$34, 5, FALSE), "NO MATCH!!!")</f>
        <v>1023</v>
      </c>
      <c r="E138" s="1" t="str">
        <f>IFERROR(VLOOKUP(B138,[1]GAME_INDEX!$A$7:$E$34,4,FALSE),"NO MATCH")</f>
        <v>North Carolina</v>
      </c>
      <c r="F138" t="s">
        <v>35</v>
      </c>
      <c r="G138">
        <v>7</v>
      </c>
      <c r="H138">
        <v>279</v>
      </c>
      <c r="I138">
        <v>1244</v>
      </c>
      <c r="J138">
        <v>1</v>
      </c>
      <c r="K138">
        <v>215</v>
      </c>
      <c r="L138">
        <v>1</v>
      </c>
      <c r="M138">
        <v>17.28</v>
      </c>
      <c r="N138">
        <v>1</v>
      </c>
      <c r="O138">
        <v>94</v>
      </c>
      <c r="P138">
        <v>13.23</v>
      </c>
      <c r="Q138">
        <v>2.2799999999999998</v>
      </c>
      <c r="R138">
        <v>1396.99</v>
      </c>
      <c r="S138">
        <v>14.86</v>
      </c>
      <c r="T138">
        <v>1.76</v>
      </c>
      <c r="U138">
        <v>115</v>
      </c>
      <c r="V138">
        <v>12.6</v>
      </c>
      <c r="W138">
        <v>16</v>
      </c>
      <c r="X138">
        <v>20.3</v>
      </c>
      <c r="Y138">
        <v>26.3</v>
      </c>
      <c r="Z138">
        <v>-1</v>
      </c>
    </row>
    <row r="139" spans="1:26" x14ac:dyDescent="0.2">
      <c r="A139" s="4" t="str">
        <f t="shared" si="6"/>
        <v>102310</v>
      </c>
      <c r="B139" s="4">
        <v>43048</v>
      </c>
      <c r="C139" s="1">
        <f>IFERROR(VLOOKUP(F139,'[1]2017_GT Roster'!$B$6:$H$21,7,FALSE), "NO MATCH!!!")</f>
        <v>10</v>
      </c>
      <c r="D139" s="1">
        <f>IFERROR(VLOOKUP(B139,[1]GAME_INDEX!$A$7:$E$34, 5, FALSE), "NO MATCH!!!")</f>
        <v>1023</v>
      </c>
      <c r="E139" s="1" t="str">
        <f>IFERROR(VLOOKUP(B139,[1]GAME_INDEX!$A$7:$E$34,4,FALSE),"NO MATCH")</f>
        <v>North Carolina</v>
      </c>
      <c r="F139" t="s">
        <v>37</v>
      </c>
      <c r="G139">
        <v>8</v>
      </c>
      <c r="H139">
        <v>239</v>
      </c>
      <c r="I139">
        <v>1906</v>
      </c>
      <c r="J139">
        <v>2</v>
      </c>
      <c r="K139">
        <v>333</v>
      </c>
      <c r="L139">
        <v>1</v>
      </c>
      <c r="M139">
        <v>17.47</v>
      </c>
      <c r="N139">
        <v>1</v>
      </c>
      <c r="O139">
        <v>96</v>
      </c>
      <c r="P139">
        <v>19.850000000000001</v>
      </c>
      <c r="Q139">
        <v>3.46</v>
      </c>
      <c r="R139">
        <v>1326.87</v>
      </c>
      <c r="S139">
        <v>13.82</v>
      </c>
      <c r="T139">
        <v>1.43</v>
      </c>
      <c r="U139">
        <v>29</v>
      </c>
      <c r="V139">
        <v>10.4</v>
      </c>
      <c r="W139">
        <v>0</v>
      </c>
      <c r="X139">
        <v>12.7</v>
      </c>
      <c r="Y139">
        <v>14.6</v>
      </c>
      <c r="Z139">
        <v>-1</v>
      </c>
    </row>
    <row r="140" spans="1:26" x14ac:dyDescent="0.2">
      <c r="A140" s="4" t="str">
        <f t="shared" si="6"/>
        <v>10238</v>
      </c>
      <c r="B140" s="4">
        <v>43048</v>
      </c>
      <c r="C140" s="1">
        <f>IFERROR(VLOOKUP(F140,'[1]2017_GT Roster'!$B$6:$H$21,7,FALSE), "NO MATCH!!!")</f>
        <v>8</v>
      </c>
      <c r="D140" s="1">
        <f>IFERROR(VLOOKUP(B140,[1]GAME_INDEX!$A$7:$E$34, 5, FALSE), "NO MATCH!!!")</f>
        <v>1023</v>
      </c>
      <c r="E140" s="1" t="str">
        <f>IFERROR(VLOOKUP(B140,[1]GAME_INDEX!$A$7:$E$34,4,FALSE),"NO MATCH")</f>
        <v>North Carolina</v>
      </c>
      <c r="F140" t="s">
        <v>33</v>
      </c>
      <c r="G140">
        <v>9</v>
      </c>
      <c r="H140">
        <v>204</v>
      </c>
      <c r="I140">
        <v>2040</v>
      </c>
      <c r="J140">
        <v>2</v>
      </c>
      <c r="K140">
        <v>189</v>
      </c>
      <c r="L140">
        <v>0</v>
      </c>
      <c r="M140">
        <v>9.26</v>
      </c>
      <c r="N140">
        <v>0</v>
      </c>
      <c r="O140">
        <v>113</v>
      </c>
      <c r="P140">
        <v>18.05</v>
      </c>
      <c r="Q140">
        <v>1.67</v>
      </c>
      <c r="R140">
        <v>1188.2</v>
      </c>
      <c r="S140">
        <v>10.51</v>
      </c>
      <c r="T140">
        <v>1.33</v>
      </c>
      <c r="U140">
        <v>18</v>
      </c>
      <c r="V140">
        <v>13.1</v>
      </c>
      <c r="W140">
        <v>1</v>
      </c>
      <c r="X140">
        <v>13.3</v>
      </c>
      <c r="Y140">
        <v>66.2</v>
      </c>
      <c r="Z140">
        <v>-1</v>
      </c>
    </row>
    <row r="141" spans="1:26" x14ac:dyDescent="0.2">
      <c r="A141" s="4" t="str">
        <f t="shared" ref="A141:A208" si="12">D141&amp;C141</f>
        <v>102314</v>
      </c>
      <c r="B141" s="4">
        <v>43048</v>
      </c>
      <c r="C141" s="1">
        <f>IFERROR(VLOOKUP(F141,'[1]2017_GT Roster'!$B$6:$H$21,7,FALSE), "NO MATCH!!!")</f>
        <v>14</v>
      </c>
      <c r="D141" s="1">
        <f>IFERROR(VLOOKUP(B141,[1]GAME_INDEX!$A$7:$E$34, 5, FALSE), "NO MATCH!!!")</f>
        <v>1023</v>
      </c>
      <c r="E141" s="1" t="str">
        <f>IFERROR(VLOOKUP(B141,[1]GAME_INDEX!$A$7:$E$34,4,FALSE),"NO MATCH")</f>
        <v>North Carolina</v>
      </c>
      <c r="F141" t="s">
        <v>30</v>
      </c>
      <c r="G141">
        <v>10</v>
      </c>
      <c r="H141">
        <v>179</v>
      </c>
      <c r="I141">
        <v>905</v>
      </c>
      <c r="J141">
        <v>0</v>
      </c>
      <c r="K141">
        <v>134</v>
      </c>
      <c r="L141">
        <v>0</v>
      </c>
      <c r="M141">
        <v>14.8</v>
      </c>
      <c r="N141">
        <v>0</v>
      </c>
      <c r="O141">
        <v>47</v>
      </c>
      <c r="P141">
        <v>19.25</v>
      </c>
      <c r="Q141">
        <v>2.85</v>
      </c>
      <c r="R141">
        <v>691.27</v>
      </c>
      <c r="S141">
        <v>14.7</v>
      </c>
      <c r="T141">
        <v>1.33</v>
      </c>
      <c r="U141">
        <v>31</v>
      </c>
      <c r="V141">
        <v>18.899999999999999</v>
      </c>
      <c r="W141">
        <v>8</v>
      </c>
      <c r="X141">
        <v>22</v>
      </c>
      <c r="Y141">
        <v>24.4</v>
      </c>
      <c r="Z141">
        <v>-1</v>
      </c>
    </row>
    <row r="142" spans="1:26" x14ac:dyDescent="0.2">
      <c r="A142" s="4" t="str">
        <f t="shared" si="12"/>
        <v>102323</v>
      </c>
      <c r="B142" s="4">
        <v>43048</v>
      </c>
      <c r="C142" s="1">
        <f>IFERROR(VLOOKUP(F142,'[1]2017_GT Roster'!$B$6:$H$21,7,FALSE), "NO MATCH!!!")</f>
        <v>23</v>
      </c>
      <c r="D142" s="1">
        <f>IFERROR(VLOOKUP(B142,[1]GAME_INDEX!$A$7:$E$34, 5, FALSE), "NO MATCH!!!")</f>
        <v>1023</v>
      </c>
      <c r="E142" s="1" t="str">
        <f>IFERROR(VLOOKUP(B142,[1]GAME_INDEX!$A$7:$E$34,4,FALSE),"NO MATCH")</f>
        <v>North Carolina</v>
      </c>
      <c r="F142" t="s">
        <v>34</v>
      </c>
      <c r="G142">
        <v>11</v>
      </c>
      <c r="H142">
        <v>175</v>
      </c>
      <c r="I142">
        <v>1290</v>
      </c>
      <c r="J142">
        <v>1</v>
      </c>
      <c r="K142">
        <v>119</v>
      </c>
      <c r="L142">
        <v>0</v>
      </c>
      <c r="M142">
        <v>9.2200000000000006</v>
      </c>
      <c r="N142">
        <v>0</v>
      </c>
      <c r="O142">
        <v>63</v>
      </c>
      <c r="P142">
        <v>20.47</v>
      </c>
      <c r="Q142">
        <v>1.88</v>
      </c>
      <c r="R142">
        <v>793.08</v>
      </c>
      <c r="S142">
        <v>12.58</v>
      </c>
      <c r="T142">
        <v>1.33</v>
      </c>
      <c r="U142">
        <v>16</v>
      </c>
      <c r="V142">
        <v>19</v>
      </c>
      <c r="W142">
        <v>6</v>
      </c>
      <c r="X142">
        <v>21.6</v>
      </c>
      <c r="Y142">
        <v>30.5</v>
      </c>
      <c r="Z142">
        <v>-1</v>
      </c>
    </row>
    <row r="143" spans="1:26" x14ac:dyDescent="0.2">
      <c r="A143" s="4" t="str">
        <f t="shared" si="12"/>
        <v>102312</v>
      </c>
      <c r="B143" s="4">
        <v>43048</v>
      </c>
      <c r="C143" s="1">
        <f>IFERROR(VLOOKUP(F143,'[1]2017_GT Roster'!$B$6:$H$21,7,FALSE), "NO MATCH!!!")</f>
        <v>12</v>
      </c>
      <c r="D143" s="1">
        <f>IFERROR(VLOOKUP(B143,[1]GAME_INDEX!$A$7:$E$34, 5, FALSE), "NO MATCH!!!")</f>
        <v>1023</v>
      </c>
      <c r="E143" s="1" t="str">
        <f>IFERROR(VLOOKUP(B143,[1]GAME_INDEX!$A$7:$E$34,4,FALSE),"NO MATCH")</f>
        <v>North Carolina</v>
      </c>
      <c r="F143" t="s">
        <v>32</v>
      </c>
      <c r="G143">
        <v>12</v>
      </c>
      <c r="H143">
        <v>106</v>
      </c>
      <c r="I143">
        <v>671</v>
      </c>
      <c r="J143">
        <v>0</v>
      </c>
      <c r="K143">
        <v>103</v>
      </c>
      <c r="L143">
        <v>0</v>
      </c>
      <c r="M143">
        <v>15.35</v>
      </c>
      <c r="N143">
        <v>0</v>
      </c>
      <c r="O143">
        <v>55</v>
      </c>
      <c r="P143">
        <v>12.2</v>
      </c>
      <c r="Q143">
        <v>1.87</v>
      </c>
      <c r="R143">
        <v>494.8</v>
      </c>
      <c r="S143">
        <v>8.99</v>
      </c>
      <c r="T143">
        <v>1.36</v>
      </c>
      <c r="U143">
        <v>56</v>
      </c>
      <c r="V143">
        <v>11.5</v>
      </c>
      <c r="W143">
        <v>0</v>
      </c>
      <c r="X143">
        <v>14.7</v>
      </c>
      <c r="Y143">
        <v>18.600000000000001</v>
      </c>
      <c r="Z143">
        <v>-1</v>
      </c>
    </row>
    <row r="144" spans="1:26" x14ac:dyDescent="0.2">
      <c r="A144" s="4"/>
      <c r="B144" s="4"/>
      <c r="C144" s="1"/>
      <c r="D144" s="1"/>
      <c r="E144" s="1"/>
      <c r="I144">
        <f>AVERAGE(I132:I143)</f>
        <v>2641.1666666666665</v>
      </c>
      <c r="J144">
        <f t="shared" ref="J144:Z144" si="13">AVERAGE(J132:J143)</f>
        <v>1.5</v>
      </c>
      <c r="K144">
        <f t="shared" si="13"/>
        <v>488.41666666666669</v>
      </c>
      <c r="L144">
        <f t="shared" si="13"/>
        <v>1.1666666666666667</v>
      </c>
      <c r="M144">
        <f t="shared" si="13"/>
        <v>16.5975</v>
      </c>
      <c r="N144">
        <f t="shared" si="13"/>
        <v>0.66666666666666663</v>
      </c>
      <c r="O144">
        <f t="shared" si="13"/>
        <v>103.41666666666667</v>
      </c>
      <c r="P144">
        <f t="shared" si="13"/>
        <v>23.923333333333332</v>
      </c>
      <c r="Q144">
        <f t="shared" si="13"/>
        <v>4.2133333333333338</v>
      </c>
      <c r="R144">
        <f t="shared" si="13"/>
        <v>2539.5741666666668</v>
      </c>
      <c r="S144">
        <f t="shared" si="13"/>
        <v>22.372499999999999</v>
      </c>
      <c r="T144">
        <f t="shared" si="13"/>
        <v>1.5416666666666667</v>
      </c>
      <c r="U144">
        <f t="shared" si="13"/>
        <v>90.75</v>
      </c>
      <c r="V144">
        <f t="shared" si="13"/>
        <v>15.633333333333335</v>
      </c>
      <c r="W144">
        <f t="shared" si="13"/>
        <v>22</v>
      </c>
      <c r="X144">
        <f t="shared" si="13"/>
        <v>19.416666666666664</v>
      </c>
      <c r="Y144">
        <f t="shared" si="13"/>
        <v>33.150000000000006</v>
      </c>
      <c r="Z144">
        <f t="shared" si="13"/>
        <v>-1</v>
      </c>
    </row>
    <row r="145" spans="1:26" x14ac:dyDescent="0.2">
      <c r="A145" s="4" t="str">
        <f t="shared" si="12"/>
        <v>102411</v>
      </c>
      <c r="B145" s="4">
        <v>43050</v>
      </c>
      <c r="C145" s="1">
        <f>IFERROR(VLOOKUP(F145,'[1]2017_GT Roster'!$B$6:$H$21,7,FALSE), "NO MATCH!!!")</f>
        <v>11</v>
      </c>
      <c r="D145" s="1">
        <f>IFERROR(VLOOKUP(B145,[1]GAME_INDEX!$A$7:$E$34, 5, FALSE), "NO MATCH!!!")</f>
        <v>1024</v>
      </c>
      <c r="E145" s="1" t="str">
        <f>IFERROR(VLOOKUP(B145,[1]GAME_INDEX!$A$7:$E$34,4,FALSE),"NO MATCH")</f>
        <v>NC State</v>
      </c>
      <c r="F145" t="s">
        <v>25</v>
      </c>
      <c r="G145">
        <v>1</v>
      </c>
      <c r="H145">
        <v>536</v>
      </c>
      <c r="I145">
        <v>2998</v>
      </c>
      <c r="J145">
        <v>2</v>
      </c>
      <c r="K145">
        <v>522</v>
      </c>
      <c r="L145">
        <v>2</v>
      </c>
      <c r="M145">
        <v>17.41</v>
      </c>
      <c r="N145">
        <v>1</v>
      </c>
      <c r="O145">
        <v>107</v>
      </c>
      <c r="P145">
        <v>28.01</v>
      </c>
      <c r="Q145">
        <v>4.87</v>
      </c>
      <c r="R145">
        <v>3638.62</v>
      </c>
      <c r="S145">
        <v>34</v>
      </c>
      <c r="T145">
        <v>1.56</v>
      </c>
      <c r="U145">
        <v>89</v>
      </c>
      <c r="V145">
        <v>20.3</v>
      </c>
      <c r="W145">
        <v>51</v>
      </c>
      <c r="X145">
        <v>25.8</v>
      </c>
      <c r="Y145">
        <v>29.3</v>
      </c>
      <c r="Z145">
        <v>-3</v>
      </c>
    </row>
    <row r="146" spans="1:26" x14ac:dyDescent="0.2">
      <c r="A146" s="4" t="str">
        <f t="shared" si="12"/>
        <v>10249</v>
      </c>
      <c r="B146" s="4">
        <v>43050</v>
      </c>
      <c r="C146" s="1">
        <f>IFERROR(VLOOKUP(F146,'[1]2017_GT Roster'!$B$6:$H$21,7,FALSE), "NO MATCH!!!")</f>
        <v>9</v>
      </c>
      <c r="D146" s="1">
        <f>IFERROR(VLOOKUP(B146,[1]GAME_INDEX!$A$7:$E$34, 5, FALSE), "NO MATCH!!!")</f>
        <v>1024</v>
      </c>
      <c r="E146" s="1" t="str">
        <f>IFERROR(VLOOKUP(B146,[1]GAME_INDEX!$A$7:$E$34,4,FALSE),"NO MATCH")</f>
        <v>NC State</v>
      </c>
      <c r="F146" t="s">
        <v>29</v>
      </c>
      <c r="G146">
        <v>2</v>
      </c>
      <c r="H146">
        <v>472</v>
      </c>
      <c r="I146">
        <v>4007</v>
      </c>
      <c r="J146">
        <v>2</v>
      </c>
      <c r="K146">
        <v>1395</v>
      </c>
      <c r="L146">
        <v>2</v>
      </c>
      <c r="M146">
        <v>34.81</v>
      </c>
      <c r="N146">
        <v>2</v>
      </c>
      <c r="O146">
        <v>102</v>
      </c>
      <c r="P146">
        <v>39.28</v>
      </c>
      <c r="Q146">
        <v>13.67</v>
      </c>
      <c r="R146">
        <v>3325.92</v>
      </c>
      <c r="S146">
        <v>32.6</v>
      </c>
      <c r="T146">
        <v>1.44</v>
      </c>
      <c r="U146">
        <v>160</v>
      </c>
      <c r="V146">
        <v>12.8</v>
      </c>
      <c r="W146">
        <v>0</v>
      </c>
      <c r="X146">
        <v>15.2</v>
      </c>
      <c r="Y146">
        <v>18.100000000000001</v>
      </c>
      <c r="Z146">
        <v>-3</v>
      </c>
    </row>
    <row r="147" spans="1:26" x14ac:dyDescent="0.2">
      <c r="A147" s="4" t="str">
        <f t="shared" si="12"/>
        <v>10241</v>
      </c>
      <c r="B147" s="4">
        <v>43050</v>
      </c>
      <c r="C147" s="1">
        <f>IFERROR(VLOOKUP(F147,'[1]2017_GT Roster'!$B$6:$H$21,7,FALSE), "NO MATCH!!!")</f>
        <v>1</v>
      </c>
      <c r="D147" s="1">
        <f>IFERROR(VLOOKUP(B147,[1]GAME_INDEX!$A$7:$E$34, 5, FALSE), "NO MATCH!!!")</f>
        <v>1024</v>
      </c>
      <c r="E147" s="1" t="str">
        <f>IFERROR(VLOOKUP(B147,[1]GAME_INDEX!$A$7:$E$34,4,FALSE),"NO MATCH")</f>
        <v>NC State</v>
      </c>
      <c r="F147" t="s">
        <v>27</v>
      </c>
      <c r="G147">
        <v>3</v>
      </c>
      <c r="H147">
        <v>463</v>
      </c>
      <c r="I147">
        <v>2346</v>
      </c>
      <c r="J147">
        <v>2</v>
      </c>
      <c r="K147">
        <v>390</v>
      </c>
      <c r="L147">
        <v>1</v>
      </c>
      <c r="M147">
        <v>16.62</v>
      </c>
      <c r="N147">
        <v>1</v>
      </c>
      <c r="O147">
        <v>80</v>
      </c>
      <c r="P147">
        <v>29.32</v>
      </c>
      <c r="Q147">
        <v>4.87</v>
      </c>
      <c r="R147">
        <v>2730.29</v>
      </c>
      <c r="S147">
        <v>34.119999999999997</v>
      </c>
      <c r="T147">
        <v>1.76</v>
      </c>
      <c r="U147">
        <v>117</v>
      </c>
      <c r="V147">
        <v>18.2</v>
      </c>
      <c r="W147">
        <v>40</v>
      </c>
      <c r="X147">
        <v>22.4</v>
      </c>
      <c r="Y147">
        <v>24.9</v>
      </c>
      <c r="Z147">
        <v>-3</v>
      </c>
    </row>
    <row r="148" spans="1:26" x14ac:dyDescent="0.2">
      <c r="A148" s="4" t="str">
        <f t="shared" si="12"/>
        <v>102433</v>
      </c>
      <c r="B148" s="4">
        <v>43050</v>
      </c>
      <c r="C148" s="1">
        <f>IFERROR(VLOOKUP(F148,'[1]2017_GT Roster'!$B$6:$H$21,7,FALSE), "NO MATCH!!!")</f>
        <v>33</v>
      </c>
      <c r="D148" s="1">
        <f>IFERROR(VLOOKUP(B148,[1]GAME_INDEX!$A$7:$E$34, 5, FALSE), "NO MATCH!!!")</f>
        <v>1024</v>
      </c>
      <c r="E148" s="1" t="str">
        <f>IFERROR(VLOOKUP(B148,[1]GAME_INDEX!$A$7:$E$34,4,FALSE),"NO MATCH")</f>
        <v>NC State</v>
      </c>
      <c r="F148" t="s">
        <v>26</v>
      </c>
      <c r="G148">
        <v>4</v>
      </c>
      <c r="H148">
        <v>426</v>
      </c>
      <c r="I148">
        <v>2086</v>
      </c>
      <c r="J148">
        <v>2</v>
      </c>
      <c r="K148">
        <v>340</v>
      </c>
      <c r="L148">
        <v>1</v>
      </c>
      <c r="M148">
        <v>16.29</v>
      </c>
      <c r="N148">
        <v>1</v>
      </c>
      <c r="O148">
        <v>77</v>
      </c>
      <c r="P148">
        <v>27.09</v>
      </c>
      <c r="Q148">
        <v>4.41</v>
      </c>
      <c r="R148">
        <v>2058.08</v>
      </c>
      <c r="S148">
        <v>26.72</v>
      </c>
      <c r="T148">
        <v>1.72</v>
      </c>
      <c r="U148">
        <v>49</v>
      </c>
      <c r="V148">
        <v>18.600000000000001</v>
      </c>
      <c r="W148">
        <v>19</v>
      </c>
      <c r="X148">
        <v>24.6</v>
      </c>
      <c r="Y148">
        <v>26</v>
      </c>
      <c r="Z148">
        <v>-3</v>
      </c>
    </row>
    <row r="149" spans="1:26" x14ac:dyDescent="0.2">
      <c r="A149" s="4" t="str">
        <f t="shared" si="12"/>
        <v>10244</v>
      </c>
      <c r="B149" s="4">
        <v>43050</v>
      </c>
      <c r="C149" s="1">
        <f>IFERROR(VLOOKUP(F149,'[1]2017_GT Roster'!$B$6:$H$21,7,FALSE), "NO MATCH!!!")</f>
        <v>4</v>
      </c>
      <c r="D149" s="1">
        <f>IFERROR(VLOOKUP(B149,[1]GAME_INDEX!$A$7:$E$34, 5, FALSE), "NO MATCH!!!")</f>
        <v>1024</v>
      </c>
      <c r="E149" s="1" t="str">
        <f>IFERROR(VLOOKUP(B149,[1]GAME_INDEX!$A$7:$E$34,4,FALSE),"NO MATCH")</f>
        <v>NC State</v>
      </c>
      <c r="F149" t="s">
        <v>31</v>
      </c>
      <c r="G149">
        <v>5</v>
      </c>
      <c r="H149">
        <v>414</v>
      </c>
      <c r="I149">
        <v>1835</v>
      </c>
      <c r="J149">
        <v>2</v>
      </c>
      <c r="K149">
        <v>315</v>
      </c>
      <c r="L149">
        <v>1</v>
      </c>
      <c r="M149">
        <v>17.16</v>
      </c>
      <c r="N149">
        <v>1</v>
      </c>
      <c r="O149">
        <v>80</v>
      </c>
      <c r="P149">
        <v>22.93</v>
      </c>
      <c r="Q149">
        <v>3.93</v>
      </c>
      <c r="R149">
        <v>1914.92</v>
      </c>
      <c r="S149">
        <v>23.93</v>
      </c>
      <c r="T149">
        <v>1.65</v>
      </c>
      <c r="U149">
        <v>91</v>
      </c>
      <c r="V149">
        <v>20.5</v>
      </c>
      <c r="W149">
        <v>46</v>
      </c>
      <c r="X149">
        <v>24.2</v>
      </c>
      <c r="Y149">
        <v>63.9</v>
      </c>
      <c r="Z149">
        <v>-3</v>
      </c>
    </row>
    <row r="150" spans="1:26" x14ac:dyDescent="0.2">
      <c r="A150" s="4" t="str">
        <f t="shared" si="12"/>
        <v>102497</v>
      </c>
      <c r="B150" s="4">
        <v>43050</v>
      </c>
      <c r="C150" s="1">
        <f>IFERROR(VLOOKUP(F150,'[1]2017_GT Roster'!$B$6:$H$21,7,FALSE), "NO MATCH!!!")</f>
        <v>97</v>
      </c>
      <c r="D150" s="1">
        <f>IFERROR(VLOOKUP(B150,[1]GAME_INDEX!$A$7:$E$34, 5, FALSE), "NO MATCH!!!")</f>
        <v>1024</v>
      </c>
      <c r="E150" s="1" t="str">
        <f>IFERROR(VLOOKUP(B150,[1]GAME_INDEX!$A$7:$E$34,4,FALSE),"NO MATCH")</f>
        <v>NC State</v>
      </c>
      <c r="F150" t="s">
        <v>28</v>
      </c>
      <c r="G150">
        <v>6</v>
      </c>
      <c r="H150">
        <v>339</v>
      </c>
      <c r="I150">
        <v>1635</v>
      </c>
      <c r="J150">
        <v>2</v>
      </c>
      <c r="K150">
        <v>270</v>
      </c>
      <c r="L150">
        <v>1</v>
      </c>
      <c r="M150">
        <v>16.510000000000002</v>
      </c>
      <c r="N150">
        <v>1</v>
      </c>
      <c r="O150">
        <v>61</v>
      </c>
      <c r="P150">
        <v>26.8</v>
      </c>
      <c r="Q150">
        <v>4.42</v>
      </c>
      <c r="R150">
        <v>1636.51</v>
      </c>
      <c r="S150">
        <v>26.82</v>
      </c>
      <c r="T150">
        <v>1.74</v>
      </c>
      <c r="U150">
        <v>43</v>
      </c>
      <c r="V150">
        <v>17.5</v>
      </c>
      <c r="W150">
        <v>12</v>
      </c>
      <c r="X150">
        <v>22.2</v>
      </c>
      <c r="Y150">
        <v>23.7</v>
      </c>
      <c r="Z150">
        <v>-3</v>
      </c>
    </row>
    <row r="151" spans="1:26" x14ac:dyDescent="0.2">
      <c r="A151" s="4" t="str">
        <f t="shared" si="12"/>
        <v>102414</v>
      </c>
      <c r="B151" s="4">
        <v>43050</v>
      </c>
      <c r="C151" s="1">
        <f>IFERROR(VLOOKUP(F151,'[1]2017_GT Roster'!$B$6:$H$21,7,FALSE), "NO MATCH!!!")</f>
        <v>14</v>
      </c>
      <c r="D151" s="1">
        <f>IFERROR(VLOOKUP(B151,[1]GAME_INDEX!$A$7:$E$34, 5, FALSE), "NO MATCH!!!")</f>
        <v>1024</v>
      </c>
      <c r="E151" s="1" t="str">
        <f>IFERROR(VLOOKUP(B151,[1]GAME_INDEX!$A$7:$E$34,4,FALSE),"NO MATCH")</f>
        <v>NC State</v>
      </c>
      <c r="F151" t="s">
        <v>30</v>
      </c>
      <c r="G151">
        <v>7</v>
      </c>
      <c r="H151">
        <v>272</v>
      </c>
      <c r="I151">
        <v>732</v>
      </c>
      <c r="J151">
        <v>0</v>
      </c>
      <c r="K151">
        <v>135</v>
      </c>
      <c r="L151">
        <v>0</v>
      </c>
      <c r="M151">
        <v>18.440000000000001</v>
      </c>
      <c r="N151">
        <v>1</v>
      </c>
      <c r="O151">
        <v>34</v>
      </c>
      <c r="P151">
        <v>21.52</v>
      </c>
      <c r="Q151">
        <v>3.97</v>
      </c>
      <c r="R151">
        <v>686.27</v>
      </c>
      <c r="S151">
        <v>20.18</v>
      </c>
      <c r="T151">
        <v>1.52</v>
      </c>
      <c r="U151">
        <v>28</v>
      </c>
      <c r="V151">
        <v>19.2</v>
      </c>
      <c r="W151">
        <v>9</v>
      </c>
      <c r="X151">
        <v>23</v>
      </c>
      <c r="Y151">
        <v>25.4</v>
      </c>
      <c r="Z151">
        <v>-3</v>
      </c>
    </row>
    <row r="152" spans="1:26" x14ac:dyDescent="0.2">
      <c r="A152" s="4" t="str">
        <f t="shared" si="12"/>
        <v>102423</v>
      </c>
      <c r="B152" s="4">
        <v>43050</v>
      </c>
      <c r="C152" s="1">
        <f>IFERROR(VLOOKUP(F152,'[1]2017_GT Roster'!$B$6:$H$21,7,FALSE), "NO MATCH!!!")</f>
        <v>23</v>
      </c>
      <c r="D152" s="1">
        <f>IFERROR(VLOOKUP(B152,[1]GAME_INDEX!$A$7:$E$34, 5, FALSE), "NO MATCH!!!")</f>
        <v>1024</v>
      </c>
      <c r="E152" s="1" t="str">
        <f>IFERROR(VLOOKUP(B152,[1]GAME_INDEX!$A$7:$E$34,4,FALSE),"NO MATCH")</f>
        <v>NC State</v>
      </c>
      <c r="F152" t="s">
        <v>34</v>
      </c>
      <c r="G152">
        <v>8</v>
      </c>
      <c r="H152">
        <v>255</v>
      </c>
      <c r="I152">
        <v>2060</v>
      </c>
      <c r="J152">
        <v>2</v>
      </c>
      <c r="K152">
        <v>195</v>
      </c>
      <c r="L152">
        <v>0</v>
      </c>
      <c r="M152">
        <v>9.4600000000000009</v>
      </c>
      <c r="N152">
        <v>0</v>
      </c>
      <c r="O152">
        <v>80</v>
      </c>
      <c r="P152">
        <v>25.75</v>
      </c>
      <c r="Q152">
        <v>2.4300000000000002</v>
      </c>
      <c r="R152">
        <v>1622.27</v>
      </c>
      <c r="S152">
        <v>20.27</v>
      </c>
      <c r="T152">
        <v>1.52</v>
      </c>
      <c r="U152">
        <v>22</v>
      </c>
      <c r="V152">
        <v>17.100000000000001</v>
      </c>
      <c r="W152">
        <v>8</v>
      </c>
      <c r="X152">
        <v>20.9</v>
      </c>
      <c r="Y152">
        <v>22</v>
      </c>
      <c r="Z152">
        <v>-3</v>
      </c>
    </row>
    <row r="153" spans="1:26" x14ac:dyDescent="0.2">
      <c r="A153" s="4" t="str">
        <f t="shared" si="12"/>
        <v>10243</v>
      </c>
      <c r="B153" s="4">
        <v>43050</v>
      </c>
      <c r="C153" s="1">
        <f>IFERROR(VLOOKUP(F153,'[1]2017_GT Roster'!$B$6:$H$21,7,FALSE), "NO MATCH!!!")</f>
        <v>3</v>
      </c>
      <c r="D153" s="1">
        <f>IFERROR(VLOOKUP(B153,[1]GAME_INDEX!$A$7:$E$34, 5, FALSE), "NO MATCH!!!")</f>
        <v>1024</v>
      </c>
      <c r="E153" s="1" t="str">
        <f>IFERROR(VLOOKUP(B153,[1]GAME_INDEX!$A$7:$E$34,4,FALSE),"NO MATCH")</f>
        <v>NC State</v>
      </c>
      <c r="F153" t="s">
        <v>35</v>
      </c>
      <c r="G153">
        <v>9</v>
      </c>
      <c r="H153">
        <v>238</v>
      </c>
      <c r="I153">
        <v>569</v>
      </c>
      <c r="J153">
        <v>0</v>
      </c>
      <c r="K153">
        <v>99</v>
      </c>
      <c r="L153">
        <v>0</v>
      </c>
      <c r="M153">
        <v>17.39</v>
      </c>
      <c r="N153">
        <v>1</v>
      </c>
      <c r="O153">
        <v>44</v>
      </c>
      <c r="P153">
        <v>12.93</v>
      </c>
      <c r="Q153">
        <v>2.25</v>
      </c>
      <c r="R153">
        <v>686.03</v>
      </c>
      <c r="S153">
        <v>15.59</v>
      </c>
      <c r="T153">
        <v>1.68</v>
      </c>
      <c r="U153">
        <v>35</v>
      </c>
      <c r="V153">
        <v>16.100000000000001</v>
      </c>
      <c r="W153">
        <v>17</v>
      </c>
      <c r="X153">
        <v>23.2</v>
      </c>
      <c r="Y153">
        <v>25</v>
      </c>
      <c r="Z153">
        <v>-3</v>
      </c>
    </row>
    <row r="154" spans="1:26" x14ac:dyDescent="0.2">
      <c r="A154" s="4" t="str">
        <f t="shared" si="12"/>
        <v>102410</v>
      </c>
      <c r="B154" s="4">
        <v>43050</v>
      </c>
      <c r="C154" s="1">
        <f>IFERROR(VLOOKUP(F154,'[1]2017_GT Roster'!$B$6:$H$21,7,FALSE), "NO MATCH!!!")</f>
        <v>10</v>
      </c>
      <c r="D154" s="1">
        <f>IFERROR(VLOOKUP(B154,[1]GAME_INDEX!$A$7:$E$34, 5, FALSE), "NO MATCH!!!")</f>
        <v>1024</v>
      </c>
      <c r="E154" s="1" t="str">
        <f>IFERROR(VLOOKUP(B154,[1]GAME_INDEX!$A$7:$E$34,4,FALSE),"NO MATCH")</f>
        <v>NC State</v>
      </c>
      <c r="F154" t="s">
        <v>37</v>
      </c>
      <c r="G154">
        <v>10</v>
      </c>
      <c r="H154">
        <v>184</v>
      </c>
      <c r="I154">
        <v>1282</v>
      </c>
      <c r="J154">
        <v>1</v>
      </c>
      <c r="K154">
        <v>214</v>
      </c>
      <c r="L154">
        <v>1</v>
      </c>
      <c r="M154">
        <v>16.690000000000001</v>
      </c>
      <c r="N154">
        <v>1</v>
      </c>
      <c r="O154">
        <v>66</v>
      </c>
      <c r="P154">
        <v>19.420000000000002</v>
      </c>
      <c r="Q154">
        <v>3.24</v>
      </c>
      <c r="R154">
        <v>719.92</v>
      </c>
      <c r="S154">
        <v>10.9</v>
      </c>
      <c r="T154">
        <v>1.17</v>
      </c>
      <c r="U154">
        <v>9</v>
      </c>
      <c r="V154">
        <v>9.9</v>
      </c>
      <c r="W154">
        <v>0</v>
      </c>
      <c r="X154">
        <v>12.6</v>
      </c>
      <c r="Y154">
        <v>13.4</v>
      </c>
      <c r="Z154">
        <v>-3</v>
      </c>
    </row>
    <row r="155" spans="1:26" x14ac:dyDescent="0.2">
      <c r="A155" s="4" t="str">
        <f t="shared" si="12"/>
        <v>10248</v>
      </c>
      <c r="B155" s="4">
        <v>43050</v>
      </c>
      <c r="C155" s="1">
        <f>IFERROR(VLOOKUP(F155,'[1]2017_GT Roster'!$B$6:$H$21,7,FALSE), "NO MATCH!!!")</f>
        <v>8</v>
      </c>
      <c r="D155" s="1">
        <f>IFERROR(VLOOKUP(B155,[1]GAME_INDEX!$A$7:$E$34, 5, FALSE), "NO MATCH!!!")</f>
        <v>1024</v>
      </c>
      <c r="E155" s="1" t="str">
        <f>IFERROR(VLOOKUP(B155,[1]GAME_INDEX!$A$7:$E$34,4,FALSE),"NO MATCH")</f>
        <v>NC State</v>
      </c>
      <c r="F155" t="s">
        <v>33</v>
      </c>
      <c r="G155">
        <v>11</v>
      </c>
      <c r="H155">
        <v>144</v>
      </c>
      <c r="I155">
        <v>1541</v>
      </c>
      <c r="J155">
        <v>2</v>
      </c>
      <c r="K155">
        <v>110</v>
      </c>
      <c r="L155">
        <v>0</v>
      </c>
      <c r="M155">
        <v>7.13</v>
      </c>
      <c r="N155">
        <v>0</v>
      </c>
      <c r="O155">
        <v>84</v>
      </c>
      <c r="P155">
        <v>18.34</v>
      </c>
      <c r="Q155">
        <v>1.3</v>
      </c>
      <c r="R155">
        <v>766.84</v>
      </c>
      <c r="S155">
        <v>9.1199999999999992</v>
      </c>
      <c r="T155">
        <v>1.23</v>
      </c>
      <c r="U155">
        <v>19</v>
      </c>
      <c r="V155">
        <v>10.6</v>
      </c>
      <c r="W155">
        <v>0</v>
      </c>
      <c r="X155">
        <v>14.4</v>
      </c>
      <c r="Y155">
        <v>15.9</v>
      </c>
      <c r="Z155">
        <v>-3</v>
      </c>
    </row>
    <row r="156" spans="1:26" x14ac:dyDescent="0.2">
      <c r="A156" s="4" t="str">
        <f t="shared" si="12"/>
        <v>102412</v>
      </c>
      <c r="B156" s="4">
        <v>43050</v>
      </c>
      <c r="C156" s="1">
        <f>IFERROR(VLOOKUP(F156,'[1]2017_GT Roster'!$B$6:$H$21,7,FALSE), "NO MATCH!!!")</f>
        <v>12</v>
      </c>
      <c r="D156" s="1">
        <f>IFERROR(VLOOKUP(B156,[1]GAME_INDEX!$A$7:$E$34, 5, FALSE), "NO MATCH!!!")</f>
        <v>1024</v>
      </c>
      <c r="E156" s="1" t="str">
        <f>IFERROR(VLOOKUP(B156,[1]GAME_INDEX!$A$7:$E$34,4,FALSE),"NO MATCH")</f>
        <v>NC State</v>
      </c>
      <c r="F156" t="s">
        <v>32</v>
      </c>
      <c r="G156">
        <v>12</v>
      </c>
      <c r="H156">
        <v>128</v>
      </c>
      <c r="I156">
        <v>380</v>
      </c>
      <c r="J156">
        <v>0</v>
      </c>
      <c r="K156">
        <v>61</v>
      </c>
      <c r="L156">
        <v>0</v>
      </c>
      <c r="M156">
        <v>16.05</v>
      </c>
      <c r="N156">
        <v>1</v>
      </c>
      <c r="O156">
        <v>44</v>
      </c>
      <c r="P156">
        <v>8.6300000000000008</v>
      </c>
      <c r="Q156">
        <v>1.38</v>
      </c>
      <c r="R156">
        <v>256.51</v>
      </c>
      <c r="S156">
        <v>5.82</v>
      </c>
      <c r="T156">
        <v>1.1100000000000001</v>
      </c>
      <c r="U156">
        <v>41</v>
      </c>
      <c r="V156">
        <v>11</v>
      </c>
      <c r="W156">
        <v>1</v>
      </c>
      <c r="X156">
        <v>13.1</v>
      </c>
      <c r="Y156">
        <v>22.5</v>
      </c>
      <c r="Z156">
        <v>-3</v>
      </c>
    </row>
    <row r="157" spans="1:26" x14ac:dyDescent="0.2">
      <c r="A157" s="4"/>
      <c r="B157" s="4"/>
      <c r="C157" s="1"/>
      <c r="D157" s="1"/>
      <c r="E157" s="1"/>
      <c r="I157">
        <f>AVERAGE(I145:I156)</f>
        <v>1789.25</v>
      </c>
      <c r="J157">
        <f t="shared" ref="J157:Z157" si="14">AVERAGE(J145:J156)</f>
        <v>1.4166666666666667</v>
      </c>
      <c r="K157">
        <f t="shared" si="14"/>
        <v>337.16666666666669</v>
      </c>
      <c r="L157">
        <f t="shared" si="14"/>
        <v>0.75</v>
      </c>
      <c r="M157">
        <f t="shared" si="14"/>
        <v>16.99666666666667</v>
      </c>
      <c r="N157">
        <f t="shared" si="14"/>
        <v>0.91666666666666663</v>
      </c>
      <c r="O157">
        <f t="shared" si="14"/>
        <v>71.583333333333329</v>
      </c>
      <c r="P157">
        <f t="shared" si="14"/>
        <v>23.335000000000004</v>
      </c>
      <c r="Q157">
        <f t="shared" si="14"/>
        <v>4.2283333333333335</v>
      </c>
      <c r="R157">
        <f t="shared" si="14"/>
        <v>1670.1816666666664</v>
      </c>
      <c r="S157">
        <f t="shared" si="14"/>
        <v>21.672500000000003</v>
      </c>
      <c r="T157">
        <f t="shared" si="14"/>
        <v>1.5083333333333331</v>
      </c>
      <c r="U157">
        <f t="shared" si="14"/>
        <v>58.583333333333336</v>
      </c>
      <c r="V157">
        <f t="shared" si="14"/>
        <v>15.983333333333334</v>
      </c>
      <c r="W157">
        <f t="shared" si="14"/>
        <v>16.916666666666668</v>
      </c>
      <c r="X157">
        <f t="shared" si="14"/>
        <v>20.133333333333333</v>
      </c>
      <c r="Y157">
        <f t="shared" si="14"/>
        <v>25.841666666666665</v>
      </c>
      <c r="Z157">
        <f t="shared" si="14"/>
        <v>-3</v>
      </c>
    </row>
    <row r="158" spans="1:26" x14ac:dyDescent="0.2">
      <c r="A158" s="4" t="str">
        <f t="shared" si="12"/>
        <v>102511</v>
      </c>
      <c r="B158" s="4">
        <v>43054</v>
      </c>
      <c r="C158" s="1">
        <f>IFERROR(VLOOKUP(F158,'[1]2017_GT Roster'!$B$6:$H$21,7,FALSE), "NO MATCH!!!")</f>
        <v>11</v>
      </c>
      <c r="D158" s="1">
        <f>IFERROR(VLOOKUP(B158,[1]GAME_INDEX!$A$7:$E$34, 5, FALSE), "NO MATCH!!!")</f>
        <v>1025</v>
      </c>
      <c r="E158" s="1" t="str">
        <f>IFERROR(VLOOKUP(B158,[1]GAME_INDEX!$A$7:$E$34,4,FALSE),"NO MATCH")</f>
        <v>Clemson</v>
      </c>
      <c r="F158" t="s">
        <v>25</v>
      </c>
      <c r="G158">
        <v>1</v>
      </c>
      <c r="H158">
        <v>522</v>
      </c>
      <c r="I158">
        <v>2648</v>
      </c>
      <c r="J158">
        <v>2</v>
      </c>
      <c r="K158">
        <v>477</v>
      </c>
      <c r="L158">
        <v>2</v>
      </c>
      <c r="M158">
        <v>18.010000000000002</v>
      </c>
      <c r="N158">
        <v>1</v>
      </c>
      <c r="O158">
        <v>91</v>
      </c>
      <c r="P158">
        <v>29.09</v>
      </c>
      <c r="Q158">
        <v>5.24</v>
      </c>
      <c r="R158">
        <v>3285.05</v>
      </c>
      <c r="S158">
        <v>36.090000000000003</v>
      </c>
      <c r="T158">
        <v>1.69</v>
      </c>
      <c r="U158">
        <v>77</v>
      </c>
      <c r="V158">
        <v>18.899999999999999</v>
      </c>
      <c r="W158">
        <v>30</v>
      </c>
      <c r="X158">
        <v>23.8</v>
      </c>
      <c r="Y158">
        <v>69.900000000000006</v>
      </c>
      <c r="Z158">
        <v>3</v>
      </c>
    </row>
    <row r="159" spans="1:26" x14ac:dyDescent="0.2">
      <c r="A159" s="4" t="str">
        <f t="shared" si="12"/>
        <v>10259</v>
      </c>
      <c r="B159" s="4">
        <v>43054</v>
      </c>
      <c r="C159" s="1">
        <f>IFERROR(VLOOKUP(F159,'[1]2017_GT Roster'!$B$6:$H$21,7,FALSE), "NO MATCH!!!")</f>
        <v>9</v>
      </c>
      <c r="D159" s="1">
        <f>IFERROR(VLOOKUP(B159,[1]GAME_INDEX!$A$7:$E$34, 5, FALSE), "NO MATCH!!!")</f>
        <v>1025</v>
      </c>
      <c r="E159" s="1" t="str">
        <f>IFERROR(VLOOKUP(B159,[1]GAME_INDEX!$A$7:$E$34,4,FALSE),"NO MATCH")</f>
        <v>Clemson</v>
      </c>
      <c r="F159" t="s">
        <v>29</v>
      </c>
      <c r="G159">
        <v>2</v>
      </c>
      <c r="H159">
        <v>471</v>
      </c>
      <c r="I159">
        <v>2971</v>
      </c>
      <c r="J159">
        <v>2</v>
      </c>
      <c r="K159">
        <v>1026</v>
      </c>
      <c r="L159">
        <v>2</v>
      </c>
      <c r="M159">
        <v>34.53</v>
      </c>
      <c r="N159">
        <v>2</v>
      </c>
      <c r="O159">
        <v>84</v>
      </c>
      <c r="P159">
        <v>35.36</v>
      </c>
      <c r="Q159">
        <v>12.21</v>
      </c>
      <c r="R159">
        <v>2303.8000000000002</v>
      </c>
      <c r="S159">
        <v>27.42</v>
      </c>
      <c r="T159">
        <v>1.42</v>
      </c>
      <c r="U159">
        <v>113</v>
      </c>
      <c r="V159">
        <v>12.8</v>
      </c>
      <c r="W159">
        <v>0</v>
      </c>
      <c r="X159">
        <v>15.1</v>
      </c>
      <c r="Y159">
        <v>16.899999999999999</v>
      </c>
      <c r="Z159">
        <v>3</v>
      </c>
    </row>
    <row r="160" spans="1:26" x14ac:dyDescent="0.2">
      <c r="A160" s="4" t="str">
        <f t="shared" si="12"/>
        <v>10251</v>
      </c>
      <c r="B160" s="4">
        <v>43054</v>
      </c>
      <c r="C160" s="1">
        <f>IFERROR(VLOOKUP(F160,'[1]2017_GT Roster'!$B$6:$H$21,7,FALSE), "NO MATCH!!!")</f>
        <v>1</v>
      </c>
      <c r="D160" s="1">
        <f>IFERROR(VLOOKUP(B160,[1]GAME_INDEX!$A$7:$E$34, 5, FALSE), "NO MATCH!!!")</f>
        <v>1025</v>
      </c>
      <c r="E160" s="1" t="str">
        <f>IFERROR(VLOOKUP(B160,[1]GAME_INDEX!$A$7:$E$34,4,FALSE),"NO MATCH")</f>
        <v>Clemson</v>
      </c>
      <c r="F160" t="s">
        <v>27</v>
      </c>
      <c r="G160">
        <v>3</v>
      </c>
      <c r="H160">
        <v>454</v>
      </c>
      <c r="I160">
        <v>1539</v>
      </c>
      <c r="J160">
        <v>2</v>
      </c>
      <c r="K160">
        <v>299</v>
      </c>
      <c r="L160">
        <v>1</v>
      </c>
      <c r="M160">
        <v>19.420000000000002</v>
      </c>
      <c r="N160">
        <v>1</v>
      </c>
      <c r="O160">
        <v>52</v>
      </c>
      <c r="P160">
        <v>29.59</v>
      </c>
      <c r="Q160">
        <v>5.75</v>
      </c>
      <c r="R160">
        <v>1820.09</v>
      </c>
      <c r="S160">
        <v>35</v>
      </c>
      <c r="T160">
        <v>1.84</v>
      </c>
      <c r="U160">
        <v>64</v>
      </c>
      <c r="V160">
        <v>17.3</v>
      </c>
      <c r="W160">
        <v>17</v>
      </c>
      <c r="X160">
        <v>21.2</v>
      </c>
      <c r="Y160">
        <v>27.1</v>
      </c>
      <c r="Z160">
        <v>3</v>
      </c>
    </row>
    <row r="161" spans="1:26" x14ac:dyDescent="0.2">
      <c r="A161" s="4" t="str">
        <f t="shared" si="12"/>
        <v>102533</v>
      </c>
      <c r="B161" s="4">
        <v>43054</v>
      </c>
      <c r="C161" s="1">
        <f>IFERROR(VLOOKUP(F161,'[1]2017_GT Roster'!$B$6:$H$21,7,FALSE), "NO MATCH!!!")</f>
        <v>33</v>
      </c>
      <c r="D161" s="1">
        <f>IFERROR(VLOOKUP(B161,[1]GAME_INDEX!$A$7:$E$34, 5, FALSE), "NO MATCH!!!")</f>
        <v>1025</v>
      </c>
      <c r="E161" s="1" t="str">
        <f>IFERROR(VLOOKUP(B161,[1]GAME_INDEX!$A$7:$E$34,4,FALSE),"NO MATCH")</f>
        <v>Clemson</v>
      </c>
      <c r="F161" t="s">
        <v>26</v>
      </c>
      <c r="G161">
        <v>4</v>
      </c>
      <c r="H161">
        <v>450</v>
      </c>
      <c r="I161">
        <v>2232</v>
      </c>
      <c r="J161">
        <v>2</v>
      </c>
      <c r="K161">
        <v>375</v>
      </c>
      <c r="L161">
        <v>1</v>
      </c>
      <c r="M161">
        <v>16.8</v>
      </c>
      <c r="N161">
        <v>1</v>
      </c>
      <c r="O161">
        <v>85</v>
      </c>
      <c r="P161">
        <v>26.25</v>
      </c>
      <c r="Q161">
        <v>4.41</v>
      </c>
      <c r="R161">
        <v>2320.56</v>
      </c>
      <c r="S161">
        <v>27.3</v>
      </c>
      <c r="T161">
        <v>1.65</v>
      </c>
      <c r="U161">
        <v>64</v>
      </c>
      <c r="V161">
        <v>16.2</v>
      </c>
      <c r="W161">
        <v>13</v>
      </c>
      <c r="X161">
        <v>21.1</v>
      </c>
      <c r="Y161">
        <v>25</v>
      </c>
      <c r="Z161">
        <v>3</v>
      </c>
    </row>
    <row r="162" spans="1:26" x14ac:dyDescent="0.2">
      <c r="A162" s="4" t="str">
        <f t="shared" si="12"/>
        <v>102510</v>
      </c>
      <c r="B162" s="4">
        <v>43054</v>
      </c>
      <c r="C162" s="1">
        <f>IFERROR(VLOOKUP(F162,'[1]2017_GT Roster'!$B$6:$H$21,7,FALSE), "NO MATCH!!!")</f>
        <v>10</v>
      </c>
      <c r="D162" s="1">
        <f>IFERROR(VLOOKUP(B162,[1]GAME_INDEX!$A$7:$E$34, 5, FALSE), "NO MATCH!!!")</f>
        <v>1025</v>
      </c>
      <c r="E162" s="1" t="str">
        <f>IFERROR(VLOOKUP(B162,[1]GAME_INDEX!$A$7:$E$34,4,FALSE),"NO MATCH")</f>
        <v>Clemson</v>
      </c>
      <c r="F162" t="s">
        <v>37</v>
      </c>
      <c r="G162">
        <v>5</v>
      </c>
      <c r="H162">
        <v>432</v>
      </c>
      <c r="I162">
        <v>2189</v>
      </c>
      <c r="J162">
        <v>2</v>
      </c>
      <c r="K162">
        <v>469</v>
      </c>
      <c r="L162">
        <v>2</v>
      </c>
      <c r="M162">
        <v>21.42</v>
      </c>
      <c r="N162">
        <v>1</v>
      </c>
      <c r="O162">
        <v>71</v>
      </c>
      <c r="P162">
        <v>30.83</v>
      </c>
      <c r="Q162">
        <v>6.6</v>
      </c>
      <c r="R162">
        <v>1768.28</v>
      </c>
      <c r="S162">
        <v>24.9</v>
      </c>
      <c r="T162">
        <v>1.44</v>
      </c>
      <c r="U162">
        <v>22</v>
      </c>
      <c r="V162">
        <v>13.2</v>
      </c>
      <c r="W162">
        <v>2</v>
      </c>
      <c r="X162">
        <v>12.4</v>
      </c>
      <c r="Y162">
        <v>53.3</v>
      </c>
      <c r="Z162">
        <v>3</v>
      </c>
    </row>
    <row r="163" spans="1:26" x14ac:dyDescent="0.2">
      <c r="A163" s="4" t="str">
        <f t="shared" si="12"/>
        <v>10254</v>
      </c>
      <c r="B163" s="4">
        <v>43054</v>
      </c>
      <c r="C163" s="1">
        <f>IFERROR(VLOOKUP(F163,'[1]2017_GT Roster'!$B$6:$H$21,7,FALSE), "NO MATCH!!!")</f>
        <v>4</v>
      </c>
      <c r="D163" s="1">
        <f>IFERROR(VLOOKUP(B163,[1]GAME_INDEX!$A$7:$E$34, 5, FALSE), "NO MATCH!!!")</f>
        <v>1025</v>
      </c>
      <c r="E163" s="1" t="str">
        <f>IFERROR(VLOOKUP(B163,[1]GAME_INDEX!$A$7:$E$34,4,FALSE),"NO MATCH")</f>
        <v>Clemson</v>
      </c>
      <c r="F163" t="s">
        <v>31</v>
      </c>
      <c r="G163">
        <v>6</v>
      </c>
      <c r="H163">
        <v>402</v>
      </c>
      <c r="I163">
        <v>1506</v>
      </c>
      <c r="J163">
        <v>2</v>
      </c>
      <c r="K163">
        <v>286</v>
      </c>
      <c r="L163">
        <v>1</v>
      </c>
      <c r="M163">
        <v>18.989999999999998</v>
      </c>
      <c r="N163">
        <v>1</v>
      </c>
      <c r="O163">
        <v>66</v>
      </c>
      <c r="P163">
        <v>22.81</v>
      </c>
      <c r="Q163">
        <v>4.33</v>
      </c>
      <c r="R163">
        <v>1615.7</v>
      </c>
      <c r="S163">
        <v>24.48</v>
      </c>
      <c r="T163">
        <v>1.58</v>
      </c>
      <c r="U163">
        <v>64</v>
      </c>
      <c r="V163">
        <v>19.7</v>
      </c>
      <c r="W163">
        <v>28</v>
      </c>
      <c r="X163">
        <v>23</v>
      </c>
      <c r="Y163">
        <v>26.3</v>
      </c>
      <c r="Z163">
        <v>3</v>
      </c>
    </row>
    <row r="164" spans="1:26" x14ac:dyDescent="0.2">
      <c r="A164" s="4" t="str">
        <f t="shared" si="12"/>
        <v>10253</v>
      </c>
      <c r="B164" s="4">
        <v>43054</v>
      </c>
      <c r="C164" s="1">
        <f>IFERROR(VLOOKUP(F164,'[1]2017_GT Roster'!$B$6:$H$21,7,FALSE), "NO MATCH!!!")</f>
        <v>3</v>
      </c>
      <c r="D164" s="1">
        <f>IFERROR(VLOOKUP(B164,[1]GAME_INDEX!$A$7:$E$34, 5, FALSE), "NO MATCH!!!")</f>
        <v>1025</v>
      </c>
      <c r="E164" s="1" t="str">
        <f>IFERROR(VLOOKUP(B164,[1]GAME_INDEX!$A$7:$E$34,4,FALSE),"NO MATCH")</f>
        <v>Clemson</v>
      </c>
      <c r="F164" t="s">
        <v>35</v>
      </c>
      <c r="G164">
        <v>7</v>
      </c>
      <c r="H164">
        <v>332</v>
      </c>
      <c r="I164">
        <v>1037</v>
      </c>
      <c r="J164">
        <v>1</v>
      </c>
      <c r="K164">
        <v>194</v>
      </c>
      <c r="L164">
        <v>0</v>
      </c>
      <c r="M164">
        <v>18.7</v>
      </c>
      <c r="N164">
        <v>1</v>
      </c>
      <c r="O164">
        <v>50</v>
      </c>
      <c r="P164">
        <v>20.74</v>
      </c>
      <c r="Q164">
        <v>3.88</v>
      </c>
      <c r="R164">
        <v>1146.78</v>
      </c>
      <c r="S164">
        <v>22.93</v>
      </c>
      <c r="T164">
        <v>1.76</v>
      </c>
      <c r="U164">
        <v>51</v>
      </c>
      <c r="V164">
        <v>14.9</v>
      </c>
      <c r="W164">
        <v>8</v>
      </c>
      <c r="X164">
        <v>20.3</v>
      </c>
      <c r="Y164">
        <v>23.4</v>
      </c>
      <c r="Z164">
        <v>3</v>
      </c>
    </row>
    <row r="165" spans="1:26" x14ac:dyDescent="0.2">
      <c r="A165" s="4" t="str">
        <f t="shared" si="12"/>
        <v>10258</v>
      </c>
      <c r="B165" s="4">
        <v>43054</v>
      </c>
      <c r="C165" s="1">
        <f>IFERROR(VLOOKUP(F165,'[1]2017_GT Roster'!$B$6:$H$21,7,FALSE), "NO MATCH!!!")</f>
        <v>8</v>
      </c>
      <c r="D165" s="1">
        <f>IFERROR(VLOOKUP(B165,[1]GAME_INDEX!$A$7:$E$34, 5, FALSE), "NO MATCH!!!")</f>
        <v>1025</v>
      </c>
      <c r="E165" s="1" t="str">
        <f>IFERROR(VLOOKUP(B165,[1]GAME_INDEX!$A$7:$E$34,4,FALSE),"NO MATCH")</f>
        <v>Clemson</v>
      </c>
      <c r="F165" t="s">
        <v>33</v>
      </c>
      <c r="G165">
        <v>8</v>
      </c>
      <c r="H165">
        <v>283</v>
      </c>
      <c r="I165">
        <v>1028</v>
      </c>
      <c r="J165">
        <v>1</v>
      </c>
      <c r="K165">
        <v>144</v>
      </c>
      <c r="L165">
        <v>0</v>
      </c>
      <c r="M165">
        <v>14</v>
      </c>
      <c r="N165">
        <v>0</v>
      </c>
      <c r="O165">
        <v>49</v>
      </c>
      <c r="P165">
        <v>20.97</v>
      </c>
      <c r="Q165">
        <v>2.93</v>
      </c>
      <c r="R165">
        <v>978.92</v>
      </c>
      <c r="S165">
        <v>19.97</v>
      </c>
      <c r="T165">
        <v>1.4</v>
      </c>
      <c r="U165">
        <v>31</v>
      </c>
      <c r="V165">
        <v>14.9</v>
      </c>
      <c r="W165">
        <v>2</v>
      </c>
      <c r="X165">
        <v>15.8</v>
      </c>
      <c r="Y165">
        <v>50.8</v>
      </c>
      <c r="Z165">
        <v>3</v>
      </c>
    </row>
    <row r="166" spans="1:26" x14ac:dyDescent="0.2">
      <c r="A166" s="4" t="str">
        <f t="shared" si="12"/>
        <v>102512</v>
      </c>
      <c r="B166" s="4">
        <v>43054</v>
      </c>
      <c r="C166" s="1">
        <f>IFERROR(VLOOKUP(F166,'[1]2017_GT Roster'!$B$6:$H$21,7,FALSE), "NO MATCH!!!")</f>
        <v>12</v>
      </c>
      <c r="D166" s="1">
        <f>IFERROR(VLOOKUP(B166,[1]GAME_INDEX!$A$7:$E$34, 5, FALSE), "NO MATCH!!!")</f>
        <v>1025</v>
      </c>
      <c r="E166" s="1" t="str">
        <f>IFERROR(VLOOKUP(B166,[1]GAME_INDEX!$A$7:$E$34,4,FALSE),"NO MATCH")</f>
        <v>Clemson</v>
      </c>
      <c r="F166" t="s">
        <v>32</v>
      </c>
      <c r="G166">
        <v>9</v>
      </c>
      <c r="H166">
        <v>172</v>
      </c>
      <c r="I166">
        <v>329</v>
      </c>
      <c r="J166">
        <v>0</v>
      </c>
      <c r="K166">
        <v>52</v>
      </c>
      <c r="L166">
        <v>0</v>
      </c>
      <c r="M166">
        <v>15.8</v>
      </c>
      <c r="N166">
        <v>0</v>
      </c>
      <c r="O166">
        <v>28</v>
      </c>
      <c r="P166">
        <v>11.75</v>
      </c>
      <c r="Q166">
        <v>1.85</v>
      </c>
      <c r="R166">
        <v>145.97</v>
      </c>
      <c r="S166">
        <v>5.21</v>
      </c>
      <c r="T166">
        <v>0.7</v>
      </c>
      <c r="U166">
        <v>1</v>
      </c>
      <c r="V166">
        <v>7.3</v>
      </c>
      <c r="W166">
        <v>0</v>
      </c>
      <c r="X166">
        <v>7.3</v>
      </c>
      <c r="Y166">
        <v>7.3</v>
      </c>
      <c r="Z166">
        <v>3</v>
      </c>
    </row>
    <row r="167" spans="1:26" x14ac:dyDescent="0.2">
      <c r="A167" s="4" t="str">
        <f t="shared" si="12"/>
        <v>102514</v>
      </c>
      <c r="B167" s="4">
        <v>43054</v>
      </c>
      <c r="C167" s="1">
        <f>IFERROR(VLOOKUP(F167,'[1]2017_GT Roster'!$B$6:$H$21,7,FALSE), "NO MATCH!!!")</f>
        <v>14</v>
      </c>
      <c r="D167" s="1">
        <f>IFERROR(VLOOKUP(B167,[1]GAME_INDEX!$A$7:$E$34, 5, FALSE), "NO MATCH!!!")</f>
        <v>1025</v>
      </c>
      <c r="E167" s="1" t="str">
        <f>IFERROR(VLOOKUP(B167,[1]GAME_INDEX!$A$7:$E$34,4,FALSE),"NO MATCH")</f>
        <v>Clemson</v>
      </c>
      <c r="F167" t="s">
        <v>30</v>
      </c>
      <c r="G167">
        <v>10</v>
      </c>
      <c r="H167">
        <v>126</v>
      </c>
      <c r="I167">
        <v>136</v>
      </c>
      <c r="J167">
        <v>0</v>
      </c>
      <c r="K167">
        <v>21</v>
      </c>
      <c r="L167">
        <v>0</v>
      </c>
      <c r="M167">
        <v>15.44</v>
      </c>
      <c r="N167">
        <v>0</v>
      </c>
      <c r="O167">
        <v>11</v>
      </c>
      <c r="P167">
        <v>12.36</v>
      </c>
      <c r="Q167">
        <v>1.9</v>
      </c>
      <c r="R167">
        <v>31.65</v>
      </c>
      <c r="S167">
        <v>2.87</v>
      </c>
      <c r="T167">
        <v>0.68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</v>
      </c>
    </row>
    <row r="168" spans="1:26" x14ac:dyDescent="0.2">
      <c r="A168" s="4" t="str">
        <f t="shared" si="12"/>
        <v>102597</v>
      </c>
      <c r="B168" s="4">
        <v>43054</v>
      </c>
      <c r="C168" s="1">
        <f>IFERROR(VLOOKUP(F168,'[1]2017_GT Roster'!$B$6:$H$21,7,FALSE), "NO MATCH!!!")</f>
        <v>97</v>
      </c>
      <c r="D168" s="1">
        <f>IFERROR(VLOOKUP(B168,[1]GAME_INDEX!$A$7:$E$34, 5, FALSE), "NO MATCH!!!")</f>
        <v>1025</v>
      </c>
      <c r="E168" s="1" t="str">
        <f>IFERROR(VLOOKUP(B168,[1]GAME_INDEX!$A$7:$E$34,4,FALSE),"NO MATCH")</f>
        <v>Clemson</v>
      </c>
      <c r="F168" t="s">
        <v>28</v>
      </c>
      <c r="G168">
        <v>11</v>
      </c>
      <c r="H168">
        <v>102</v>
      </c>
      <c r="I168">
        <v>67</v>
      </c>
      <c r="J168">
        <v>0</v>
      </c>
      <c r="K168">
        <v>5</v>
      </c>
      <c r="L168">
        <v>0</v>
      </c>
      <c r="M168">
        <v>7.46</v>
      </c>
      <c r="N168">
        <v>0</v>
      </c>
      <c r="O168">
        <v>15</v>
      </c>
      <c r="P168">
        <v>4.46</v>
      </c>
      <c r="Q168">
        <v>0.33</v>
      </c>
      <c r="R168">
        <v>32.72</v>
      </c>
      <c r="S168">
        <v>2.1800000000000002</v>
      </c>
      <c r="T168">
        <v>1.2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3</v>
      </c>
    </row>
    <row r="169" spans="1:26" x14ac:dyDescent="0.2">
      <c r="A169" s="4" t="str">
        <f t="shared" si="12"/>
        <v>102523</v>
      </c>
      <c r="B169" s="4">
        <v>43054</v>
      </c>
      <c r="C169" s="1">
        <f>IFERROR(VLOOKUP(F169,'[1]2017_GT Roster'!$B$6:$H$21,7,FALSE), "NO MATCH!!!")</f>
        <v>23</v>
      </c>
      <c r="D169" s="1">
        <f>IFERROR(VLOOKUP(B169,[1]GAME_INDEX!$A$7:$E$34, 5, FALSE), "NO MATCH!!!")</f>
        <v>1025</v>
      </c>
      <c r="E169" s="1" t="str">
        <f>IFERROR(VLOOKUP(B169,[1]GAME_INDEX!$A$7:$E$34,4,FALSE),"NO MATCH")</f>
        <v>Clemson</v>
      </c>
      <c r="F169" t="s">
        <v>34</v>
      </c>
      <c r="G169">
        <v>12</v>
      </c>
      <c r="H169">
        <v>50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3</v>
      </c>
    </row>
    <row r="170" spans="1:26" x14ac:dyDescent="0.2">
      <c r="A170" s="4"/>
      <c r="B170" s="4"/>
      <c r="C170" s="1"/>
      <c r="D170" s="1"/>
      <c r="E170" s="1"/>
      <c r="I170">
        <f>AVERAGE(I158:I168)</f>
        <v>1425.6363636363637</v>
      </c>
      <c r="J170">
        <f t="shared" ref="J170:Z170" si="15">AVERAGE(J158:J168)</f>
        <v>1.2727272727272727</v>
      </c>
      <c r="K170">
        <f t="shared" si="15"/>
        <v>304.36363636363637</v>
      </c>
      <c r="L170">
        <f t="shared" si="15"/>
        <v>0.81818181818181823</v>
      </c>
      <c r="M170">
        <f t="shared" si="15"/>
        <v>18.233636363636364</v>
      </c>
      <c r="N170">
        <f t="shared" si="15"/>
        <v>0.72727272727272729</v>
      </c>
      <c r="O170">
        <f t="shared" si="15"/>
        <v>54.727272727272727</v>
      </c>
      <c r="P170">
        <f t="shared" si="15"/>
        <v>22.200909090909093</v>
      </c>
      <c r="Q170">
        <f t="shared" si="15"/>
        <v>4.4936363636363632</v>
      </c>
      <c r="R170">
        <f t="shared" si="15"/>
        <v>1404.5018181818182</v>
      </c>
      <c r="S170">
        <f t="shared" si="15"/>
        <v>20.759090909090911</v>
      </c>
      <c r="T170">
        <f t="shared" si="15"/>
        <v>1.3963636363636363</v>
      </c>
      <c r="U170">
        <f t="shared" si="15"/>
        <v>44.272727272727273</v>
      </c>
      <c r="V170">
        <f t="shared" si="15"/>
        <v>12.290909090909093</v>
      </c>
      <c r="W170">
        <f t="shared" si="15"/>
        <v>9.0909090909090917</v>
      </c>
      <c r="X170">
        <f t="shared" si="15"/>
        <v>14.545454545454549</v>
      </c>
      <c r="Y170">
        <f t="shared" si="15"/>
        <v>27.272727272727273</v>
      </c>
      <c r="Z170">
        <f t="shared" si="15"/>
        <v>3</v>
      </c>
    </row>
    <row r="171" spans="1:26" x14ac:dyDescent="0.2">
      <c r="A171" s="4" t="str">
        <f t="shared" si="12"/>
        <v>102633</v>
      </c>
      <c r="B171" s="4">
        <v>43058</v>
      </c>
      <c r="C171" s="1">
        <f>IFERROR(VLOOKUP(F171,'[1]2017_GT Roster'!$B$6:$H$21,7,FALSE), "NO MATCH!!!")</f>
        <v>33</v>
      </c>
      <c r="D171" s="1">
        <f>IFERROR(VLOOKUP(B171,[1]GAME_INDEX!$A$7:$E$34, 5, FALSE), "NO MATCH!!!")</f>
        <v>1026</v>
      </c>
      <c r="E171" s="1" t="str">
        <f>IFERROR(VLOOKUP(B171,[1]GAME_INDEX!$A$7:$E$34,4,FALSE),"NO MATCH")</f>
        <v>Pittsburgh</v>
      </c>
      <c r="F171" t="s">
        <v>26</v>
      </c>
      <c r="G171">
        <v>1</v>
      </c>
      <c r="H171">
        <v>510</v>
      </c>
      <c r="I171">
        <v>2789</v>
      </c>
      <c r="J171">
        <v>2</v>
      </c>
      <c r="K171">
        <v>526</v>
      </c>
      <c r="L171">
        <v>2</v>
      </c>
      <c r="M171">
        <v>18.850000000000001</v>
      </c>
      <c r="N171">
        <v>1</v>
      </c>
      <c r="O171">
        <v>103</v>
      </c>
      <c r="P171">
        <v>27.07</v>
      </c>
      <c r="Q171">
        <v>5.0999999999999996</v>
      </c>
      <c r="R171">
        <v>3117.69</v>
      </c>
      <c r="S171">
        <v>30.26</v>
      </c>
      <c r="T171">
        <v>1.74</v>
      </c>
      <c r="U171">
        <v>88</v>
      </c>
      <c r="V171">
        <v>17.2</v>
      </c>
      <c r="W171">
        <v>26</v>
      </c>
      <c r="X171">
        <v>23.4</v>
      </c>
      <c r="Y171">
        <v>25.5</v>
      </c>
      <c r="Z171">
        <v>-3</v>
      </c>
    </row>
    <row r="172" spans="1:26" x14ac:dyDescent="0.2">
      <c r="A172" s="4" t="str">
        <f t="shared" si="12"/>
        <v>10269</v>
      </c>
      <c r="B172" s="4">
        <v>43058</v>
      </c>
      <c r="C172" s="1">
        <f>IFERROR(VLOOKUP(F172,'[1]2017_GT Roster'!$B$6:$H$21,7,FALSE), "NO MATCH!!!")</f>
        <v>9</v>
      </c>
      <c r="D172" s="1">
        <f>IFERROR(VLOOKUP(B172,[1]GAME_INDEX!$A$7:$E$34, 5, FALSE), "NO MATCH!!!")</f>
        <v>1026</v>
      </c>
      <c r="E172" s="1" t="str">
        <f>IFERROR(VLOOKUP(B172,[1]GAME_INDEX!$A$7:$E$34,4,FALSE),"NO MATCH")</f>
        <v>Pittsburgh</v>
      </c>
      <c r="F172" t="s">
        <v>29</v>
      </c>
      <c r="G172">
        <v>2</v>
      </c>
      <c r="H172">
        <v>478</v>
      </c>
      <c r="I172">
        <v>4055</v>
      </c>
      <c r="J172">
        <v>2</v>
      </c>
      <c r="K172">
        <v>1330</v>
      </c>
      <c r="L172">
        <v>2</v>
      </c>
      <c r="M172">
        <v>32.79</v>
      </c>
      <c r="N172">
        <v>2</v>
      </c>
      <c r="O172">
        <v>113</v>
      </c>
      <c r="P172">
        <v>35.880000000000003</v>
      </c>
      <c r="Q172">
        <v>11.76</v>
      </c>
      <c r="R172">
        <v>3231.44</v>
      </c>
      <c r="S172">
        <v>28.59</v>
      </c>
      <c r="T172">
        <v>1.43</v>
      </c>
      <c r="U172">
        <v>161</v>
      </c>
      <c r="V172">
        <v>12.4</v>
      </c>
      <c r="W172">
        <v>0</v>
      </c>
      <c r="X172">
        <v>14.9</v>
      </c>
      <c r="Y172">
        <v>17.2</v>
      </c>
      <c r="Z172">
        <v>-3</v>
      </c>
    </row>
    <row r="173" spans="1:26" x14ac:dyDescent="0.2">
      <c r="A173" s="4" t="str">
        <f t="shared" si="12"/>
        <v>102611</v>
      </c>
      <c r="B173" s="4">
        <v>43058</v>
      </c>
      <c r="C173" s="1">
        <f>IFERROR(VLOOKUP(F173,'[1]2017_GT Roster'!$B$6:$H$21,7,FALSE), "NO MATCH!!!")</f>
        <v>11</v>
      </c>
      <c r="D173" s="1">
        <f>IFERROR(VLOOKUP(B173,[1]GAME_INDEX!$A$7:$E$34, 5, FALSE), "NO MATCH!!!")</f>
        <v>1026</v>
      </c>
      <c r="E173" s="1" t="str">
        <f>IFERROR(VLOOKUP(B173,[1]GAME_INDEX!$A$7:$E$34,4,FALSE),"NO MATCH")</f>
        <v>Pittsburgh</v>
      </c>
      <c r="F173" t="s">
        <v>25</v>
      </c>
      <c r="G173">
        <v>3</v>
      </c>
      <c r="H173">
        <v>461</v>
      </c>
      <c r="I173">
        <v>2785</v>
      </c>
      <c r="J173">
        <v>2</v>
      </c>
      <c r="K173">
        <v>434</v>
      </c>
      <c r="L173">
        <v>2</v>
      </c>
      <c r="M173">
        <v>15.58</v>
      </c>
      <c r="N173">
        <v>0</v>
      </c>
      <c r="O173">
        <v>103</v>
      </c>
      <c r="P173">
        <v>27.03</v>
      </c>
      <c r="Q173">
        <v>4.21</v>
      </c>
      <c r="R173">
        <v>3645.01</v>
      </c>
      <c r="S173">
        <v>35.380000000000003</v>
      </c>
      <c r="T173">
        <v>1.68</v>
      </c>
      <c r="U173">
        <v>85</v>
      </c>
      <c r="V173">
        <v>19</v>
      </c>
      <c r="W173">
        <v>34</v>
      </c>
      <c r="X173">
        <v>25</v>
      </c>
      <c r="Y173">
        <v>27.7</v>
      </c>
      <c r="Z173">
        <v>-3</v>
      </c>
    </row>
    <row r="174" spans="1:26" x14ac:dyDescent="0.2">
      <c r="A174" s="4" t="str">
        <f t="shared" si="12"/>
        <v>10261</v>
      </c>
      <c r="B174" s="4">
        <v>43058</v>
      </c>
      <c r="C174" s="1">
        <f>IFERROR(VLOOKUP(F174,'[1]2017_GT Roster'!$B$6:$H$21,7,FALSE), "NO MATCH!!!")</f>
        <v>1</v>
      </c>
      <c r="D174" s="1">
        <f>IFERROR(VLOOKUP(B174,[1]GAME_INDEX!$A$7:$E$34, 5, FALSE), "NO MATCH!!!")</f>
        <v>1026</v>
      </c>
      <c r="E174" s="1" t="str">
        <f>IFERROR(VLOOKUP(B174,[1]GAME_INDEX!$A$7:$E$34,4,FALSE),"NO MATCH")</f>
        <v>Pittsburgh</v>
      </c>
      <c r="F174" t="s">
        <v>27</v>
      </c>
      <c r="G174">
        <v>4</v>
      </c>
      <c r="H174">
        <v>429</v>
      </c>
      <c r="I174">
        <v>2043</v>
      </c>
      <c r="J174">
        <v>2</v>
      </c>
      <c r="K174">
        <v>339</v>
      </c>
      <c r="L174">
        <v>1</v>
      </c>
      <c r="M174">
        <v>16.59</v>
      </c>
      <c r="N174">
        <v>1</v>
      </c>
      <c r="O174">
        <v>78</v>
      </c>
      <c r="P174">
        <v>26.19</v>
      </c>
      <c r="Q174">
        <v>4.34</v>
      </c>
      <c r="R174">
        <v>2325.13</v>
      </c>
      <c r="S174">
        <v>29.8</v>
      </c>
      <c r="T174">
        <v>1.77</v>
      </c>
      <c r="U174">
        <v>96</v>
      </c>
      <c r="V174">
        <v>17.3</v>
      </c>
      <c r="W174">
        <v>28</v>
      </c>
      <c r="X174">
        <v>22.3</v>
      </c>
      <c r="Y174">
        <v>24.2</v>
      </c>
      <c r="Z174">
        <v>-3</v>
      </c>
    </row>
    <row r="175" spans="1:26" x14ac:dyDescent="0.2">
      <c r="A175" s="4" t="str">
        <f t="shared" si="12"/>
        <v>10264</v>
      </c>
      <c r="B175" s="4">
        <v>43058</v>
      </c>
      <c r="C175" s="1">
        <f>IFERROR(VLOOKUP(F175,'[1]2017_GT Roster'!$B$6:$H$21,7,FALSE), "NO MATCH!!!")</f>
        <v>4</v>
      </c>
      <c r="D175" s="1">
        <f>IFERROR(VLOOKUP(B175,[1]GAME_INDEX!$A$7:$E$34, 5, FALSE), "NO MATCH!!!")</f>
        <v>1026</v>
      </c>
      <c r="E175" s="1" t="str">
        <f>IFERROR(VLOOKUP(B175,[1]GAME_INDEX!$A$7:$E$34,4,FALSE),"NO MATCH")</f>
        <v>Pittsburgh</v>
      </c>
      <c r="F175" t="s">
        <v>31</v>
      </c>
      <c r="G175">
        <v>5</v>
      </c>
      <c r="H175">
        <v>424</v>
      </c>
      <c r="I175">
        <v>1998</v>
      </c>
      <c r="J175">
        <v>2</v>
      </c>
      <c r="K175">
        <v>348</v>
      </c>
      <c r="L175">
        <v>1</v>
      </c>
      <c r="M175">
        <v>17.41</v>
      </c>
      <c r="N175">
        <v>1</v>
      </c>
      <c r="O175">
        <v>82</v>
      </c>
      <c r="P175">
        <v>24.36</v>
      </c>
      <c r="Q175">
        <v>4.24</v>
      </c>
      <c r="R175">
        <v>1982.19</v>
      </c>
      <c r="S175">
        <v>24.17</v>
      </c>
      <c r="T175">
        <v>1.66</v>
      </c>
      <c r="U175">
        <v>95</v>
      </c>
      <c r="V175">
        <v>19.100000000000001</v>
      </c>
      <c r="W175">
        <v>39</v>
      </c>
      <c r="X175">
        <v>23.6</v>
      </c>
      <c r="Y175">
        <v>25.2</v>
      </c>
      <c r="Z175">
        <v>-3</v>
      </c>
    </row>
    <row r="176" spans="1:26" x14ac:dyDescent="0.2">
      <c r="A176" s="4" t="str">
        <f t="shared" si="12"/>
        <v>10263</v>
      </c>
      <c r="B176" s="4">
        <v>43058</v>
      </c>
      <c r="C176" s="1">
        <f>IFERROR(VLOOKUP(F176,'[1]2017_GT Roster'!$B$6:$H$21,7,FALSE), "NO MATCH!!!")</f>
        <v>3</v>
      </c>
      <c r="D176" s="1">
        <f>IFERROR(VLOOKUP(B176,[1]GAME_INDEX!$A$7:$E$34, 5, FALSE), "NO MATCH!!!")</f>
        <v>1026</v>
      </c>
      <c r="E176" s="1" t="str">
        <f>IFERROR(VLOOKUP(B176,[1]GAME_INDEX!$A$7:$E$34,4,FALSE),"NO MATCH")</f>
        <v>Pittsburgh</v>
      </c>
      <c r="F176" t="s">
        <v>35</v>
      </c>
      <c r="G176">
        <v>6</v>
      </c>
      <c r="H176">
        <v>335</v>
      </c>
      <c r="I176">
        <v>1559</v>
      </c>
      <c r="J176">
        <v>2</v>
      </c>
      <c r="K176">
        <v>286</v>
      </c>
      <c r="L176">
        <v>1</v>
      </c>
      <c r="M176">
        <v>18.34</v>
      </c>
      <c r="N176">
        <v>1</v>
      </c>
      <c r="O176">
        <v>76</v>
      </c>
      <c r="P176">
        <v>20.51</v>
      </c>
      <c r="Q176">
        <v>3.76</v>
      </c>
      <c r="R176">
        <v>1628.11</v>
      </c>
      <c r="S176">
        <v>21.42</v>
      </c>
      <c r="T176">
        <v>1.67</v>
      </c>
      <c r="U176">
        <v>72</v>
      </c>
      <c r="V176">
        <v>17.600000000000001</v>
      </c>
      <c r="W176">
        <v>24</v>
      </c>
      <c r="X176">
        <v>23</v>
      </c>
      <c r="Y176">
        <v>25.2</v>
      </c>
      <c r="Z176">
        <v>-3</v>
      </c>
    </row>
    <row r="177" spans="1:26" x14ac:dyDescent="0.2">
      <c r="A177" s="4" t="str">
        <f t="shared" si="12"/>
        <v>102614</v>
      </c>
      <c r="B177" s="4">
        <v>43058</v>
      </c>
      <c r="C177" s="1">
        <f>IFERROR(VLOOKUP(F177,'[1]2017_GT Roster'!$B$6:$H$21,7,FALSE), "NO MATCH!!!")</f>
        <v>14</v>
      </c>
      <c r="D177" s="1">
        <f>IFERROR(VLOOKUP(B177,[1]GAME_INDEX!$A$7:$E$34, 5, FALSE), "NO MATCH!!!")</f>
        <v>1026</v>
      </c>
      <c r="E177" s="1" t="str">
        <f>IFERROR(VLOOKUP(B177,[1]GAME_INDEX!$A$7:$E$34,4,FALSE),"NO MATCH")</f>
        <v>Pittsburgh</v>
      </c>
      <c r="F177" t="s">
        <v>30</v>
      </c>
      <c r="G177">
        <v>7</v>
      </c>
      <c r="H177">
        <v>305</v>
      </c>
      <c r="I177">
        <v>895</v>
      </c>
      <c r="J177">
        <v>0</v>
      </c>
      <c r="K177">
        <v>161</v>
      </c>
      <c r="L177">
        <v>0</v>
      </c>
      <c r="M177">
        <v>17.98</v>
      </c>
      <c r="N177">
        <v>1</v>
      </c>
      <c r="O177">
        <v>38</v>
      </c>
      <c r="P177">
        <v>23.55</v>
      </c>
      <c r="Q177">
        <v>4.2300000000000004</v>
      </c>
      <c r="R177">
        <v>938.94</v>
      </c>
      <c r="S177">
        <v>24.7</v>
      </c>
      <c r="T177">
        <v>1.57</v>
      </c>
      <c r="U177">
        <v>26</v>
      </c>
      <c r="V177">
        <v>19.600000000000001</v>
      </c>
      <c r="W177">
        <v>10</v>
      </c>
      <c r="X177">
        <v>23.5</v>
      </c>
      <c r="Y177">
        <v>23.8</v>
      </c>
      <c r="Z177">
        <v>-3</v>
      </c>
    </row>
    <row r="178" spans="1:26" x14ac:dyDescent="0.2">
      <c r="A178" s="4" t="str">
        <f t="shared" si="12"/>
        <v>102697</v>
      </c>
      <c r="B178" s="4">
        <v>43058</v>
      </c>
      <c r="C178" s="1">
        <f>IFERROR(VLOOKUP(F178,'[1]2017_GT Roster'!$B$6:$H$21,7,FALSE), "NO MATCH!!!")</f>
        <v>97</v>
      </c>
      <c r="D178" s="1">
        <f>IFERROR(VLOOKUP(B178,[1]GAME_INDEX!$A$7:$E$34, 5, FALSE), "NO MATCH!!!")</f>
        <v>1026</v>
      </c>
      <c r="E178" s="1" t="str">
        <f>IFERROR(VLOOKUP(B178,[1]GAME_INDEX!$A$7:$E$34,4,FALSE),"NO MATCH")</f>
        <v>Pittsburgh</v>
      </c>
      <c r="F178" t="s">
        <v>28</v>
      </c>
      <c r="G178">
        <v>8</v>
      </c>
      <c r="H178">
        <v>301</v>
      </c>
      <c r="I178">
        <v>816</v>
      </c>
      <c r="J178">
        <v>0</v>
      </c>
      <c r="K178">
        <v>167</v>
      </c>
      <c r="L178">
        <v>0</v>
      </c>
      <c r="M178">
        <v>20.46</v>
      </c>
      <c r="N178">
        <v>1</v>
      </c>
      <c r="O178">
        <v>36</v>
      </c>
      <c r="P178">
        <v>22.66</v>
      </c>
      <c r="Q178">
        <v>4.63</v>
      </c>
      <c r="R178">
        <v>645.4</v>
      </c>
      <c r="S178">
        <v>17.920000000000002</v>
      </c>
      <c r="T178">
        <v>1.3</v>
      </c>
      <c r="U178">
        <v>18</v>
      </c>
      <c r="V178">
        <v>21.6</v>
      </c>
      <c r="W178">
        <v>12</v>
      </c>
      <c r="X178">
        <v>23.6</v>
      </c>
      <c r="Y178">
        <v>72.7</v>
      </c>
      <c r="Z178">
        <v>-3</v>
      </c>
    </row>
    <row r="179" spans="1:26" x14ac:dyDescent="0.2">
      <c r="A179" s="4" t="str">
        <f t="shared" si="12"/>
        <v>102623</v>
      </c>
      <c r="B179" s="4">
        <v>43058</v>
      </c>
      <c r="C179" s="1">
        <f>IFERROR(VLOOKUP(F179,'[1]2017_GT Roster'!$B$6:$H$21,7,FALSE), "NO MATCH!!!")</f>
        <v>23</v>
      </c>
      <c r="D179" s="1">
        <f>IFERROR(VLOOKUP(B179,[1]GAME_INDEX!$A$7:$E$34, 5, FALSE), "NO MATCH!!!")</f>
        <v>1026</v>
      </c>
      <c r="E179" s="1" t="str">
        <f>IFERROR(VLOOKUP(B179,[1]GAME_INDEX!$A$7:$E$34,4,FALSE),"NO MATCH")</f>
        <v>Pittsburgh</v>
      </c>
      <c r="F179" t="s">
        <v>34</v>
      </c>
      <c r="G179">
        <v>9</v>
      </c>
      <c r="H179">
        <v>224</v>
      </c>
      <c r="I179">
        <v>1148</v>
      </c>
      <c r="J179">
        <v>1</v>
      </c>
      <c r="K179">
        <v>151</v>
      </c>
      <c r="L179">
        <v>0</v>
      </c>
      <c r="M179">
        <v>13.15</v>
      </c>
      <c r="N179">
        <v>0</v>
      </c>
      <c r="O179">
        <v>43</v>
      </c>
      <c r="P179">
        <v>26.69</v>
      </c>
      <c r="Q179">
        <v>3.51</v>
      </c>
      <c r="R179">
        <v>686.12</v>
      </c>
      <c r="S179">
        <v>15.95</v>
      </c>
      <c r="T179">
        <v>1.25</v>
      </c>
      <c r="U179">
        <v>26</v>
      </c>
      <c r="V179">
        <v>15.6</v>
      </c>
      <c r="W179">
        <v>4</v>
      </c>
      <c r="X179">
        <v>20.3</v>
      </c>
      <c r="Y179">
        <v>21.7</v>
      </c>
      <c r="Z179">
        <v>-3</v>
      </c>
    </row>
    <row r="180" spans="1:26" x14ac:dyDescent="0.2">
      <c r="A180" s="4" t="str">
        <f t="shared" si="12"/>
        <v>102610</v>
      </c>
      <c r="B180" s="4">
        <v>43058</v>
      </c>
      <c r="C180" s="1">
        <f>IFERROR(VLOOKUP(F180,'[1]2017_GT Roster'!$B$6:$H$21,7,FALSE), "NO MATCH!!!")</f>
        <v>10</v>
      </c>
      <c r="D180" s="1">
        <f>IFERROR(VLOOKUP(B180,[1]GAME_INDEX!$A$7:$E$34, 5, FALSE), "NO MATCH!!!")</f>
        <v>1026</v>
      </c>
      <c r="E180" s="1" t="str">
        <f>IFERROR(VLOOKUP(B180,[1]GAME_INDEX!$A$7:$E$34,4,FALSE),"NO MATCH")</f>
        <v>Pittsburgh</v>
      </c>
      <c r="F180" t="s">
        <v>37</v>
      </c>
      <c r="G180">
        <v>10</v>
      </c>
      <c r="H180">
        <v>219</v>
      </c>
      <c r="I180">
        <v>2015</v>
      </c>
      <c r="J180">
        <v>2</v>
      </c>
      <c r="K180">
        <v>312</v>
      </c>
      <c r="L180">
        <v>1</v>
      </c>
      <c r="M180">
        <v>15.48</v>
      </c>
      <c r="N180">
        <v>0</v>
      </c>
      <c r="O180">
        <v>94</v>
      </c>
      <c r="P180">
        <v>21.43</v>
      </c>
      <c r="Q180">
        <v>3.31</v>
      </c>
      <c r="R180">
        <v>1177.17</v>
      </c>
      <c r="S180">
        <v>12.52</v>
      </c>
      <c r="T180">
        <v>1.27</v>
      </c>
      <c r="U180">
        <v>22</v>
      </c>
      <c r="V180">
        <v>11.7</v>
      </c>
      <c r="W180">
        <v>0</v>
      </c>
      <c r="X180">
        <v>12.6</v>
      </c>
      <c r="Y180">
        <v>13.6</v>
      </c>
      <c r="Z180">
        <v>-3</v>
      </c>
    </row>
    <row r="181" spans="1:26" x14ac:dyDescent="0.2">
      <c r="A181" s="4" t="str">
        <f t="shared" si="12"/>
        <v>102612</v>
      </c>
      <c r="B181" s="4">
        <v>43058</v>
      </c>
      <c r="C181" s="1">
        <f>IFERROR(VLOOKUP(F181,'[1]2017_GT Roster'!$B$6:$H$21,7,FALSE), "NO MATCH!!!")</f>
        <v>12</v>
      </c>
      <c r="D181" s="1">
        <f>IFERROR(VLOOKUP(B181,[1]GAME_INDEX!$A$7:$E$34, 5, FALSE), "NO MATCH!!!")</f>
        <v>1026</v>
      </c>
      <c r="E181" s="1" t="str">
        <f>IFERROR(VLOOKUP(B181,[1]GAME_INDEX!$A$7:$E$34,4,FALSE),"NO MATCH")</f>
        <v>Pittsburgh</v>
      </c>
      <c r="F181" t="s">
        <v>32</v>
      </c>
      <c r="G181">
        <v>11</v>
      </c>
      <c r="H181">
        <v>98</v>
      </c>
      <c r="I181">
        <v>263</v>
      </c>
      <c r="J181">
        <v>0</v>
      </c>
      <c r="K181">
        <v>43</v>
      </c>
      <c r="L181">
        <v>0</v>
      </c>
      <c r="M181">
        <v>16.34</v>
      </c>
      <c r="N181">
        <v>1</v>
      </c>
      <c r="O181">
        <v>33</v>
      </c>
      <c r="P181">
        <v>7.96</v>
      </c>
      <c r="Q181">
        <v>1.3</v>
      </c>
      <c r="R181">
        <v>46.05</v>
      </c>
      <c r="S181">
        <v>1.39</v>
      </c>
      <c r="T181">
        <v>0.62</v>
      </c>
      <c r="U181">
        <v>1</v>
      </c>
      <c r="V181">
        <v>9</v>
      </c>
      <c r="W181">
        <v>0</v>
      </c>
      <c r="X181">
        <v>9</v>
      </c>
      <c r="Y181">
        <v>9</v>
      </c>
      <c r="Z181">
        <v>-3</v>
      </c>
    </row>
    <row r="182" spans="1:26" x14ac:dyDescent="0.2">
      <c r="A182" s="4" t="str">
        <f t="shared" si="12"/>
        <v>10268</v>
      </c>
      <c r="B182" s="4">
        <v>43058</v>
      </c>
      <c r="C182" s="1">
        <f>IFERROR(VLOOKUP(F182,'[1]2017_GT Roster'!$B$6:$H$21,7,FALSE), "NO MATCH!!!")</f>
        <v>8</v>
      </c>
      <c r="D182" s="1">
        <f>IFERROR(VLOOKUP(B182,[1]GAME_INDEX!$A$7:$E$34, 5, FALSE), "NO MATCH!!!")</f>
        <v>1026</v>
      </c>
      <c r="E182" s="1" t="str">
        <f>IFERROR(VLOOKUP(B182,[1]GAME_INDEX!$A$7:$E$34,4,FALSE),"NO MATCH")</f>
        <v>Pittsburgh</v>
      </c>
      <c r="F182" t="s">
        <v>33</v>
      </c>
      <c r="G182">
        <v>12</v>
      </c>
      <c r="H182">
        <v>68</v>
      </c>
      <c r="I182">
        <v>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5</v>
      </c>
      <c r="Q182">
        <v>0</v>
      </c>
      <c r="R182">
        <v>2.0299999999999998</v>
      </c>
      <c r="S182">
        <v>2.0299999999999998</v>
      </c>
      <c r="T182">
        <v>1.33</v>
      </c>
      <c r="U182">
        <v>25</v>
      </c>
      <c r="V182">
        <v>11.4</v>
      </c>
      <c r="W182">
        <v>0</v>
      </c>
      <c r="X182">
        <v>14.8</v>
      </c>
      <c r="Y182">
        <v>16.7</v>
      </c>
      <c r="Z182">
        <v>-3</v>
      </c>
    </row>
    <row r="183" spans="1:26" x14ac:dyDescent="0.2">
      <c r="A183" s="4"/>
      <c r="B183" s="4"/>
      <c r="C183" s="1"/>
      <c r="D183" s="1"/>
      <c r="E183" s="1"/>
      <c r="I183">
        <f>AVERAGE(I171:I182)</f>
        <v>1697.5833333333333</v>
      </c>
      <c r="J183">
        <f t="shared" ref="J183:Z183" si="16">AVERAGE(J171:J182)</f>
        <v>1.25</v>
      </c>
      <c r="K183">
        <f t="shared" si="16"/>
        <v>341.41666666666669</v>
      </c>
      <c r="L183">
        <f t="shared" si="16"/>
        <v>0.83333333333333337</v>
      </c>
      <c r="M183">
        <f t="shared" si="16"/>
        <v>16.914166666666667</v>
      </c>
      <c r="N183">
        <f t="shared" si="16"/>
        <v>0.75</v>
      </c>
      <c r="O183">
        <f t="shared" si="16"/>
        <v>66.666666666666671</v>
      </c>
      <c r="P183">
        <f t="shared" si="16"/>
        <v>22.360833333333332</v>
      </c>
      <c r="Q183">
        <f t="shared" si="16"/>
        <v>4.1991666666666667</v>
      </c>
      <c r="R183">
        <f t="shared" si="16"/>
        <v>1618.7733333333335</v>
      </c>
      <c r="S183">
        <f t="shared" si="16"/>
        <v>20.344166666666666</v>
      </c>
      <c r="T183">
        <f t="shared" si="16"/>
        <v>1.4408333333333332</v>
      </c>
      <c r="U183">
        <f t="shared" si="16"/>
        <v>59.583333333333336</v>
      </c>
      <c r="V183">
        <f t="shared" si="16"/>
        <v>15.95833333333333</v>
      </c>
      <c r="W183">
        <f t="shared" si="16"/>
        <v>14.75</v>
      </c>
      <c r="X183">
        <f t="shared" si="16"/>
        <v>19.666666666666668</v>
      </c>
      <c r="Y183">
        <f t="shared" si="16"/>
        <v>25.208333333333332</v>
      </c>
      <c r="Z183">
        <f t="shared" si="16"/>
        <v>-3</v>
      </c>
    </row>
    <row r="184" spans="1:26" x14ac:dyDescent="0.2">
      <c r="A184" s="4" t="str">
        <f t="shared" si="12"/>
        <v>10279</v>
      </c>
      <c r="B184" s="4">
        <v>43061</v>
      </c>
      <c r="C184" s="1">
        <f>IFERROR(VLOOKUP(F184,'[1]2017_GT Roster'!$B$6:$H$21,7,FALSE), "NO MATCH!!!")</f>
        <v>9</v>
      </c>
      <c r="D184" s="1">
        <f>IFERROR(VLOOKUP(B184,[1]GAME_INDEX!$A$7:$E$34, 5, FALSE), "NO MATCH!!!")</f>
        <v>1027</v>
      </c>
      <c r="E184" s="1" t="str">
        <f>IFERROR(VLOOKUP(B184,[1]GAME_INDEX!$A$7:$E$34,4,FALSE),"NO MATCH")</f>
        <v>Miami</v>
      </c>
      <c r="F184" t="s">
        <v>29</v>
      </c>
      <c r="G184">
        <v>1</v>
      </c>
      <c r="H184">
        <v>511</v>
      </c>
      <c r="I184">
        <v>5004</v>
      </c>
      <c r="J184">
        <v>2</v>
      </c>
      <c r="K184">
        <v>1489</v>
      </c>
      <c r="L184">
        <v>2</v>
      </c>
      <c r="M184">
        <v>29.75</v>
      </c>
      <c r="N184">
        <v>2</v>
      </c>
      <c r="O184">
        <v>118</v>
      </c>
      <c r="P184">
        <v>42.4</v>
      </c>
      <c r="Q184">
        <v>12.61</v>
      </c>
      <c r="R184">
        <v>3646.57</v>
      </c>
      <c r="S184">
        <v>30.9</v>
      </c>
      <c r="T184">
        <v>1.39</v>
      </c>
      <c r="U184">
        <v>157</v>
      </c>
      <c r="V184">
        <v>13</v>
      </c>
      <c r="W184">
        <v>2</v>
      </c>
      <c r="X184">
        <v>14.9</v>
      </c>
      <c r="Y184">
        <v>52.4</v>
      </c>
      <c r="Z184">
        <v>-1</v>
      </c>
    </row>
    <row r="185" spans="1:26" x14ac:dyDescent="0.2">
      <c r="A185" s="4" t="str">
        <f t="shared" si="12"/>
        <v>102711</v>
      </c>
      <c r="B185" s="4">
        <v>43061</v>
      </c>
      <c r="C185" s="1">
        <f>IFERROR(VLOOKUP(F185,'[1]2017_GT Roster'!$B$6:$H$21,7,FALSE), "NO MATCH!!!")</f>
        <v>11</v>
      </c>
      <c r="D185" s="1">
        <f>IFERROR(VLOOKUP(B185,[1]GAME_INDEX!$A$7:$E$34, 5, FALSE), "NO MATCH!!!")</f>
        <v>1027</v>
      </c>
      <c r="E185" s="1" t="str">
        <f>IFERROR(VLOOKUP(B185,[1]GAME_INDEX!$A$7:$E$34,4,FALSE),"NO MATCH")</f>
        <v>Miami</v>
      </c>
      <c r="F185" t="s">
        <v>25</v>
      </c>
      <c r="G185">
        <v>2</v>
      </c>
      <c r="H185">
        <v>498</v>
      </c>
      <c r="I185">
        <v>3431</v>
      </c>
      <c r="J185">
        <v>2</v>
      </c>
      <c r="K185">
        <v>588</v>
      </c>
      <c r="L185">
        <v>2</v>
      </c>
      <c r="M185">
        <v>17.13</v>
      </c>
      <c r="N185">
        <v>1</v>
      </c>
      <c r="O185">
        <v>128</v>
      </c>
      <c r="P185">
        <v>26.8</v>
      </c>
      <c r="Q185">
        <v>4.59</v>
      </c>
      <c r="R185">
        <v>4052.13</v>
      </c>
      <c r="S185">
        <v>31.65</v>
      </c>
      <c r="T185">
        <v>1.66</v>
      </c>
      <c r="U185">
        <v>104</v>
      </c>
      <c r="V185">
        <v>19.3</v>
      </c>
      <c r="W185">
        <v>47</v>
      </c>
      <c r="X185">
        <v>24.4</v>
      </c>
      <c r="Y185">
        <v>28</v>
      </c>
      <c r="Z185">
        <v>-1</v>
      </c>
    </row>
    <row r="186" spans="1:26" x14ac:dyDescent="0.2">
      <c r="A186" s="4" t="str">
        <f t="shared" si="12"/>
        <v>10271</v>
      </c>
      <c r="B186" s="4">
        <v>43061</v>
      </c>
      <c r="C186" s="1">
        <f>IFERROR(VLOOKUP(F186,'[1]2017_GT Roster'!$B$6:$H$21,7,FALSE), "NO MATCH!!!")</f>
        <v>1</v>
      </c>
      <c r="D186" s="1">
        <f>IFERROR(VLOOKUP(B186,[1]GAME_INDEX!$A$7:$E$34, 5, FALSE), "NO MATCH!!!")</f>
        <v>1027</v>
      </c>
      <c r="E186" s="1" t="str">
        <f>IFERROR(VLOOKUP(B186,[1]GAME_INDEX!$A$7:$E$34,4,FALSE),"NO MATCH")</f>
        <v>Miami</v>
      </c>
      <c r="F186" t="s">
        <v>27</v>
      </c>
      <c r="G186">
        <v>3</v>
      </c>
      <c r="H186">
        <v>463</v>
      </c>
      <c r="I186">
        <v>2756</v>
      </c>
      <c r="J186">
        <v>2</v>
      </c>
      <c r="K186">
        <v>526</v>
      </c>
      <c r="L186">
        <v>2</v>
      </c>
      <c r="M186">
        <v>19.079999999999998</v>
      </c>
      <c r="N186">
        <v>1</v>
      </c>
      <c r="O186">
        <v>92</v>
      </c>
      <c r="P186">
        <v>29.95</v>
      </c>
      <c r="Q186">
        <v>5.71</v>
      </c>
      <c r="R186">
        <v>2866.05</v>
      </c>
      <c r="S186">
        <v>31.15</v>
      </c>
      <c r="T186">
        <v>1.7</v>
      </c>
      <c r="U186">
        <v>123</v>
      </c>
      <c r="V186">
        <v>17.5</v>
      </c>
      <c r="W186">
        <v>41</v>
      </c>
      <c r="X186">
        <v>22.8</v>
      </c>
      <c r="Y186">
        <v>25.4</v>
      </c>
      <c r="Z186">
        <v>-1</v>
      </c>
    </row>
    <row r="187" spans="1:26" x14ac:dyDescent="0.2">
      <c r="A187" s="4" t="str">
        <f t="shared" si="12"/>
        <v>102733</v>
      </c>
      <c r="B187" s="4">
        <v>43061</v>
      </c>
      <c r="C187" s="1">
        <f>IFERROR(VLOOKUP(F187,'[1]2017_GT Roster'!$B$6:$H$21,7,FALSE), "NO MATCH!!!")</f>
        <v>33</v>
      </c>
      <c r="D187" s="1">
        <f>IFERROR(VLOOKUP(B187,[1]GAME_INDEX!$A$7:$E$34, 5, FALSE), "NO MATCH!!!")</f>
        <v>1027</v>
      </c>
      <c r="E187" s="1" t="str">
        <f>IFERROR(VLOOKUP(B187,[1]GAME_INDEX!$A$7:$E$34,4,FALSE),"NO MATCH")</f>
        <v>Miami</v>
      </c>
      <c r="F187" t="s">
        <v>26</v>
      </c>
      <c r="G187">
        <v>4</v>
      </c>
      <c r="H187">
        <v>457</v>
      </c>
      <c r="I187">
        <v>3246</v>
      </c>
      <c r="J187">
        <v>2</v>
      </c>
      <c r="K187">
        <v>536</v>
      </c>
      <c r="L187">
        <v>2</v>
      </c>
      <c r="M187">
        <v>16.510000000000002</v>
      </c>
      <c r="N187">
        <v>1</v>
      </c>
      <c r="O187">
        <v>119</v>
      </c>
      <c r="P187">
        <v>27.27</v>
      </c>
      <c r="Q187">
        <v>4.5</v>
      </c>
      <c r="R187">
        <v>3370.05</v>
      </c>
      <c r="S187">
        <v>28.31</v>
      </c>
      <c r="T187">
        <v>1.75</v>
      </c>
      <c r="U187">
        <v>84</v>
      </c>
      <c r="V187">
        <v>17.8</v>
      </c>
      <c r="W187">
        <v>24</v>
      </c>
      <c r="X187">
        <v>23.9</v>
      </c>
      <c r="Y187">
        <v>27.2</v>
      </c>
      <c r="Z187">
        <v>-1</v>
      </c>
    </row>
    <row r="188" spans="1:26" x14ac:dyDescent="0.2">
      <c r="A188" s="4" t="str">
        <f t="shared" si="12"/>
        <v>10274</v>
      </c>
      <c r="B188" s="4">
        <v>43061</v>
      </c>
      <c r="C188" s="1">
        <f>IFERROR(VLOOKUP(F188,'[1]2017_GT Roster'!$B$6:$H$21,7,FALSE), "NO MATCH!!!")</f>
        <v>4</v>
      </c>
      <c r="D188" s="1">
        <f>IFERROR(VLOOKUP(B188,[1]GAME_INDEX!$A$7:$E$34, 5, FALSE), "NO MATCH!!!")</f>
        <v>1027</v>
      </c>
      <c r="E188" s="1" t="str">
        <f>IFERROR(VLOOKUP(B188,[1]GAME_INDEX!$A$7:$E$34,4,FALSE),"NO MATCH")</f>
        <v>Miami</v>
      </c>
      <c r="F188" t="s">
        <v>31</v>
      </c>
      <c r="G188">
        <v>5</v>
      </c>
      <c r="H188">
        <v>376</v>
      </c>
      <c r="I188">
        <v>2303</v>
      </c>
      <c r="J188">
        <v>2</v>
      </c>
      <c r="K188">
        <v>400</v>
      </c>
      <c r="L188">
        <v>1</v>
      </c>
      <c r="M188">
        <v>17.36</v>
      </c>
      <c r="N188">
        <v>1</v>
      </c>
      <c r="O188">
        <v>97</v>
      </c>
      <c r="P188">
        <v>23.74</v>
      </c>
      <c r="Q188">
        <v>4.12</v>
      </c>
      <c r="R188">
        <v>2384.35</v>
      </c>
      <c r="S188">
        <v>24.58</v>
      </c>
      <c r="T188">
        <v>1.67</v>
      </c>
      <c r="U188">
        <v>114</v>
      </c>
      <c r="V188">
        <v>18.7</v>
      </c>
      <c r="W188">
        <v>40</v>
      </c>
      <c r="X188">
        <v>24.2</v>
      </c>
      <c r="Y188">
        <v>27.5</v>
      </c>
      <c r="Z188">
        <v>-1</v>
      </c>
    </row>
    <row r="189" spans="1:26" x14ac:dyDescent="0.2">
      <c r="A189" s="4" t="str">
        <f t="shared" si="12"/>
        <v>10273</v>
      </c>
      <c r="B189" s="4">
        <v>43061</v>
      </c>
      <c r="C189" s="1">
        <f>IFERROR(VLOOKUP(F189,'[1]2017_GT Roster'!$B$6:$H$21,7,FALSE), "NO MATCH!!!")</f>
        <v>3</v>
      </c>
      <c r="D189" s="1">
        <f>IFERROR(VLOOKUP(B189,[1]GAME_INDEX!$A$7:$E$34, 5, FALSE), "NO MATCH!!!")</f>
        <v>1027</v>
      </c>
      <c r="E189" s="1" t="str">
        <f>IFERROR(VLOOKUP(B189,[1]GAME_INDEX!$A$7:$E$34,4,FALSE),"NO MATCH")</f>
        <v>Miami</v>
      </c>
      <c r="F189" t="s">
        <v>35</v>
      </c>
      <c r="G189">
        <v>6</v>
      </c>
      <c r="H189">
        <v>340</v>
      </c>
      <c r="I189">
        <v>1249</v>
      </c>
      <c r="J189">
        <v>1</v>
      </c>
      <c r="K189">
        <v>238</v>
      </c>
      <c r="L189">
        <v>1</v>
      </c>
      <c r="M189">
        <v>19.05</v>
      </c>
      <c r="N189">
        <v>1</v>
      </c>
      <c r="O189">
        <v>56</v>
      </c>
      <c r="P189">
        <v>22.3</v>
      </c>
      <c r="Q189">
        <v>4.25</v>
      </c>
      <c r="R189">
        <v>1349.26</v>
      </c>
      <c r="S189">
        <v>24.09</v>
      </c>
      <c r="T189">
        <v>1.72</v>
      </c>
      <c r="U189">
        <v>46</v>
      </c>
      <c r="V189">
        <v>19.7</v>
      </c>
      <c r="W189">
        <v>19</v>
      </c>
      <c r="X189">
        <v>23.5</v>
      </c>
      <c r="Y189">
        <v>25.2</v>
      </c>
      <c r="Z189">
        <v>-1</v>
      </c>
    </row>
    <row r="190" spans="1:26" x14ac:dyDescent="0.2">
      <c r="A190" s="4" t="str">
        <f t="shared" si="12"/>
        <v>102714</v>
      </c>
      <c r="B190" s="4">
        <v>43061</v>
      </c>
      <c r="C190" s="1">
        <f>IFERROR(VLOOKUP(F190,'[1]2017_GT Roster'!$B$6:$H$21,7,FALSE), "NO MATCH!!!")</f>
        <v>14</v>
      </c>
      <c r="D190" s="1">
        <f>IFERROR(VLOOKUP(B190,[1]GAME_INDEX!$A$7:$E$34, 5, FALSE), "NO MATCH!!!")</f>
        <v>1027</v>
      </c>
      <c r="E190" s="1" t="str">
        <f>IFERROR(VLOOKUP(B190,[1]GAME_INDEX!$A$7:$E$34,4,FALSE),"NO MATCH")</f>
        <v>Miami</v>
      </c>
      <c r="F190" t="s">
        <v>30</v>
      </c>
      <c r="G190">
        <v>7</v>
      </c>
      <c r="H190">
        <v>310</v>
      </c>
      <c r="I190">
        <v>1187</v>
      </c>
      <c r="J190">
        <v>1</v>
      </c>
      <c r="K190">
        <v>217</v>
      </c>
      <c r="L190">
        <v>1</v>
      </c>
      <c r="M190">
        <v>18.28</v>
      </c>
      <c r="N190">
        <v>1</v>
      </c>
      <c r="O190">
        <v>45</v>
      </c>
      <c r="P190">
        <v>26.37</v>
      </c>
      <c r="Q190">
        <v>4.82</v>
      </c>
      <c r="R190">
        <v>1194.4100000000001</v>
      </c>
      <c r="S190">
        <v>26.54</v>
      </c>
      <c r="T190">
        <v>1.59</v>
      </c>
      <c r="U190">
        <v>52</v>
      </c>
      <c r="V190">
        <v>18.899999999999999</v>
      </c>
      <c r="W190">
        <v>17</v>
      </c>
      <c r="X190">
        <v>21.7</v>
      </c>
      <c r="Y190">
        <v>23.7</v>
      </c>
      <c r="Z190">
        <v>-1</v>
      </c>
    </row>
    <row r="191" spans="1:26" x14ac:dyDescent="0.2">
      <c r="A191" s="4" t="str">
        <f t="shared" si="12"/>
        <v>102797</v>
      </c>
      <c r="B191" s="4">
        <v>43061</v>
      </c>
      <c r="C191" s="1">
        <f>IFERROR(VLOOKUP(F191,'[1]2017_GT Roster'!$B$6:$H$21,7,FALSE), "NO MATCH!!!")</f>
        <v>97</v>
      </c>
      <c r="D191" s="1">
        <f>IFERROR(VLOOKUP(B191,[1]GAME_INDEX!$A$7:$E$34, 5, FALSE), "NO MATCH!!!")</f>
        <v>1027</v>
      </c>
      <c r="E191" s="1" t="str">
        <f>IFERROR(VLOOKUP(B191,[1]GAME_INDEX!$A$7:$E$34,4,FALSE),"NO MATCH")</f>
        <v>Miami</v>
      </c>
      <c r="F191" t="s">
        <v>28</v>
      </c>
      <c r="G191">
        <v>8</v>
      </c>
      <c r="H191">
        <v>270</v>
      </c>
      <c r="I191">
        <v>746</v>
      </c>
      <c r="J191">
        <v>0</v>
      </c>
      <c r="K191">
        <v>163</v>
      </c>
      <c r="L191">
        <v>0</v>
      </c>
      <c r="M191">
        <v>21.84</v>
      </c>
      <c r="N191">
        <v>1</v>
      </c>
      <c r="O191">
        <v>38</v>
      </c>
      <c r="P191">
        <v>19.63</v>
      </c>
      <c r="Q191">
        <v>4.28</v>
      </c>
      <c r="R191">
        <v>773.64</v>
      </c>
      <c r="S191">
        <v>20.350000000000001</v>
      </c>
      <c r="T191">
        <v>1.67</v>
      </c>
      <c r="U191">
        <v>25</v>
      </c>
      <c r="V191">
        <v>17.5</v>
      </c>
      <c r="W191">
        <v>12</v>
      </c>
      <c r="X191">
        <v>22.8</v>
      </c>
      <c r="Y191">
        <v>24.2</v>
      </c>
      <c r="Z191">
        <v>-1</v>
      </c>
    </row>
    <row r="192" spans="1:26" x14ac:dyDescent="0.2">
      <c r="A192" s="4" t="str">
        <f t="shared" si="12"/>
        <v>102710</v>
      </c>
      <c r="B192" s="4">
        <v>43061</v>
      </c>
      <c r="C192" s="1">
        <f>IFERROR(VLOOKUP(F192,'[1]2017_GT Roster'!$B$6:$H$21,7,FALSE), "NO MATCH!!!")</f>
        <v>10</v>
      </c>
      <c r="D192" s="1">
        <f>IFERROR(VLOOKUP(B192,[1]GAME_INDEX!$A$7:$E$34, 5, FALSE), "NO MATCH!!!")</f>
        <v>1027</v>
      </c>
      <c r="E192" s="1" t="str">
        <f>IFERROR(VLOOKUP(B192,[1]GAME_INDEX!$A$7:$E$34,4,FALSE),"NO MATCH")</f>
        <v>Miami</v>
      </c>
      <c r="F192" t="s">
        <v>37</v>
      </c>
      <c r="G192">
        <v>9</v>
      </c>
      <c r="H192">
        <v>233</v>
      </c>
      <c r="I192">
        <v>2671</v>
      </c>
      <c r="J192">
        <v>2</v>
      </c>
      <c r="K192">
        <v>381</v>
      </c>
      <c r="L192">
        <v>1</v>
      </c>
      <c r="M192">
        <v>14.26</v>
      </c>
      <c r="N192">
        <v>0</v>
      </c>
      <c r="O192">
        <v>110</v>
      </c>
      <c r="P192">
        <v>24.28</v>
      </c>
      <c r="Q192">
        <v>3.46</v>
      </c>
      <c r="R192">
        <v>1814.16</v>
      </c>
      <c r="S192">
        <v>16.489999999999998</v>
      </c>
      <c r="T192">
        <v>1.47</v>
      </c>
      <c r="U192">
        <v>20</v>
      </c>
      <c r="V192">
        <v>9.8000000000000007</v>
      </c>
      <c r="W192">
        <v>0</v>
      </c>
      <c r="X192">
        <v>11.5</v>
      </c>
      <c r="Y192">
        <v>12.1</v>
      </c>
      <c r="Z192">
        <v>-1</v>
      </c>
    </row>
    <row r="193" spans="1:26" x14ac:dyDescent="0.2">
      <c r="A193" s="4" t="str">
        <f t="shared" si="12"/>
        <v>10278</v>
      </c>
      <c r="B193" s="4">
        <v>43061</v>
      </c>
      <c r="C193" s="1">
        <f>IFERROR(VLOOKUP(F193,'[1]2017_GT Roster'!$B$6:$H$21,7,FALSE), "NO MATCH!!!")</f>
        <v>8</v>
      </c>
      <c r="D193" s="1">
        <f>IFERROR(VLOOKUP(B193,[1]GAME_INDEX!$A$7:$E$34, 5, FALSE), "NO MATCH!!!")</f>
        <v>1027</v>
      </c>
      <c r="E193" s="1" t="str">
        <f>IFERROR(VLOOKUP(B193,[1]GAME_INDEX!$A$7:$E$34,4,FALSE),"NO MATCH")</f>
        <v>Miami</v>
      </c>
      <c r="F193" t="s">
        <v>33</v>
      </c>
      <c r="G193">
        <v>10</v>
      </c>
      <c r="H193">
        <v>174</v>
      </c>
      <c r="I193">
        <v>2125</v>
      </c>
      <c r="J193">
        <v>2</v>
      </c>
      <c r="K193">
        <v>153</v>
      </c>
      <c r="L193">
        <v>0</v>
      </c>
      <c r="M193">
        <v>7.2</v>
      </c>
      <c r="N193">
        <v>0</v>
      </c>
      <c r="O193">
        <v>101</v>
      </c>
      <c r="P193">
        <v>21.03</v>
      </c>
      <c r="Q193">
        <v>1.51</v>
      </c>
      <c r="R193">
        <v>1208.3599999999999</v>
      </c>
      <c r="S193">
        <v>11.96</v>
      </c>
      <c r="T193">
        <v>1.37</v>
      </c>
      <c r="U193">
        <v>43</v>
      </c>
      <c r="V193">
        <v>10.199999999999999</v>
      </c>
      <c r="W193">
        <v>0</v>
      </c>
      <c r="X193">
        <v>12.5</v>
      </c>
      <c r="Y193">
        <v>16</v>
      </c>
      <c r="Z193">
        <v>-1</v>
      </c>
    </row>
    <row r="194" spans="1:26" x14ac:dyDescent="0.2">
      <c r="A194" s="4" t="str">
        <f t="shared" si="12"/>
        <v>102723</v>
      </c>
      <c r="B194" s="4">
        <v>43061</v>
      </c>
      <c r="C194" s="1">
        <f>IFERROR(VLOOKUP(F194,'[1]2017_GT Roster'!$B$6:$H$21,7,FALSE), "NO MATCH!!!")</f>
        <v>23</v>
      </c>
      <c r="D194" s="1">
        <f>IFERROR(VLOOKUP(B194,[1]GAME_INDEX!$A$7:$E$34, 5, FALSE), "NO MATCH!!!")</f>
        <v>1027</v>
      </c>
      <c r="E194" s="1" t="str">
        <f>IFERROR(VLOOKUP(B194,[1]GAME_INDEX!$A$7:$E$34,4,FALSE),"NO MATCH")</f>
        <v>Miami</v>
      </c>
      <c r="F194" t="s">
        <v>34</v>
      </c>
      <c r="G194">
        <v>11</v>
      </c>
      <c r="H194">
        <v>153</v>
      </c>
      <c r="I194">
        <v>663</v>
      </c>
      <c r="J194">
        <v>0</v>
      </c>
      <c r="K194">
        <v>98</v>
      </c>
      <c r="L194">
        <v>0</v>
      </c>
      <c r="M194">
        <v>14.78</v>
      </c>
      <c r="N194">
        <v>0</v>
      </c>
      <c r="O194">
        <v>38</v>
      </c>
      <c r="P194">
        <v>17.440000000000001</v>
      </c>
      <c r="Q194">
        <v>2.57</v>
      </c>
      <c r="R194">
        <v>531.37</v>
      </c>
      <c r="S194">
        <v>13.98</v>
      </c>
      <c r="T194">
        <v>1.46</v>
      </c>
      <c r="U194">
        <v>10</v>
      </c>
      <c r="V194">
        <v>19.899999999999999</v>
      </c>
      <c r="W194">
        <v>8</v>
      </c>
      <c r="X194">
        <v>21.7</v>
      </c>
      <c r="Y194">
        <v>21.8</v>
      </c>
      <c r="Z194">
        <v>-1</v>
      </c>
    </row>
    <row r="195" spans="1:26" x14ac:dyDescent="0.2">
      <c r="A195" s="4" t="str">
        <f t="shared" si="12"/>
        <v>102712</v>
      </c>
      <c r="B195" s="4">
        <v>43061</v>
      </c>
      <c r="C195" s="1">
        <f>IFERROR(VLOOKUP(F195,'[1]2017_GT Roster'!$B$6:$H$21,7,FALSE), "NO MATCH!!!")</f>
        <v>12</v>
      </c>
      <c r="D195" s="1">
        <f>IFERROR(VLOOKUP(B195,[1]GAME_INDEX!$A$7:$E$34, 5, FALSE), "NO MATCH!!!")</f>
        <v>1027</v>
      </c>
      <c r="E195" s="1" t="str">
        <f>IFERROR(VLOOKUP(B195,[1]GAME_INDEX!$A$7:$E$34,4,FALSE),"NO MATCH")</f>
        <v>Miami</v>
      </c>
      <c r="F195" t="s">
        <v>32</v>
      </c>
      <c r="G195">
        <v>12</v>
      </c>
      <c r="H195">
        <v>88</v>
      </c>
      <c r="I195">
        <v>302</v>
      </c>
      <c r="J195">
        <v>0</v>
      </c>
      <c r="K195">
        <v>54</v>
      </c>
      <c r="L195">
        <v>0</v>
      </c>
      <c r="M195">
        <v>17.88</v>
      </c>
      <c r="N195">
        <v>1</v>
      </c>
      <c r="O195">
        <v>43</v>
      </c>
      <c r="P195">
        <v>7.02</v>
      </c>
      <c r="Q195">
        <v>1.25</v>
      </c>
      <c r="R195">
        <v>133.34</v>
      </c>
      <c r="S195">
        <v>3.1</v>
      </c>
      <c r="T195">
        <v>0.98</v>
      </c>
      <c r="U195">
        <v>20</v>
      </c>
      <c r="V195">
        <v>8.8000000000000007</v>
      </c>
      <c r="W195">
        <v>0</v>
      </c>
      <c r="X195">
        <v>10.8</v>
      </c>
      <c r="Y195">
        <v>12</v>
      </c>
      <c r="Z195">
        <v>-1</v>
      </c>
    </row>
    <row r="196" spans="1:26" x14ac:dyDescent="0.2">
      <c r="A196" s="4"/>
      <c r="B196" s="4"/>
      <c r="C196" s="1"/>
      <c r="D196" s="1"/>
      <c r="E196" s="1"/>
      <c r="I196">
        <f>AVERAGE(I184:I195)</f>
        <v>2140.25</v>
      </c>
      <c r="J196">
        <f t="shared" ref="J196:Z196" si="17">AVERAGE(J184:J195)</f>
        <v>1.3333333333333333</v>
      </c>
      <c r="K196">
        <f t="shared" si="17"/>
        <v>403.58333333333331</v>
      </c>
      <c r="L196">
        <f t="shared" si="17"/>
        <v>1</v>
      </c>
      <c r="M196">
        <f t="shared" si="17"/>
        <v>17.759999999999998</v>
      </c>
      <c r="N196">
        <f t="shared" si="17"/>
        <v>0.83333333333333337</v>
      </c>
      <c r="O196">
        <f t="shared" si="17"/>
        <v>82.083333333333329</v>
      </c>
      <c r="P196">
        <f t="shared" si="17"/>
        <v>24.019166666666663</v>
      </c>
      <c r="Q196">
        <f t="shared" si="17"/>
        <v>4.4725000000000001</v>
      </c>
      <c r="R196">
        <f t="shared" si="17"/>
        <v>1943.6408333333331</v>
      </c>
      <c r="S196">
        <f t="shared" si="17"/>
        <v>21.925000000000001</v>
      </c>
      <c r="T196">
        <f t="shared" si="17"/>
        <v>1.5358333333333336</v>
      </c>
      <c r="U196">
        <f t="shared" si="17"/>
        <v>66.5</v>
      </c>
      <c r="V196">
        <f t="shared" si="17"/>
        <v>15.925000000000002</v>
      </c>
      <c r="W196">
        <f t="shared" si="17"/>
        <v>17.5</v>
      </c>
      <c r="X196">
        <f t="shared" si="17"/>
        <v>19.558333333333334</v>
      </c>
      <c r="Y196">
        <f t="shared" si="17"/>
        <v>24.624999999999996</v>
      </c>
      <c r="Z196">
        <f t="shared" si="17"/>
        <v>-1</v>
      </c>
    </row>
    <row r="197" spans="1:26" x14ac:dyDescent="0.2">
      <c r="A197" s="4" t="str">
        <f t="shared" si="12"/>
        <v>10281</v>
      </c>
      <c r="B197" s="4">
        <v>43063</v>
      </c>
      <c r="C197" s="1">
        <f>IFERROR(VLOOKUP(F197,'[1]2017_GT Roster'!$B$6:$H$21,7,FALSE), "NO MATCH!!!")</f>
        <v>1</v>
      </c>
      <c r="D197" s="1">
        <f>IFERROR(VLOOKUP(B197,[1]GAME_INDEX!$A$7:$E$34, 5, FALSE), "NO MATCH!!!")</f>
        <v>1028</v>
      </c>
      <c r="E197" s="1" t="str">
        <f>IFERROR(VLOOKUP(B197,[1]GAME_INDEX!$A$7:$E$34,4,FALSE),"NO MATCH")</f>
        <v>Florida State</v>
      </c>
      <c r="F197" t="s">
        <v>27</v>
      </c>
      <c r="G197">
        <v>1</v>
      </c>
      <c r="H197">
        <v>512</v>
      </c>
      <c r="I197">
        <v>1042</v>
      </c>
      <c r="J197">
        <v>1</v>
      </c>
      <c r="K197">
        <v>252</v>
      </c>
      <c r="L197">
        <v>1</v>
      </c>
      <c r="M197">
        <v>24.18</v>
      </c>
      <c r="N197">
        <v>2</v>
      </c>
      <c r="O197">
        <v>29</v>
      </c>
      <c r="P197">
        <v>35.93</v>
      </c>
      <c r="Q197">
        <v>8.68</v>
      </c>
      <c r="R197">
        <v>1529.8</v>
      </c>
      <c r="S197">
        <v>52.75</v>
      </c>
      <c r="T197">
        <v>1.83</v>
      </c>
      <c r="U197">
        <v>40</v>
      </c>
      <c r="V197">
        <v>19.899999999999999</v>
      </c>
      <c r="W197">
        <v>25</v>
      </c>
      <c r="X197">
        <v>24.1</v>
      </c>
      <c r="Y197">
        <v>25.9</v>
      </c>
      <c r="Z197">
        <v>-3</v>
      </c>
    </row>
    <row r="198" spans="1:26" x14ac:dyDescent="0.2">
      <c r="A198" s="4" t="str">
        <f t="shared" si="12"/>
        <v>102811</v>
      </c>
      <c r="B198" s="4">
        <v>43063</v>
      </c>
      <c r="C198" s="1">
        <f>IFERROR(VLOOKUP(F198,'[1]2017_GT Roster'!$B$6:$H$21,7,FALSE), "NO MATCH!!!")</f>
        <v>11</v>
      </c>
      <c r="D198" s="1">
        <f>IFERROR(VLOOKUP(B198,[1]GAME_INDEX!$A$7:$E$34, 5, FALSE), "NO MATCH!!!")</f>
        <v>1028</v>
      </c>
      <c r="E198" s="1" t="str">
        <f>IFERROR(VLOOKUP(B198,[1]GAME_INDEX!$A$7:$E$34,4,FALSE),"NO MATCH")</f>
        <v>Florida State</v>
      </c>
      <c r="F198" t="s">
        <v>25</v>
      </c>
      <c r="G198">
        <v>2</v>
      </c>
      <c r="H198">
        <v>457</v>
      </c>
      <c r="I198">
        <v>1138</v>
      </c>
      <c r="J198">
        <v>1</v>
      </c>
      <c r="K198">
        <v>209</v>
      </c>
      <c r="L198">
        <v>1</v>
      </c>
      <c r="M198">
        <v>18.36</v>
      </c>
      <c r="N198">
        <v>1</v>
      </c>
      <c r="O198">
        <v>36</v>
      </c>
      <c r="P198">
        <v>31.61</v>
      </c>
      <c r="Q198">
        <v>5.8</v>
      </c>
      <c r="R198">
        <v>1466.34</v>
      </c>
      <c r="S198">
        <v>40.729999999999997</v>
      </c>
      <c r="T198">
        <v>1.65</v>
      </c>
      <c r="U198">
        <v>29</v>
      </c>
      <c r="V198">
        <v>20.399999999999999</v>
      </c>
      <c r="W198">
        <v>15</v>
      </c>
      <c r="X198">
        <v>24</v>
      </c>
      <c r="Y198">
        <v>28.3</v>
      </c>
      <c r="Z198">
        <v>-3</v>
      </c>
    </row>
    <row r="199" spans="1:26" x14ac:dyDescent="0.2">
      <c r="A199" s="4" t="str">
        <f t="shared" si="12"/>
        <v>10289</v>
      </c>
      <c r="B199" s="4">
        <v>43063</v>
      </c>
      <c r="C199" s="1">
        <f>IFERROR(VLOOKUP(F199,'[1]2017_GT Roster'!$B$6:$H$21,7,FALSE), "NO MATCH!!!")</f>
        <v>9</v>
      </c>
      <c r="D199" s="1">
        <f>IFERROR(VLOOKUP(B199,[1]GAME_INDEX!$A$7:$E$34, 5, FALSE), "NO MATCH!!!")</f>
        <v>1028</v>
      </c>
      <c r="E199" s="1" t="str">
        <f>IFERROR(VLOOKUP(B199,[1]GAME_INDEX!$A$7:$E$34,4,FALSE),"NO MATCH")</f>
        <v>Florida State</v>
      </c>
      <c r="F199" t="s">
        <v>29</v>
      </c>
      <c r="G199">
        <v>3</v>
      </c>
      <c r="H199">
        <v>429</v>
      </c>
      <c r="I199">
        <v>898</v>
      </c>
      <c r="J199">
        <v>0</v>
      </c>
      <c r="K199">
        <v>313</v>
      </c>
      <c r="L199">
        <v>1</v>
      </c>
      <c r="M199">
        <v>34.85</v>
      </c>
      <c r="N199">
        <v>2</v>
      </c>
      <c r="O199">
        <v>27</v>
      </c>
      <c r="P199">
        <v>33.25</v>
      </c>
      <c r="Q199">
        <v>11.59</v>
      </c>
      <c r="R199">
        <v>1248.25</v>
      </c>
      <c r="S199">
        <v>46.23</v>
      </c>
      <c r="T199">
        <v>1.58</v>
      </c>
      <c r="U199">
        <v>46</v>
      </c>
      <c r="V199">
        <v>12.4</v>
      </c>
      <c r="W199">
        <v>0</v>
      </c>
      <c r="X199">
        <v>14.6</v>
      </c>
      <c r="Y199">
        <v>17</v>
      </c>
      <c r="Z199">
        <v>-3</v>
      </c>
    </row>
    <row r="200" spans="1:26" x14ac:dyDescent="0.2">
      <c r="A200" s="4" t="str">
        <f t="shared" si="12"/>
        <v>10284</v>
      </c>
      <c r="B200" s="4">
        <v>43063</v>
      </c>
      <c r="C200" s="1">
        <f>IFERROR(VLOOKUP(F200,'[1]2017_GT Roster'!$B$6:$H$21,7,FALSE), "NO MATCH!!!")</f>
        <v>4</v>
      </c>
      <c r="D200" s="1">
        <f>IFERROR(VLOOKUP(B200,[1]GAME_INDEX!$A$7:$E$34, 5, FALSE), "NO MATCH!!!")</f>
        <v>1028</v>
      </c>
      <c r="E200" s="1" t="str">
        <f>IFERROR(VLOOKUP(B200,[1]GAME_INDEX!$A$7:$E$34,4,FALSE),"NO MATCH")</f>
        <v>Florida State</v>
      </c>
      <c r="F200" t="s">
        <v>31</v>
      </c>
      <c r="G200">
        <v>4</v>
      </c>
      <c r="H200">
        <v>427</v>
      </c>
      <c r="I200">
        <v>799</v>
      </c>
      <c r="J200">
        <v>0</v>
      </c>
      <c r="K200">
        <v>165</v>
      </c>
      <c r="L200">
        <v>0</v>
      </c>
      <c r="M200">
        <v>20.65</v>
      </c>
      <c r="N200">
        <v>1</v>
      </c>
      <c r="O200">
        <v>32</v>
      </c>
      <c r="P200">
        <v>24.96</v>
      </c>
      <c r="Q200">
        <v>5.15</v>
      </c>
      <c r="R200">
        <v>1087.6199999999999</v>
      </c>
      <c r="S200">
        <v>33.979999999999997</v>
      </c>
      <c r="T200">
        <v>1.8</v>
      </c>
      <c r="U200">
        <v>39</v>
      </c>
      <c r="V200">
        <v>20.5</v>
      </c>
      <c r="W200">
        <v>28</v>
      </c>
      <c r="X200">
        <v>24.5</v>
      </c>
      <c r="Y200">
        <v>26.3</v>
      </c>
      <c r="Z200">
        <v>-3</v>
      </c>
    </row>
    <row r="201" spans="1:26" x14ac:dyDescent="0.2">
      <c r="A201" s="4" t="str">
        <f t="shared" si="12"/>
        <v>10283</v>
      </c>
      <c r="B201" s="4">
        <v>43063</v>
      </c>
      <c r="C201" s="1">
        <f>IFERROR(VLOOKUP(F201,'[1]2017_GT Roster'!$B$6:$H$21,7,FALSE), "NO MATCH!!!")</f>
        <v>3</v>
      </c>
      <c r="D201" s="1">
        <f>IFERROR(VLOOKUP(B201,[1]GAME_INDEX!$A$7:$E$34, 5, FALSE), "NO MATCH!!!")</f>
        <v>1028</v>
      </c>
      <c r="E201" s="1" t="str">
        <f>IFERROR(VLOOKUP(B201,[1]GAME_INDEX!$A$7:$E$34,4,FALSE),"NO MATCH")</f>
        <v>Florida State</v>
      </c>
      <c r="F201" t="s">
        <v>35</v>
      </c>
      <c r="G201">
        <v>5</v>
      </c>
      <c r="H201">
        <v>324</v>
      </c>
      <c r="I201">
        <v>78</v>
      </c>
      <c r="J201">
        <v>0</v>
      </c>
      <c r="K201">
        <v>32</v>
      </c>
      <c r="L201">
        <v>0</v>
      </c>
      <c r="M201">
        <v>41.02</v>
      </c>
      <c r="N201">
        <v>2</v>
      </c>
      <c r="O201">
        <v>4</v>
      </c>
      <c r="P201">
        <v>19.5</v>
      </c>
      <c r="Q201">
        <v>8</v>
      </c>
      <c r="R201">
        <v>651.69000000000005</v>
      </c>
      <c r="S201">
        <v>162.91999999999999</v>
      </c>
      <c r="T201">
        <v>3</v>
      </c>
      <c r="U201">
        <v>4</v>
      </c>
      <c r="V201">
        <v>17.399999999999999</v>
      </c>
      <c r="W201">
        <v>1</v>
      </c>
      <c r="X201">
        <v>25.4</v>
      </c>
      <c r="Y201">
        <v>29.8</v>
      </c>
      <c r="Z201">
        <v>-3</v>
      </c>
    </row>
    <row r="202" spans="1:26" x14ac:dyDescent="0.2">
      <c r="A202" s="4" t="str">
        <f t="shared" si="12"/>
        <v>10288</v>
      </c>
      <c r="B202" s="4">
        <v>43063</v>
      </c>
      <c r="C202" s="1">
        <f>IFERROR(VLOOKUP(F202,'[1]2017_GT Roster'!$B$6:$H$21,7,FALSE), "NO MATCH!!!")</f>
        <v>8</v>
      </c>
      <c r="D202" s="1">
        <f>IFERROR(VLOOKUP(B202,[1]GAME_INDEX!$A$7:$E$34, 5, FALSE), "NO MATCH!!!")</f>
        <v>1028</v>
      </c>
      <c r="E202" s="1" t="str">
        <f>IFERROR(VLOOKUP(B202,[1]GAME_INDEX!$A$7:$E$34,4,FALSE),"NO MATCH")</f>
        <v>Florida State</v>
      </c>
      <c r="F202" t="s">
        <v>33</v>
      </c>
      <c r="G202">
        <v>6</v>
      </c>
      <c r="H202">
        <v>265</v>
      </c>
      <c r="I202">
        <v>821</v>
      </c>
      <c r="J202">
        <v>0</v>
      </c>
      <c r="K202">
        <v>99</v>
      </c>
      <c r="L202">
        <v>0</v>
      </c>
      <c r="M202">
        <v>12.05</v>
      </c>
      <c r="N202">
        <v>0</v>
      </c>
      <c r="O202">
        <v>32</v>
      </c>
      <c r="P202">
        <v>25.65</v>
      </c>
      <c r="Q202">
        <v>3.09</v>
      </c>
      <c r="R202">
        <v>772.52</v>
      </c>
      <c r="S202">
        <v>24.14</v>
      </c>
      <c r="T202">
        <v>1.51</v>
      </c>
      <c r="U202">
        <v>12</v>
      </c>
      <c r="V202">
        <v>10.3</v>
      </c>
      <c r="W202">
        <v>0</v>
      </c>
      <c r="X202">
        <v>12.6</v>
      </c>
      <c r="Y202">
        <v>15.4</v>
      </c>
      <c r="Z202">
        <v>-3</v>
      </c>
    </row>
    <row r="203" spans="1:26" x14ac:dyDescent="0.2">
      <c r="A203" s="4" t="str">
        <f t="shared" si="12"/>
        <v>102823</v>
      </c>
      <c r="B203" s="4">
        <v>43063</v>
      </c>
      <c r="C203" s="1">
        <f>IFERROR(VLOOKUP(F203,'[1]2017_GT Roster'!$B$6:$H$21,7,FALSE), "NO MATCH!!!")</f>
        <v>23</v>
      </c>
      <c r="D203" s="1">
        <f>IFERROR(VLOOKUP(B203,[1]GAME_INDEX!$A$7:$E$34, 5, FALSE), "NO MATCH!!!")</f>
        <v>1028</v>
      </c>
      <c r="E203" s="1" t="str">
        <f>IFERROR(VLOOKUP(B203,[1]GAME_INDEX!$A$7:$E$34,4,FALSE),"NO MATCH")</f>
        <v>Florida State</v>
      </c>
      <c r="F203" t="s">
        <v>34</v>
      </c>
      <c r="G203">
        <v>7</v>
      </c>
      <c r="H203">
        <v>248</v>
      </c>
      <c r="I203">
        <v>99</v>
      </c>
      <c r="J203">
        <v>0</v>
      </c>
      <c r="K203">
        <v>38</v>
      </c>
      <c r="L203">
        <v>0</v>
      </c>
      <c r="M203">
        <v>38.380000000000003</v>
      </c>
      <c r="N203">
        <v>2</v>
      </c>
      <c r="O203">
        <v>5</v>
      </c>
      <c r="P203">
        <v>19.8</v>
      </c>
      <c r="Q203">
        <v>7.6</v>
      </c>
      <c r="R203">
        <v>740.41</v>
      </c>
      <c r="S203">
        <v>148.08000000000001</v>
      </c>
      <c r="T203">
        <v>2.66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-3</v>
      </c>
    </row>
    <row r="204" spans="1:26" x14ac:dyDescent="0.2">
      <c r="A204" s="4" t="str">
        <f t="shared" si="12"/>
        <v>102810</v>
      </c>
      <c r="B204" s="4">
        <v>43063</v>
      </c>
      <c r="C204" s="1">
        <f>IFERROR(VLOOKUP(F204,'[1]2017_GT Roster'!$B$6:$H$21,7,FALSE), "NO MATCH!!!")</f>
        <v>10</v>
      </c>
      <c r="D204" s="1">
        <f>IFERROR(VLOOKUP(B204,[1]GAME_INDEX!$A$7:$E$34, 5, FALSE), "NO MATCH!!!")</f>
        <v>1028</v>
      </c>
      <c r="E204" s="1" t="str">
        <f>IFERROR(VLOOKUP(B204,[1]GAME_INDEX!$A$7:$E$34,4,FALSE),"NO MATCH")</f>
        <v>Florida State</v>
      </c>
      <c r="F204" t="s">
        <v>37</v>
      </c>
      <c r="G204">
        <v>8</v>
      </c>
      <c r="H204">
        <v>238</v>
      </c>
      <c r="I204">
        <v>702</v>
      </c>
      <c r="J204">
        <v>0</v>
      </c>
      <c r="K204">
        <v>143</v>
      </c>
      <c r="L204">
        <v>0</v>
      </c>
      <c r="M204">
        <v>20.37</v>
      </c>
      <c r="N204">
        <v>1</v>
      </c>
      <c r="O204">
        <v>40</v>
      </c>
      <c r="P204">
        <v>17.55</v>
      </c>
      <c r="Q204">
        <v>3.57</v>
      </c>
      <c r="R204">
        <v>607.46</v>
      </c>
      <c r="S204">
        <v>15.18</v>
      </c>
      <c r="T204">
        <v>1.48</v>
      </c>
      <c r="U204">
        <v>6</v>
      </c>
      <c r="V204">
        <v>10</v>
      </c>
      <c r="W204">
        <v>0</v>
      </c>
      <c r="X204">
        <v>11.1</v>
      </c>
      <c r="Y204">
        <v>11.5</v>
      </c>
      <c r="Z204">
        <v>-3</v>
      </c>
    </row>
    <row r="205" spans="1:26" x14ac:dyDescent="0.2">
      <c r="A205" s="4" t="str">
        <f t="shared" si="12"/>
        <v>102812</v>
      </c>
      <c r="B205" s="4">
        <v>43063</v>
      </c>
      <c r="C205" s="1">
        <f>IFERROR(VLOOKUP(F205,'[1]2017_GT Roster'!$B$6:$H$21,7,FALSE), "NO MATCH!!!")</f>
        <v>12</v>
      </c>
      <c r="D205" s="1">
        <f>IFERROR(VLOOKUP(B205,[1]GAME_INDEX!$A$7:$E$34, 5, FALSE), "NO MATCH!!!")</f>
        <v>1028</v>
      </c>
      <c r="E205" s="1" t="str">
        <f>IFERROR(VLOOKUP(B205,[1]GAME_INDEX!$A$7:$E$34,4,FALSE),"NO MATCH")</f>
        <v>Florida State</v>
      </c>
      <c r="F205" t="s">
        <v>32</v>
      </c>
      <c r="G205">
        <v>9</v>
      </c>
      <c r="H205">
        <v>228</v>
      </c>
      <c r="I205">
        <v>242</v>
      </c>
      <c r="J205">
        <v>0</v>
      </c>
      <c r="K205">
        <v>67</v>
      </c>
      <c r="L205">
        <v>0</v>
      </c>
      <c r="M205">
        <v>27.68</v>
      </c>
      <c r="N205">
        <v>2</v>
      </c>
      <c r="O205">
        <v>19</v>
      </c>
      <c r="P205">
        <v>12.73</v>
      </c>
      <c r="Q205">
        <v>3.52</v>
      </c>
      <c r="R205">
        <v>469.33</v>
      </c>
      <c r="S205">
        <v>24.7</v>
      </c>
      <c r="T205">
        <v>1.56</v>
      </c>
      <c r="U205">
        <v>15</v>
      </c>
      <c r="V205">
        <v>8.8000000000000007</v>
      </c>
      <c r="W205">
        <v>0</v>
      </c>
      <c r="X205">
        <v>10.199999999999999</v>
      </c>
      <c r="Y205">
        <v>10.4</v>
      </c>
      <c r="Z205">
        <v>-3</v>
      </c>
    </row>
    <row r="206" spans="1:26" x14ac:dyDescent="0.2">
      <c r="A206" s="4" t="str">
        <f t="shared" si="12"/>
        <v>102833</v>
      </c>
      <c r="B206" s="4">
        <v>43063</v>
      </c>
      <c r="C206" s="1">
        <f>IFERROR(VLOOKUP(F206,'[1]2017_GT Roster'!$B$6:$H$21,7,FALSE), "NO MATCH!!!")</f>
        <v>33</v>
      </c>
      <c r="D206" s="1">
        <f>IFERROR(VLOOKUP(B206,[1]GAME_INDEX!$A$7:$E$34, 5, FALSE), "NO MATCH!!!")</f>
        <v>1028</v>
      </c>
      <c r="E206" s="1" t="str">
        <f>IFERROR(VLOOKUP(B206,[1]GAME_INDEX!$A$7:$E$34,4,FALSE),"NO MATCH")</f>
        <v>Florida State</v>
      </c>
      <c r="F206" t="s">
        <v>26</v>
      </c>
      <c r="G206">
        <v>10</v>
      </c>
      <c r="H206">
        <v>212</v>
      </c>
      <c r="I206">
        <v>52</v>
      </c>
      <c r="J206">
        <v>0</v>
      </c>
      <c r="K206">
        <v>30</v>
      </c>
      <c r="L206">
        <v>0</v>
      </c>
      <c r="M206">
        <v>57.69</v>
      </c>
      <c r="N206">
        <v>2</v>
      </c>
      <c r="O206">
        <v>3</v>
      </c>
      <c r="P206">
        <v>17.329999999999998</v>
      </c>
      <c r="Q206">
        <v>10</v>
      </c>
      <c r="R206">
        <v>372.07</v>
      </c>
      <c r="S206">
        <v>124.02</v>
      </c>
      <c r="T206">
        <v>3.72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-3</v>
      </c>
    </row>
    <row r="207" spans="1:26" x14ac:dyDescent="0.2">
      <c r="A207" s="4" t="str">
        <f t="shared" si="12"/>
        <v>102814</v>
      </c>
      <c r="B207" s="4">
        <v>43063</v>
      </c>
      <c r="C207" s="1">
        <f>IFERROR(VLOOKUP(F207,'[1]2017_GT Roster'!$B$6:$H$21,7,FALSE), "NO MATCH!!!")</f>
        <v>14</v>
      </c>
      <c r="D207" s="1">
        <f>IFERROR(VLOOKUP(B207,[1]GAME_INDEX!$A$7:$E$34, 5, FALSE), "NO MATCH!!!")</f>
        <v>1028</v>
      </c>
      <c r="E207" s="1" t="str">
        <f>IFERROR(VLOOKUP(B207,[1]GAME_INDEX!$A$7:$E$34,4,FALSE),"NO MATCH")</f>
        <v>Florida State</v>
      </c>
      <c r="F207" t="s">
        <v>30</v>
      </c>
      <c r="G207">
        <v>11</v>
      </c>
      <c r="H207">
        <v>208</v>
      </c>
      <c r="I207">
        <v>212</v>
      </c>
      <c r="J207">
        <v>0</v>
      </c>
      <c r="K207">
        <v>27</v>
      </c>
      <c r="L207">
        <v>0</v>
      </c>
      <c r="M207">
        <v>12.73</v>
      </c>
      <c r="N207">
        <v>0</v>
      </c>
      <c r="O207">
        <v>9</v>
      </c>
      <c r="P207">
        <v>23.55</v>
      </c>
      <c r="Q207">
        <v>3</v>
      </c>
      <c r="R207">
        <v>184.97</v>
      </c>
      <c r="S207">
        <v>20.55</v>
      </c>
      <c r="T207">
        <v>1.46</v>
      </c>
      <c r="U207">
        <v>4</v>
      </c>
      <c r="V207">
        <v>19.399999999999999</v>
      </c>
      <c r="W207">
        <v>2</v>
      </c>
      <c r="X207">
        <v>21.4</v>
      </c>
      <c r="Y207">
        <v>21.8</v>
      </c>
      <c r="Z207">
        <v>-3</v>
      </c>
    </row>
    <row r="208" spans="1:26" x14ac:dyDescent="0.2">
      <c r="A208" s="4" t="str">
        <f t="shared" si="12"/>
        <v>102897</v>
      </c>
      <c r="B208" s="4">
        <v>43063</v>
      </c>
      <c r="C208" s="1">
        <f>IFERROR(VLOOKUP(F208,'[1]2017_GT Roster'!$B$6:$H$21,7,FALSE), "NO MATCH!!!")</f>
        <v>97</v>
      </c>
      <c r="D208" s="1">
        <f>IFERROR(VLOOKUP(B208,[1]GAME_INDEX!$A$7:$E$34, 5, FALSE), "NO MATCH!!!")</f>
        <v>1028</v>
      </c>
      <c r="E208" s="1" t="str">
        <f>IFERROR(VLOOKUP(B208,[1]GAME_INDEX!$A$7:$E$34,4,FALSE),"NO MATCH")</f>
        <v>Florida State</v>
      </c>
      <c r="F208" t="s">
        <v>28</v>
      </c>
      <c r="G208">
        <v>12</v>
      </c>
      <c r="H208">
        <v>181</v>
      </c>
      <c r="I208">
        <v>123</v>
      </c>
      <c r="J208">
        <v>0</v>
      </c>
      <c r="K208">
        <v>43</v>
      </c>
      <c r="L208">
        <v>0</v>
      </c>
      <c r="M208">
        <v>34.950000000000003</v>
      </c>
      <c r="N208">
        <v>2</v>
      </c>
      <c r="O208">
        <v>7</v>
      </c>
      <c r="P208">
        <v>17.57</v>
      </c>
      <c r="Q208">
        <v>6.14</v>
      </c>
      <c r="R208">
        <v>187.67</v>
      </c>
      <c r="S208">
        <v>26.81</v>
      </c>
      <c r="T208">
        <v>1.42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-3</v>
      </c>
    </row>
    <row r="209" spans="9:26" x14ac:dyDescent="0.2">
      <c r="I209">
        <f>AVERAGE(I197:I208)</f>
        <v>517.16666666666663</v>
      </c>
      <c r="J209">
        <f t="shared" ref="J209:Z209" si="18">AVERAGE(J197:J208)</f>
        <v>0.16666666666666666</v>
      </c>
      <c r="K209">
        <f t="shared" si="18"/>
        <v>118.16666666666667</v>
      </c>
      <c r="L209">
        <f t="shared" si="18"/>
        <v>0.25</v>
      </c>
      <c r="M209">
        <f t="shared" si="18"/>
        <v>28.575833333333335</v>
      </c>
      <c r="N209">
        <f t="shared" si="18"/>
        <v>1.4166666666666667</v>
      </c>
      <c r="O209">
        <f t="shared" si="18"/>
        <v>20.25</v>
      </c>
      <c r="P209">
        <f t="shared" si="18"/>
        <v>23.285833333333333</v>
      </c>
      <c r="Q209">
        <f t="shared" si="18"/>
        <v>6.3449999999999998</v>
      </c>
      <c r="R209">
        <f t="shared" si="18"/>
        <v>776.51083333333327</v>
      </c>
      <c r="S209">
        <f t="shared" si="18"/>
        <v>60.007499999999986</v>
      </c>
      <c r="T209">
        <f t="shared" si="18"/>
        <v>1.9725000000000001</v>
      </c>
      <c r="U209">
        <f t="shared" si="18"/>
        <v>16.25</v>
      </c>
      <c r="V209">
        <f t="shared" si="18"/>
        <v>11.591666666666667</v>
      </c>
      <c r="W209">
        <f t="shared" si="18"/>
        <v>5.916666666666667</v>
      </c>
      <c r="X209">
        <f t="shared" si="18"/>
        <v>13.991666666666665</v>
      </c>
      <c r="Y209">
        <f t="shared" si="18"/>
        <v>15.533333333333333</v>
      </c>
      <c r="Z209">
        <f t="shared" si="18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2018-11-04T01:42:36Z</dcterms:created>
  <dcterms:modified xsi:type="dcterms:W3CDTF">2018-11-04T02:54:32Z</dcterms:modified>
</cp:coreProperties>
</file>