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2" i="1" l="1"/>
  <c r="I12" i="1"/>
  <c r="F12" i="1"/>
  <c r="C12" i="1"/>
  <c r="L4" i="1" l="1"/>
  <c r="M4" i="1" s="1"/>
  <c r="L6" i="1"/>
  <c r="M6" i="1" s="1"/>
  <c r="L5" i="1"/>
  <c r="I4" i="1"/>
  <c r="J4" i="1" s="1"/>
  <c r="I6" i="1"/>
  <c r="J6" i="1" s="1"/>
  <c r="I5" i="1"/>
  <c r="F4" i="1"/>
  <c r="G4" i="1" s="1"/>
  <c r="F6" i="1"/>
  <c r="G6" i="1" s="1"/>
  <c r="F5" i="1"/>
  <c r="K8" i="1"/>
  <c r="K7" i="1"/>
  <c r="H8" i="1"/>
  <c r="H7" i="1"/>
  <c r="I8" i="1"/>
  <c r="E8" i="1"/>
  <c r="E7" i="1"/>
  <c r="B8" i="1"/>
  <c r="C6" i="1"/>
  <c r="D6" i="1" s="1"/>
  <c r="C5" i="1"/>
  <c r="B4" i="1"/>
  <c r="C4" i="1" s="1"/>
  <c r="C8" i="1" l="1"/>
  <c r="K9" i="1"/>
  <c r="L8" i="1"/>
  <c r="H9" i="1"/>
  <c r="C7" i="1"/>
  <c r="C9" i="1" s="1"/>
  <c r="C11" i="1"/>
  <c r="D4" i="1"/>
  <c r="F11" i="1"/>
  <c r="I11" i="1"/>
  <c r="L11" i="1"/>
  <c r="L7" i="1"/>
  <c r="L9" i="1" s="1"/>
  <c r="I7" i="1"/>
  <c r="I9" i="1" s="1"/>
  <c r="B7" i="1"/>
  <c r="B9" i="1" s="1"/>
  <c r="E9" i="1"/>
  <c r="F8" i="1"/>
  <c r="F7" i="1"/>
  <c r="F9" i="1" l="1"/>
</calcChain>
</file>

<file path=xl/sharedStrings.xml><?xml version="1.0" encoding="utf-8"?>
<sst xmlns="http://schemas.openxmlformats.org/spreadsheetml/2006/main" count="11" uniqueCount="11">
  <si>
    <t>MS2 z=2</t>
  </si>
  <si>
    <t>Total non-trivial</t>
  </si>
  <si>
    <t>FLR localized</t>
  </si>
  <si>
    <t>FLR+Ascore</t>
  </si>
  <si>
    <t>Ascore</t>
  </si>
  <si>
    <t>% of gap</t>
  </si>
  <si>
    <t>MS2 z=3</t>
  </si>
  <si>
    <t>MS3 z=2</t>
  </si>
  <si>
    <t>MS3 z=3</t>
  </si>
  <si>
    <t>joint</t>
  </si>
  <si>
    <t>joint, %gap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</si>
</sst>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workbookViewId="0">
      <selection activeCell="F9" sqref="F9"/>
    </sheetView>
  </sheetViews>
  <sheetFormatPr defaultRowHeight="15" x14ac:dyDescent="0.25"/>
  <cols>
    <col min="1" max="1" width="15.28515625" bestFit="1" customWidth="1"/>
  </cols>
  <sheetData>
    <row r="2" spans="1:13" x14ac:dyDescent="0.25">
      <c r="B2" t="s">
        <v>0</v>
      </c>
      <c r="E2" t="s">
        <v>6</v>
      </c>
      <c r="H2" t="s">
        <v>7</v>
      </c>
      <c r="K2" t="s">
        <v>8</v>
      </c>
    </row>
    <row r="3" spans="1:13" x14ac:dyDescent="0.25">
      <c r="A3" t="s">
        <v>1</v>
      </c>
      <c r="B3">
        <v>14127</v>
      </c>
      <c r="C3">
        <v>14127</v>
      </c>
      <c r="E3">
        <v>7897</v>
      </c>
      <c r="F3">
        <v>7897</v>
      </c>
      <c r="H3">
        <v>1898</v>
      </c>
      <c r="I3">
        <v>1898</v>
      </c>
      <c r="K3">
        <v>803</v>
      </c>
      <c r="L3">
        <v>803</v>
      </c>
    </row>
    <row r="4" spans="1:13" x14ac:dyDescent="0.25">
      <c r="A4" t="s">
        <v>2</v>
      </c>
      <c r="B4">
        <f>4213</f>
        <v>4213</v>
      </c>
      <c r="C4">
        <f>B4-1207</f>
        <v>3006</v>
      </c>
      <c r="D4" s="1">
        <f>C4/C3</f>
        <v>0.21278403057974093</v>
      </c>
      <c r="E4">
        <v>3257</v>
      </c>
      <c r="F4">
        <f>E4-1753</f>
        <v>1504</v>
      </c>
      <c r="G4" s="1">
        <f>F4/F3</f>
        <v>0.19045207040648349</v>
      </c>
      <c r="H4">
        <v>359</v>
      </c>
      <c r="I4">
        <f>H4-54</f>
        <v>305</v>
      </c>
      <c r="J4" s="1">
        <f>I4/I3</f>
        <v>0.160695468914647</v>
      </c>
      <c r="K4">
        <v>203</v>
      </c>
      <c r="L4">
        <f>K4-50</f>
        <v>153</v>
      </c>
      <c r="M4" s="1">
        <f>L4/L3</f>
        <v>0.19053549190535493</v>
      </c>
    </row>
    <row r="5" spans="1:13" x14ac:dyDescent="0.25">
      <c r="A5" t="s">
        <v>3</v>
      </c>
      <c r="B5">
        <v>9232</v>
      </c>
      <c r="C5">
        <f>B5-1242</f>
        <v>7990</v>
      </c>
      <c r="E5">
        <v>4103</v>
      </c>
      <c r="F5">
        <f>E5-2098</f>
        <v>2005</v>
      </c>
      <c r="H5">
        <v>1449</v>
      </c>
      <c r="I5">
        <f>H5-42</f>
        <v>1407</v>
      </c>
      <c r="K5">
        <v>534</v>
      </c>
      <c r="L5">
        <f>K5-60</f>
        <v>474</v>
      </c>
    </row>
    <row r="6" spans="1:13" x14ac:dyDescent="0.25">
      <c r="A6" t="s">
        <v>4</v>
      </c>
      <c r="B6">
        <v>195</v>
      </c>
      <c r="C6">
        <f>B6+1242</f>
        <v>1437</v>
      </c>
      <c r="D6" s="1">
        <f>C6/C3</f>
        <v>0.10172011042684222</v>
      </c>
      <c r="E6">
        <v>106</v>
      </c>
      <c r="F6">
        <f>E6+2098</f>
        <v>2204</v>
      </c>
      <c r="G6" s="1">
        <f>F6/F3</f>
        <v>0.27909332657971381</v>
      </c>
      <c r="H6">
        <v>5</v>
      </c>
      <c r="I6">
        <f>H6+42</f>
        <v>47</v>
      </c>
      <c r="J6" s="1">
        <f>I6/I3</f>
        <v>2.476290832455216E-2</v>
      </c>
      <c r="K6">
        <v>1</v>
      </c>
      <c r="L6">
        <f>K6+60</f>
        <v>61</v>
      </c>
      <c r="M6" s="1">
        <f>L6/L3</f>
        <v>7.5965130759651306E-2</v>
      </c>
    </row>
    <row r="7" spans="1:13" x14ac:dyDescent="0.25">
      <c r="B7">
        <f>(B4+B5)/B3</f>
        <v>0.95172364974870816</v>
      </c>
      <c r="C7">
        <f>(C4+C5)/C3</f>
        <v>0.77836766475543284</v>
      </c>
      <c r="E7">
        <f>(E4+E5)/E3</f>
        <v>0.93199949347853617</v>
      </c>
      <c r="F7">
        <f>(F4+F5)/F3</f>
        <v>0.44434595415980754</v>
      </c>
      <c r="H7">
        <f>(H4+H5)/H3</f>
        <v>0.95258166491043206</v>
      </c>
      <c r="I7">
        <f>(I4+I5)/I3</f>
        <v>0.90200210748155951</v>
      </c>
      <c r="K7">
        <f>(K4+K5)/K3</f>
        <v>0.9178082191780822</v>
      </c>
      <c r="L7">
        <f>(L4+L5)/L3</f>
        <v>0.78082191780821919</v>
      </c>
    </row>
    <row r="8" spans="1:13" x14ac:dyDescent="0.25">
      <c r="B8">
        <f>(B5+B6)/B3</f>
        <v>0.66730374460253417</v>
      </c>
      <c r="C8">
        <f>(C5+C6)/C3</f>
        <v>0.66730374460253417</v>
      </c>
      <c r="E8">
        <f>(E5+E6)/E3</f>
        <v>0.53298721033303786</v>
      </c>
      <c r="F8">
        <f>(F5+F6)/F3</f>
        <v>0.53298721033303786</v>
      </c>
      <c r="H8">
        <f>(H5+H6)/H3</f>
        <v>0.76606954689146467</v>
      </c>
      <c r="I8">
        <f>(I5+I6)/I3</f>
        <v>0.76606954689146467</v>
      </c>
      <c r="K8">
        <f>(K5+K6)/K3</f>
        <v>0.66625155666251556</v>
      </c>
      <c r="L8">
        <f>(L5+L6)/L3</f>
        <v>0.66625155666251556</v>
      </c>
    </row>
    <row r="9" spans="1:13" x14ac:dyDescent="0.25">
      <c r="A9" t="s">
        <v>5</v>
      </c>
      <c r="B9">
        <f>(B7-B8)/(1-B8)</f>
        <v>0.85489361702127664</v>
      </c>
      <c r="C9" s="1">
        <f>(C7-C8)/(1-C8)</f>
        <v>0.3338297872340425</v>
      </c>
      <c r="E9">
        <f>(E7-E8)/(1-E8)</f>
        <v>0.85439262472885036</v>
      </c>
      <c r="F9" s="1">
        <f>(F7-F8)/(1-F8)</f>
        <v>-0.18980477223427328</v>
      </c>
      <c r="H9">
        <f>(H7-H8)/(1-H8)</f>
        <v>0.79729729729729748</v>
      </c>
      <c r="I9" s="1">
        <f>(I7-I8)/(1-I8)</f>
        <v>0.58108108108108103</v>
      </c>
      <c r="K9">
        <f>(K7-K8)/(1-K8)</f>
        <v>0.75373134328358216</v>
      </c>
      <c r="L9" s="1">
        <f>(L7-L8)/(1-L8)</f>
        <v>0.34328358208955229</v>
      </c>
    </row>
    <row r="11" spans="1:13" x14ac:dyDescent="0.25">
      <c r="A11" t="s">
        <v>9</v>
      </c>
      <c r="C11" s="1">
        <f>SUM(C4:C6)/C3</f>
        <v>0.8800877751822751</v>
      </c>
      <c r="F11" s="1">
        <f>SUM(F4:F6)/F3</f>
        <v>0.72343928073952135</v>
      </c>
      <c r="I11" s="1">
        <f>SUM(I4:I6)/I3</f>
        <v>0.9267650158061117</v>
      </c>
      <c r="L11" s="1">
        <f>SUM(L4:L6)/L3</f>
        <v>0.85678704856787047</v>
      </c>
    </row>
    <row r="12" spans="1:13" x14ac:dyDescent="0.25">
      <c r="A12" t="s">
        <v>10</v>
      </c>
      <c r="C12" s="1">
        <f>(C11-C8)/(1-C8)</f>
        <v>0.63957446808510643</v>
      </c>
      <c r="F12" s="1">
        <f>(F11-F8)/(1-F8)</f>
        <v>0.40780911062906727</v>
      </c>
      <c r="I12" s="1">
        <f>(I11-I8)/(1-I8)</f>
        <v>0.68693693693693703</v>
      </c>
      <c r="L12" s="1">
        <f>(L11-L8)/(1-L8)</f>
        <v>0.57089552238805963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 Bandeira</cp:lastModifiedBy>
  <dcterms:created xsi:type="dcterms:W3CDTF">2012-08-02T17:19:57Z</dcterms:created>
  <dcterms:modified xsi:type="dcterms:W3CDTF">2012-08-02T17:53:43Z</dcterms:modified>
</cp:coreProperties>
</file>