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3395" windowHeight="8040" activeTab="2"/>
  </bookViews>
  <sheets>
    <sheet name="가중치" sheetId="2" r:id="rId1"/>
    <sheet name="난이도" sheetId="1" r:id="rId2"/>
    <sheet name="충돌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8" i="3" l="1"/>
  <c r="AO7" i="3"/>
  <c r="AP7" i="3"/>
  <c r="AN6" i="3"/>
  <c r="N5" i="3" s="1"/>
  <c r="AO6" i="3"/>
  <c r="O5" i="3" s="1"/>
  <c r="AP6" i="3"/>
  <c r="AM5" i="3"/>
  <c r="AN5" i="3"/>
  <c r="AO5" i="3"/>
  <c r="AP5" i="3"/>
  <c r="P4" i="3" s="1"/>
  <c r="AL4" i="3"/>
  <c r="AM4" i="3"/>
  <c r="AN4" i="3"/>
  <c r="N3" i="3" s="1"/>
  <c r="AO4" i="3"/>
  <c r="O3" i="3" s="1"/>
  <c r="AP4" i="3"/>
  <c r="P3" i="3" s="1"/>
  <c r="AM3" i="3"/>
  <c r="AN3" i="3"/>
  <c r="AO3" i="3"/>
  <c r="O2" i="3" s="1"/>
  <c r="AP3" i="3"/>
  <c r="P2" i="3" s="1"/>
  <c r="AL3" i="3"/>
  <c r="AK3" i="3"/>
  <c r="K2" i="3" s="1"/>
  <c r="M2" i="3"/>
  <c r="AK4" i="3"/>
  <c r="AK5" i="3"/>
  <c r="AL5" i="3"/>
  <c r="L4" i="3" s="1"/>
  <c r="M4" i="3"/>
  <c r="AK6" i="3"/>
  <c r="AL6" i="3"/>
  <c r="AM6" i="3"/>
  <c r="M5" i="3" s="1"/>
  <c r="P5" i="3"/>
  <c r="AK7" i="3"/>
  <c r="AL7" i="3"/>
  <c r="L6" i="3" s="1"/>
  <c r="AM7" i="3"/>
  <c r="M6" i="3" s="1"/>
  <c r="AN7" i="3"/>
  <c r="AK8" i="3"/>
  <c r="AL8" i="3"/>
  <c r="L7" i="3" s="1"/>
  <c r="AM8" i="3"/>
  <c r="M7" i="3" s="1"/>
  <c r="AN8" i="3"/>
  <c r="AO8" i="3"/>
  <c r="AK9" i="3"/>
  <c r="AL9" i="3"/>
  <c r="L8" i="3" s="1"/>
  <c r="AM9" i="3"/>
  <c r="M8" i="3" s="1"/>
  <c r="AN9" i="3"/>
  <c r="AO9" i="3"/>
  <c r="AP9" i="3"/>
  <c r="AJ4" i="3"/>
  <c r="AJ5" i="3"/>
  <c r="AJ6" i="3"/>
  <c r="J5" i="3" s="1"/>
  <c r="AJ7" i="3"/>
  <c r="J6" i="3" s="1"/>
  <c r="AJ8" i="3"/>
  <c r="J7" i="3" s="1"/>
  <c r="AJ9" i="3"/>
  <c r="AJ3" i="3"/>
  <c r="J2" i="3" s="1"/>
  <c r="K3" i="3"/>
  <c r="K4" i="3"/>
  <c r="K5" i="3"/>
  <c r="K6" i="3"/>
  <c r="K7" i="3"/>
  <c r="K8" i="3"/>
  <c r="L2" i="3"/>
  <c r="N2" i="3"/>
  <c r="L3" i="3"/>
  <c r="M3" i="3"/>
  <c r="N4" i="3"/>
  <c r="O4" i="3"/>
  <c r="L5" i="3"/>
  <c r="N6" i="3"/>
  <c r="O6" i="3"/>
  <c r="P6" i="3"/>
  <c r="N7" i="3"/>
  <c r="N8" i="3"/>
  <c r="J3" i="3"/>
  <c r="J4" i="3"/>
  <c r="J8" i="3"/>
  <c r="AD6" i="3"/>
  <c r="AH2" i="3"/>
  <c r="AC2" i="3"/>
  <c r="AD2" i="3"/>
  <c r="AE2" i="3"/>
  <c r="AF2" i="3"/>
  <c r="AG2" i="3"/>
  <c r="AB2" i="3"/>
  <c r="AB5" i="3" s="1"/>
  <c r="AA4" i="3"/>
  <c r="AG4" i="3" s="1"/>
  <c r="AA5" i="3"/>
  <c r="AG5" i="3" s="1"/>
  <c r="AA6" i="3"/>
  <c r="AG6" i="3" s="1"/>
  <c r="AA7" i="3"/>
  <c r="AG7" i="3" s="1"/>
  <c r="AA8" i="3"/>
  <c r="AG8" i="3" s="1"/>
  <c r="AA9" i="3"/>
  <c r="AG9" i="3" s="1"/>
  <c r="AA3" i="3"/>
  <c r="AG3" i="3" s="1"/>
  <c r="Y9" i="3"/>
  <c r="Y3" i="3"/>
  <c r="Y2" i="3"/>
  <c r="T2" i="3"/>
  <c r="U2" i="3"/>
  <c r="V2" i="3"/>
  <c r="V5" i="3" s="1"/>
  <c r="W2" i="3"/>
  <c r="W4" i="3" s="1"/>
  <c r="X2" i="3"/>
  <c r="S2" i="3"/>
  <c r="R4" i="3"/>
  <c r="X4" i="3" s="1"/>
  <c r="R5" i="3"/>
  <c r="R6" i="3"/>
  <c r="V6" i="3" s="1"/>
  <c r="R7" i="3"/>
  <c r="R8" i="3"/>
  <c r="S8" i="3" s="1"/>
  <c r="R9" i="3"/>
  <c r="U9" i="3" s="1"/>
  <c r="R3" i="3"/>
  <c r="X3" i="3" s="1"/>
  <c r="Y8" i="3" l="1"/>
  <c r="AC6" i="3"/>
  <c r="AE7" i="3"/>
  <c r="X8" i="3"/>
  <c r="AD7" i="3"/>
  <c r="T8" i="3"/>
  <c r="AB6" i="3"/>
  <c r="AE6" i="3"/>
  <c r="X9" i="3"/>
  <c r="AE8" i="3"/>
  <c r="AE5" i="3"/>
  <c r="AE9" i="3"/>
  <c r="S9" i="3"/>
  <c r="AD8" i="3"/>
  <c r="AD5" i="3"/>
  <c r="W5" i="3"/>
  <c r="AE3" i="3"/>
  <c r="W9" i="3"/>
  <c r="Y7" i="3"/>
  <c r="V4" i="3"/>
  <c r="AB4" i="3"/>
  <c r="AC9" i="3"/>
  <c r="AC7" i="3"/>
  <c r="AC5" i="3"/>
  <c r="AC4" i="3"/>
  <c r="S3" i="3"/>
  <c r="T3" i="3"/>
  <c r="T9" i="3"/>
  <c r="U8" i="3"/>
  <c r="V7" i="3"/>
  <c r="W6" i="3"/>
  <c r="X5" i="3"/>
  <c r="Y4" i="3"/>
  <c r="S4" i="3"/>
  <c r="AB7" i="3"/>
  <c r="AF9" i="3"/>
  <c r="AF8" i="3"/>
  <c r="AF7" i="3"/>
  <c r="AF6" i="3"/>
  <c r="AF5" i="3"/>
  <c r="AF4" i="3"/>
  <c r="AF3" i="3"/>
  <c r="AE4" i="3"/>
  <c r="T7" i="3"/>
  <c r="AD4" i="3"/>
  <c r="AD3" i="3"/>
  <c r="W3" i="3"/>
  <c r="S7" i="3"/>
  <c r="AB3" i="3"/>
  <c r="AC3" i="3"/>
  <c r="V3" i="3"/>
  <c r="V9" i="3"/>
  <c r="W8" i="3"/>
  <c r="X7" i="3"/>
  <c r="Y6" i="3"/>
  <c r="S6" i="3"/>
  <c r="T5" i="3"/>
  <c r="U4" i="3"/>
  <c r="AB9" i="3"/>
  <c r="AH9" i="3"/>
  <c r="AH8" i="3"/>
  <c r="AH7" i="3"/>
  <c r="AH6" i="3"/>
  <c r="AH5" i="3"/>
  <c r="AH4" i="3"/>
  <c r="AH3" i="3"/>
  <c r="U7" i="3"/>
  <c r="U6" i="3"/>
  <c r="AD9" i="3"/>
  <c r="T6" i="3"/>
  <c r="U5" i="3"/>
  <c r="AC8" i="3"/>
  <c r="U3" i="3"/>
  <c r="V8" i="3"/>
  <c r="W7" i="3"/>
  <c r="X6" i="3"/>
  <c r="Y5" i="3"/>
  <c r="S5" i="3"/>
  <c r="T4" i="3"/>
  <c r="AB8" i="3"/>
  <c r="F2" i="1"/>
  <c r="G2" i="1" s="1"/>
  <c r="D4" i="1"/>
  <c r="F4" i="1" s="1"/>
  <c r="D5" i="1"/>
  <c r="F5" i="1" s="1"/>
  <c r="D6" i="1"/>
  <c r="F6" i="1" s="1"/>
  <c r="G6" i="1" s="1"/>
  <c r="D7" i="1"/>
  <c r="F7" i="1" s="1"/>
  <c r="D8" i="1"/>
  <c r="F8" i="1" s="1"/>
  <c r="D9" i="1"/>
  <c r="F9" i="1" s="1"/>
  <c r="D10" i="1"/>
  <c r="F10" i="1" s="1"/>
  <c r="G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" i="1"/>
  <c r="F3" i="1" s="1"/>
  <c r="G3" i="1" s="1"/>
  <c r="G4" i="1" l="1"/>
  <c r="G14" i="1"/>
  <c r="G24" i="1"/>
  <c r="G20" i="1"/>
  <c r="G18" i="1"/>
  <c r="G11" i="1"/>
  <c r="G7" i="1"/>
</calcChain>
</file>

<file path=xl/sharedStrings.xml><?xml version="1.0" encoding="utf-8"?>
<sst xmlns="http://schemas.openxmlformats.org/spreadsheetml/2006/main" count="115" uniqueCount="86">
  <si>
    <t>스테이지</t>
    <phoneticPr fontId="1" type="noConversion"/>
  </si>
  <si>
    <t>색</t>
    <phoneticPr fontId="1" type="noConversion"/>
  </si>
  <si>
    <t>색가중치</t>
    <phoneticPr fontId="1" type="noConversion"/>
  </si>
  <si>
    <t>개수</t>
    <phoneticPr fontId="1" type="noConversion"/>
  </si>
  <si>
    <t>난이도</t>
    <phoneticPr fontId="1" type="noConversion"/>
  </si>
  <si>
    <t>튜토리얼</t>
    <phoneticPr fontId="1" type="noConversion"/>
  </si>
  <si>
    <t>회색</t>
    <phoneticPr fontId="1" type="noConversion"/>
  </si>
  <si>
    <t>검은색</t>
    <phoneticPr fontId="1" type="noConversion"/>
  </si>
  <si>
    <t>흰색</t>
    <phoneticPr fontId="1" type="noConversion"/>
  </si>
  <si>
    <t>스테이지이름</t>
    <phoneticPr fontId="1" type="noConversion"/>
  </si>
  <si>
    <t>무채색 세상</t>
    <phoneticPr fontId="1" type="noConversion"/>
  </si>
  <si>
    <t>검은 세계</t>
    <phoneticPr fontId="1" type="noConversion"/>
  </si>
  <si>
    <t>하얀 세계</t>
    <phoneticPr fontId="1" type="noConversion"/>
  </si>
  <si>
    <t>노란 세계</t>
    <phoneticPr fontId="1" type="noConversion"/>
  </si>
  <si>
    <t>초록색 길을 따라</t>
    <phoneticPr fontId="1" type="noConversion"/>
  </si>
  <si>
    <t>초록 세계</t>
    <phoneticPr fontId="1" type="noConversion"/>
  </si>
  <si>
    <t>빨간 길을 따라</t>
    <phoneticPr fontId="1" type="noConversion"/>
  </si>
  <si>
    <t>파란 길을 따라</t>
    <phoneticPr fontId="1" type="noConversion"/>
  </si>
  <si>
    <t>빨갛고 파란 세계</t>
    <phoneticPr fontId="1" type="noConversion"/>
  </si>
  <si>
    <t>동굴 탈출</t>
    <phoneticPr fontId="1" type="noConversion"/>
  </si>
  <si>
    <t>돌아온 세계의 색</t>
    <phoneticPr fontId="1" type="noConversion"/>
  </si>
  <si>
    <t>노란색</t>
    <phoneticPr fontId="1" type="noConversion"/>
  </si>
  <si>
    <t>검은색</t>
    <phoneticPr fontId="1" type="noConversion"/>
  </si>
  <si>
    <t>흰색</t>
    <phoneticPr fontId="1" type="noConversion"/>
  </si>
  <si>
    <t>노란색</t>
    <phoneticPr fontId="1" type="noConversion"/>
  </si>
  <si>
    <t>초록색</t>
    <phoneticPr fontId="1" type="noConversion"/>
  </si>
  <si>
    <t>흰색</t>
    <phoneticPr fontId="1" type="noConversion"/>
  </si>
  <si>
    <t>초록색</t>
    <phoneticPr fontId="1" type="noConversion"/>
  </si>
  <si>
    <t>검은색</t>
    <phoneticPr fontId="1" type="noConversion"/>
  </si>
  <si>
    <t>노란색</t>
    <phoneticPr fontId="1" type="noConversion"/>
  </si>
  <si>
    <t>초록색</t>
    <phoneticPr fontId="1" type="noConversion"/>
  </si>
  <si>
    <t>빨간색</t>
    <phoneticPr fontId="1" type="noConversion"/>
  </si>
  <si>
    <t>파란색</t>
    <phoneticPr fontId="1" type="noConversion"/>
  </si>
  <si>
    <t>빨간색</t>
    <phoneticPr fontId="1" type="noConversion"/>
  </si>
  <si>
    <t>파란색</t>
    <phoneticPr fontId="1" type="noConversion"/>
  </si>
  <si>
    <t>빨간색</t>
    <phoneticPr fontId="1" type="noConversion"/>
  </si>
  <si>
    <t>파란색</t>
    <phoneticPr fontId="1" type="noConversion"/>
  </si>
  <si>
    <t>검은색</t>
    <phoneticPr fontId="1" type="noConversion"/>
  </si>
  <si>
    <t>색</t>
    <phoneticPr fontId="1" type="noConversion"/>
  </si>
  <si>
    <t>색 가중치</t>
    <phoneticPr fontId="1" type="noConversion"/>
  </si>
  <si>
    <t>합</t>
    <phoneticPr fontId="1" type="noConversion"/>
  </si>
  <si>
    <t>회색</t>
  </si>
  <si>
    <t>회색</t>
    <phoneticPr fontId="1" type="noConversion"/>
  </si>
  <si>
    <t>회색</t>
    <phoneticPr fontId="1" type="noConversion"/>
  </si>
  <si>
    <t>색</t>
  </si>
  <si>
    <t>성질</t>
  </si>
  <si>
    <t>설명</t>
  </si>
  <si>
    <t>기본</t>
  </si>
  <si>
    <t>검은색</t>
  </si>
  <si>
    <t>무거움</t>
  </si>
  <si>
    <t>흰색</t>
  </si>
  <si>
    <t>가벼움</t>
  </si>
  <si>
    <t>초록색</t>
  </si>
  <si>
    <t>탄성</t>
  </si>
  <si>
    <t>노란색</t>
  </si>
  <si>
    <t>미끄러움</t>
  </si>
  <si>
    <t>N극</t>
    <phoneticPr fontId="1" type="noConversion"/>
  </si>
  <si>
    <t>S극</t>
    <phoneticPr fontId="1" type="noConversion"/>
  </si>
  <si>
    <t>무게</t>
    <phoneticPr fontId="1" type="noConversion"/>
  </si>
  <si>
    <t>마찰</t>
    <phoneticPr fontId="1" type="noConversion"/>
  </si>
  <si>
    <t>탄성</t>
    <phoneticPr fontId="1" type="noConversion"/>
  </si>
  <si>
    <t>기타 성질</t>
    <phoneticPr fontId="1" type="noConversion"/>
  </si>
  <si>
    <t>디폴트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</si>
  <si>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</si>
  <si>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</si>
  <si>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</si>
  <si>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</si>
  <si>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</si>
  <si>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자성</t>
    <phoneticPr fontId="1" type="noConversion"/>
  </si>
  <si>
    <t>같은 극은 밀고, 다른 극은 당긴다.</t>
    <phoneticPr fontId="1" type="noConversion"/>
  </si>
  <si>
    <t>충돌</t>
    <phoneticPr fontId="1" type="noConversion"/>
  </si>
  <si>
    <t>* 사용 공식 (충돌의 열 : 오브젝트1, 충돌의 행 : 오브젝트2)</t>
    <phoneticPr fontId="1" type="noConversion"/>
  </si>
  <si>
    <t>오브젝트 1의 질량 + 오브젝트 2의 질량</t>
    <phoneticPr fontId="1" type="noConversion"/>
  </si>
  <si>
    <t>질량합</t>
    <phoneticPr fontId="1" type="noConversion"/>
  </si>
  <si>
    <t>탄성</t>
    <phoneticPr fontId="1" type="noConversion"/>
  </si>
  <si>
    <t>충돌 후 오브젝트 1의 속도 =</t>
    <phoneticPr fontId="1" type="noConversion"/>
  </si>
  <si>
    <t>충돌 후 오브젝트 2의 속도 =</t>
    <phoneticPr fontId="1" type="noConversion"/>
  </si>
  <si>
    <t>오브젝트 2의 속도</t>
    <phoneticPr fontId="1" type="noConversion"/>
  </si>
  <si>
    <t xml:space="preserve">* 오브젝트 1의 속도 </t>
    <phoneticPr fontId="1" type="noConversion"/>
  </si>
  <si>
    <t>밀림</t>
    <phoneticPr fontId="1" type="noConversion"/>
  </si>
  <si>
    <t>당김</t>
    <phoneticPr fontId="1" type="noConversion"/>
  </si>
  <si>
    <t>밀림</t>
    <phoneticPr fontId="1" type="noConversion"/>
  </si>
  <si>
    <t>당김</t>
    <phoneticPr fontId="1" type="noConversion"/>
  </si>
  <si>
    <t>(오브젝트 1의 질량 - 오브젝트 2의 질량 * 탄성) * 오브젝트 1의 속도 + (1+탄성)*오브젝트 2의 질량 * 오브젝트 2의 속도</t>
    <phoneticPr fontId="1" type="noConversion"/>
  </si>
  <si>
    <t>(오브젝트 2의 질량 - 오브젝트 1의 질량 * 탄성) * 오브젝트 2의 속도 + (1+탄성)*오브젝트 1의 질량 * 오브젝트 1의 속도</t>
    <phoneticPr fontId="1" type="noConversion"/>
  </si>
  <si>
    <t>분자합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</si>
</sst>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0.0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>
      <alignment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5" xfId="0" applyBorder="1">
      <alignment vertical="center"/>
    </xf>
    <xf numFmtId="0" fontId="0" fillId="0" borderId="9" xfId="0" applyBorder="1">
      <alignment vertical="center"/>
    </xf>
    <xf numFmtId="0" fontId="0" fillId="0" borderId="15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81" fontId="0" fillId="0" borderId="9" xfId="0" quotePrefix="1" applyNumberFormat="1" applyFill="1" applyBorder="1" applyAlignment="1">
      <alignment horizontal="center" vertical="center"/>
    </xf>
    <xf numFmtId="181" fontId="0" fillId="0" borderId="2" xfId="0" quotePrefix="1" applyNumberFormat="1" applyFill="1" applyBorder="1" applyAlignment="1">
      <alignment horizontal="center" vertical="center"/>
    </xf>
    <xf numFmtId="181" fontId="0" fillId="0" borderId="0" xfId="0" quotePrefix="1" applyNumberFormat="1" applyFill="1" applyBorder="1" applyAlignment="1">
      <alignment horizontal="center" vertical="center"/>
    </xf>
    <xf numFmtId="181" fontId="0" fillId="0" borderId="13" xfId="0" quotePrefix="1" applyNumberFormat="1" applyFill="1" applyBorder="1" applyAlignment="1">
      <alignment horizontal="center" vertical="center"/>
    </xf>
    <xf numFmtId="181" fontId="0" fillId="0" borderId="10" xfId="0" quotePrefix="1" applyNumberFormat="1" applyFill="1" applyBorder="1" applyAlignment="1">
      <alignment horizontal="center" vertical="center"/>
    </xf>
    <xf numFmtId="0" fontId="0" fillId="0" borderId="2" xfId="0" quotePrefix="1" applyNumberFormat="1" applyFill="1" applyBorder="1" applyAlignment="1">
      <alignment horizontal="center" vertical="center"/>
    </xf>
    <xf numFmtId="0" fontId="0" fillId="0" borderId="3" xfId="0" quotePrefix="1" applyNumberFormat="1" applyFill="1" applyBorder="1" applyAlignment="1">
      <alignment horizontal="center" vertical="center"/>
    </xf>
    <xf numFmtId="0" fontId="0" fillId="0" borderId="0" xfId="0" quotePrefix="1" applyNumberFormat="1" applyFill="1" applyBorder="1" applyAlignment="1">
      <alignment horizontal="center" vertical="center"/>
    </xf>
    <xf numFmtId="0" fontId="0" fillId="0" borderId="10" xfId="0" quotePrefix="1" applyNumberFormat="1" applyFill="1" applyBorder="1" applyAlignment="1">
      <alignment horizontal="center" vertical="center"/>
    </xf>
    <xf numFmtId="0" fontId="0" fillId="0" borderId="9" xfId="0" quotePrefix="1" applyNumberFormat="1" applyFill="1" applyBorder="1" applyAlignment="1">
      <alignment horizontal="center" vertical="center"/>
    </xf>
    <xf numFmtId="0" fontId="0" fillId="0" borderId="15" xfId="0" quotePrefix="1" applyNumberFormat="1" applyFill="1" applyBorder="1" applyAlignment="1">
      <alignment horizontal="center" vertical="center"/>
    </xf>
    <xf numFmtId="0" fontId="0" fillId="0" borderId="13" xfId="0" quotePrefix="1" applyNumberFormat="1" applyFill="1" applyBorder="1" applyAlignment="1">
      <alignment horizontal="center" vertical="center"/>
    </xf>
    <xf numFmtId="0" fontId="0" fillId="0" borderId="1" xfId="0" quotePrefix="1" applyNumberFormat="1" applyFill="1" applyBorder="1" applyAlignment="1">
      <alignment horizontal="center" vertical="center"/>
    </xf>
    <xf numFmtId="181" fontId="2" fillId="10" borderId="12" xfId="0" quotePrefix="1" applyNumberFormat="1" applyFont="1" applyFill="1" applyBorder="1" applyAlignment="1">
      <alignment horizontal="center" vertical="center"/>
    </xf>
    <xf numFmtId="181" fontId="2" fillId="10" borderId="15" xfId="0" quotePrefix="1" applyNumberFormat="1" applyFont="1" applyFill="1" applyBorder="1" applyAlignment="1">
      <alignment horizontal="center" vertical="center"/>
    </xf>
    <xf numFmtId="181" fontId="2" fillId="10" borderId="3" xfId="0" quotePrefix="1" applyNumberFormat="1" applyFont="1" applyFill="1" applyBorder="1" applyAlignment="1">
      <alignment horizontal="center" vertical="center"/>
    </xf>
    <xf numFmtId="181" fontId="2" fillId="10" borderId="14" xfId="0" quotePrefix="1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A7"/>
    </sheetView>
  </sheetViews>
  <sheetFormatPr defaultRowHeight="16.5" x14ac:dyDescent="0.3"/>
  <cols>
    <col min="1" max="1" width="7.375" bestFit="1" customWidth="1"/>
    <col min="2" max="2" width="9.875" bestFit="1" customWidth="1"/>
  </cols>
  <sheetData>
    <row r="1" spans="1:2" ht="17.25" thickBot="1" x14ac:dyDescent="0.35">
      <c r="A1" s="2" t="s">
        <v>38</v>
      </c>
      <c r="B1" s="3" t="s">
        <v>39</v>
      </c>
    </row>
    <row r="2" spans="1:2" ht="17.25" thickBot="1" x14ac:dyDescent="0.35">
      <c r="A2" s="9" t="s">
        <v>37</v>
      </c>
      <c r="B2" s="4">
        <v>0.2</v>
      </c>
    </row>
    <row r="3" spans="1:2" ht="17.25" thickBot="1" x14ac:dyDescent="0.35">
      <c r="A3" s="8" t="s">
        <v>8</v>
      </c>
      <c r="B3" s="5">
        <v>0.2</v>
      </c>
    </row>
    <row r="4" spans="1:2" ht="17.25" thickBot="1" x14ac:dyDescent="0.35">
      <c r="A4" s="7" t="s">
        <v>24</v>
      </c>
      <c r="B4" s="5">
        <v>0.4</v>
      </c>
    </row>
    <row r="5" spans="1:2" ht="17.25" thickBot="1" x14ac:dyDescent="0.35">
      <c r="A5" s="10" t="s">
        <v>25</v>
      </c>
      <c r="B5" s="5">
        <v>0.6</v>
      </c>
    </row>
    <row r="6" spans="1:2" x14ac:dyDescent="0.3">
      <c r="A6" s="11" t="s">
        <v>35</v>
      </c>
      <c r="B6" s="5">
        <v>1</v>
      </c>
    </row>
    <row r="7" spans="1:2" ht="17.25" thickBot="1" x14ac:dyDescent="0.35">
      <c r="A7" s="12" t="s">
        <v>32</v>
      </c>
      <c r="B7" s="6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N21" sqref="N21"/>
    </sheetView>
  </sheetViews>
  <sheetFormatPr defaultRowHeight="16.5" x14ac:dyDescent="0.3"/>
  <cols>
    <col min="1" max="1" width="9.25" style="1" bestFit="1" customWidth="1"/>
    <col min="2" max="2" width="16.5" style="1" bestFit="1" customWidth="1"/>
    <col min="3" max="7" width="9" style="1"/>
    <col min="8" max="8" width="4" customWidth="1"/>
    <col min="9" max="10" width="9" style="1"/>
  </cols>
  <sheetData>
    <row r="1" spans="1:7" ht="17.25" thickBot="1" x14ac:dyDescent="0.35">
      <c r="A1" s="9" t="s">
        <v>0</v>
      </c>
      <c r="B1" s="9" t="s">
        <v>9</v>
      </c>
      <c r="C1" s="15" t="s">
        <v>1</v>
      </c>
      <c r="D1" s="15" t="s">
        <v>2</v>
      </c>
      <c r="E1" s="15" t="s">
        <v>3</v>
      </c>
      <c r="F1" s="9" t="s">
        <v>40</v>
      </c>
      <c r="G1" s="9" t="s">
        <v>4</v>
      </c>
    </row>
    <row r="2" spans="1:7" ht="17.25" thickBot="1" x14ac:dyDescent="0.35">
      <c r="A2" s="4" t="s">
        <v>5</v>
      </c>
      <c r="B2" s="5" t="s">
        <v>10</v>
      </c>
      <c r="C2" s="13" t="s">
        <v>6</v>
      </c>
      <c r="D2" s="13">
        <v>0</v>
      </c>
      <c r="E2" s="13">
        <v>2</v>
      </c>
      <c r="F2" s="5">
        <f>D2*E2</f>
        <v>0</v>
      </c>
      <c r="G2" s="19">
        <f>SUM(F2)</f>
        <v>0</v>
      </c>
    </row>
    <row r="3" spans="1:7" ht="17.25" thickBot="1" x14ac:dyDescent="0.35">
      <c r="A3" s="16">
        <v>1</v>
      </c>
      <c r="B3" s="16" t="s">
        <v>11</v>
      </c>
      <c r="C3" s="17" t="s">
        <v>7</v>
      </c>
      <c r="D3" s="17">
        <f>VLOOKUP(C3,가중치!$A$1:$B$7,2,FALSE)</f>
        <v>0.2</v>
      </c>
      <c r="E3" s="17">
        <v>5</v>
      </c>
      <c r="F3" s="16">
        <f>D3*E3</f>
        <v>1</v>
      </c>
      <c r="G3" s="9">
        <f>SUM(F3)</f>
        <v>1</v>
      </c>
    </row>
    <row r="4" spans="1:7" x14ac:dyDescent="0.3">
      <c r="A4" s="25">
        <v>2</v>
      </c>
      <c r="B4" s="25" t="s">
        <v>12</v>
      </c>
      <c r="C4" s="18" t="s">
        <v>7</v>
      </c>
      <c r="D4" s="18">
        <f>VLOOKUP(C4,가중치!$A$1:$B$7,2,FALSE)</f>
        <v>0.2</v>
      </c>
      <c r="E4" s="18">
        <v>5</v>
      </c>
      <c r="F4" s="4">
        <f t="shared" ref="F4:F29" si="0">D4*E4</f>
        <v>1</v>
      </c>
      <c r="G4" s="22">
        <f>SUM(F4:F5)</f>
        <v>2</v>
      </c>
    </row>
    <row r="5" spans="1:7" ht="17.25" thickBot="1" x14ac:dyDescent="0.35">
      <c r="A5" s="26"/>
      <c r="B5" s="26"/>
      <c r="C5" s="14" t="s">
        <v>8</v>
      </c>
      <c r="D5" s="14">
        <f>VLOOKUP(C5,가중치!$A$1:$B$7,2,FALSE)</f>
        <v>0.2</v>
      </c>
      <c r="E5" s="14">
        <v>5</v>
      </c>
      <c r="F5" s="6">
        <f t="shared" si="0"/>
        <v>1</v>
      </c>
      <c r="G5" s="24"/>
    </row>
    <row r="6" spans="1:7" ht="17.25" thickBot="1" x14ac:dyDescent="0.35">
      <c r="A6" s="16">
        <v>3</v>
      </c>
      <c r="B6" s="16" t="s">
        <v>13</v>
      </c>
      <c r="C6" s="17" t="s">
        <v>21</v>
      </c>
      <c r="D6" s="17">
        <f>VLOOKUP(C6,가중치!$A$1:$B$7,2,FALSE)</f>
        <v>0.4</v>
      </c>
      <c r="E6" s="17">
        <v>5</v>
      </c>
      <c r="F6" s="16">
        <f t="shared" si="0"/>
        <v>2</v>
      </c>
      <c r="G6" s="9">
        <f>SUM(F6)</f>
        <v>2</v>
      </c>
    </row>
    <row r="7" spans="1:7" x14ac:dyDescent="0.3">
      <c r="A7" s="25">
        <v>4</v>
      </c>
      <c r="B7" s="25" t="s">
        <v>14</v>
      </c>
      <c r="C7" s="18" t="s">
        <v>22</v>
      </c>
      <c r="D7" s="18">
        <f>VLOOKUP(C7,가중치!$A$1:$B$7,2,FALSE)</f>
        <v>0.2</v>
      </c>
      <c r="E7" s="18">
        <v>5</v>
      </c>
      <c r="F7" s="4">
        <f t="shared" si="0"/>
        <v>1</v>
      </c>
      <c r="G7" s="22">
        <f>SUM(F7:F9)</f>
        <v>4</v>
      </c>
    </row>
    <row r="8" spans="1:7" x14ac:dyDescent="0.3">
      <c r="A8" s="27"/>
      <c r="B8" s="27"/>
      <c r="C8" s="13" t="s">
        <v>23</v>
      </c>
      <c r="D8" s="13">
        <f>VLOOKUP(C8,가중치!$A$1:$B$7,2,FALSE)</f>
        <v>0.2</v>
      </c>
      <c r="E8" s="13">
        <v>5</v>
      </c>
      <c r="F8" s="5">
        <f t="shared" si="0"/>
        <v>1</v>
      </c>
      <c r="G8" s="23"/>
    </row>
    <row r="9" spans="1:7" ht="17.25" thickBot="1" x14ac:dyDescent="0.35">
      <c r="A9" s="26"/>
      <c r="B9" s="26"/>
      <c r="C9" s="14" t="s">
        <v>24</v>
      </c>
      <c r="D9" s="14">
        <f>VLOOKUP(C9,가중치!$A$1:$B$7,2,FALSE)</f>
        <v>0.4</v>
      </c>
      <c r="E9" s="14">
        <v>5</v>
      </c>
      <c r="F9" s="6">
        <f t="shared" si="0"/>
        <v>2</v>
      </c>
      <c r="G9" s="24"/>
    </row>
    <row r="10" spans="1:7" ht="17.25" thickBot="1" x14ac:dyDescent="0.35">
      <c r="A10" s="16">
        <v>5</v>
      </c>
      <c r="B10" s="16" t="s">
        <v>15</v>
      </c>
      <c r="C10" s="17" t="s">
        <v>25</v>
      </c>
      <c r="D10" s="17">
        <f>VLOOKUP(C10,가중치!$A$1:$B$7,2,FALSE)</f>
        <v>0.6</v>
      </c>
      <c r="E10" s="17">
        <v>5</v>
      </c>
      <c r="F10" s="16">
        <f t="shared" si="0"/>
        <v>3</v>
      </c>
      <c r="G10" s="9">
        <f>SUM(F10)</f>
        <v>3</v>
      </c>
    </row>
    <row r="11" spans="1:7" x14ac:dyDescent="0.3">
      <c r="A11" s="25">
        <v>6</v>
      </c>
      <c r="B11" s="25" t="s">
        <v>16</v>
      </c>
      <c r="C11" s="18" t="s">
        <v>7</v>
      </c>
      <c r="D11" s="18">
        <f>VLOOKUP(C11,가중치!$A$1:$B$7,2,FALSE)</f>
        <v>0.2</v>
      </c>
      <c r="E11" s="18">
        <v>5</v>
      </c>
      <c r="F11" s="4">
        <f t="shared" si="0"/>
        <v>1</v>
      </c>
      <c r="G11" s="22">
        <f>SUM(F11:F13)</f>
        <v>5</v>
      </c>
    </row>
    <row r="12" spans="1:7" x14ac:dyDescent="0.3">
      <c r="A12" s="27"/>
      <c r="B12" s="27"/>
      <c r="C12" s="13" t="s">
        <v>26</v>
      </c>
      <c r="D12" s="13">
        <f>VLOOKUP(C12,가중치!$A$1:$B$7,2,FALSE)</f>
        <v>0.2</v>
      </c>
      <c r="E12" s="13">
        <v>5</v>
      </c>
      <c r="F12" s="5">
        <f t="shared" si="0"/>
        <v>1</v>
      </c>
      <c r="G12" s="23"/>
    </row>
    <row r="13" spans="1:7" ht="17.25" thickBot="1" x14ac:dyDescent="0.35">
      <c r="A13" s="26"/>
      <c r="B13" s="26"/>
      <c r="C13" s="14" t="s">
        <v>27</v>
      </c>
      <c r="D13" s="14">
        <f>VLOOKUP(C13,가중치!$A$1:$B$7,2,FALSE)</f>
        <v>0.6</v>
      </c>
      <c r="E13" s="14">
        <v>5</v>
      </c>
      <c r="F13" s="6">
        <f t="shared" si="0"/>
        <v>3</v>
      </c>
      <c r="G13" s="24"/>
    </row>
    <row r="14" spans="1:7" x14ac:dyDescent="0.3">
      <c r="A14" s="25">
        <v>7</v>
      </c>
      <c r="B14" s="25" t="s">
        <v>17</v>
      </c>
      <c r="C14" s="18" t="s">
        <v>28</v>
      </c>
      <c r="D14" s="18">
        <f>VLOOKUP(C14,가중치!$A$1:$B$7,2,FALSE)</f>
        <v>0.2</v>
      </c>
      <c r="E14" s="18">
        <v>5</v>
      </c>
      <c r="F14" s="4">
        <f t="shared" si="0"/>
        <v>1</v>
      </c>
      <c r="G14" s="22">
        <f>SUM(F14:F17)</f>
        <v>7</v>
      </c>
    </row>
    <row r="15" spans="1:7" x14ac:dyDescent="0.3">
      <c r="A15" s="27"/>
      <c r="B15" s="27"/>
      <c r="C15" s="13" t="s">
        <v>8</v>
      </c>
      <c r="D15" s="13">
        <f>VLOOKUP(C15,가중치!$A$1:$B$7,2,FALSE)</f>
        <v>0.2</v>
      </c>
      <c r="E15" s="13">
        <v>5</v>
      </c>
      <c r="F15" s="5">
        <f t="shared" si="0"/>
        <v>1</v>
      </c>
      <c r="G15" s="23"/>
    </row>
    <row r="16" spans="1:7" x14ac:dyDescent="0.3">
      <c r="A16" s="27"/>
      <c r="B16" s="27"/>
      <c r="C16" s="13" t="s">
        <v>29</v>
      </c>
      <c r="D16" s="13">
        <f>VLOOKUP(C16,가중치!$A$1:$B$7,2,FALSE)</f>
        <v>0.4</v>
      </c>
      <c r="E16" s="13">
        <v>5</v>
      </c>
      <c r="F16" s="5">
        <f t="shared" si="0"/>
        <v>2</v>
      </c>
      <c r="G16" s="23"/>
    </row>
    <row r="17" spans="1:7" ht="17.25" thickBot="1" x14ac:dyDescent="0.35">
      <c r="A17" s="26"/>
      <c r="B17" s="26"/>
      <c r="C17" s="14" t="s">
        <v>30</v>
      </c>
      <c r="D17" s="14">
        <f>VLOOKUP(C17,가중치!$A$1:$B$7,2,FALSE)</f>
        <v>0.6</v>
      </c>
      <c r="E17" s="14">
        <v>5</v>
      </c>
      <c r="F17" s="6">
        <f t="shared" si="0"/>
        <v>3</v>
      </c>
      <c r="G17" s="24"/>
    </row>
    <row r="18" spans="1:7" x14ac:dyDescent="0.3">
      <c r="A18" s="25">
        <v>8</v>
      </c>
      <c r="B18" s="25" t="s">
        <v>18</v>
      </c>
      <c r="C18" s="18" t="s">
        <v>31</v>
      </c>
      <c r="D18" s="18">
        <f>VLOOKUP(C18,가중치!$A$1:$B$7,2,FALSE)</f>
        <v>1</v>
      </c>
      <c r="E18" s="18">
        <v>2</v>
      </c>
      <c r="F18" s="4">
        <f t="shared" si="0"/>
        <v>2</v>
      </c>
      <c r="G18" s="22">
        <f>SUM(F18:F19)</f>
        <v>5</v>
      </c>
    </row>
    <row r="19" spans="1:7" ht="17.25" thickBot="1" x14ac:dyDescent="0.35">
      <c r="A19" s="26"/>
      <c r="B19" s="26"/>
      <c r="C19" s="14" t="s">
        <v>32</v>
      </c>
      <c r="D19" s="14">
        <f>VLOOKUP(C19,가중치!$A$1:$B$7,2,FALSE)</f>
        <v>1</v>
      </c>
      <c r="E19" s="14">
        <v>3</v>
      </c>
      <c r="F19" s="6">
        <f t="shared" si="0"/>
        <v>3</v>
      </c>
      <c r="G19" s="24"/>
    </row>
    <row r="20" spans="1:7" x14ac:dyDescent="0.3">
      <c r="A20" s="25">
        <v>9</v>
      </c>
      <c r="B20" s="25" t="s">
        <v>19</v>
      </c>
      <c r="C20" s="18" t="s">
        <v>7</v>
      </c>
      <c r="D20" s="18">
        <f>VLOOKUP(C20,가중치!$A$1:$B$7,2,FALSE)</f>
        <v>0.2</v>
      </c>
      <c r="E20" s="18">
        <v>10</v>
      </c>
      <c r="F20" s="4">
        <f t="shared" si="0"/>
        <v>2</v>
      </c>
      <c r="G20" s="22">
        <f>SUM(F20:F23)</f>
        <v>7</v>
      </c>
    </row>
    <row r="21" spans="1:7" x14ac:dyDescent="0.3">
      <c r="A21" s="27"/>
      <c r="B21" s="27"/>
      <c r="C21" s="13" t="s">
        <v>8</v>
      </c>
      <c r="D21" s="13">
        <f>VLOOKUP(C21,가중치!$A$1:$B$7,2,FALSE)</f>
        <v>0.2</v>
      </c>
      <c r="E21" s="13">
        <v>5</v>
      </c>
      <c r="F21" s="5">
        <f t="shared" si="0"/>
        <v>1</v>
      </c>
      <c r="G21" s="23"/>
    </row>
    <row r="22" spans="1:7" x14ac:dyDescent="0.3">
      <c r="A22" s="27"/>
      <c r="B22" s="27"/>
      <c r="C22" s="13" t="s">
        <v>33</v>
      </c>
      <c r="D22" s="13">
        <f>VLOOKUP(C22,가중치!$A$1:$B$7,2,FALSE)</f>
        <v>1</v>
      </c>
      <c r="E22" s="13">
        <v>2</v>
      </c>
      <c r="F22" s="5">
        <f t="shared" si="0"/>
        <v>2</v>
      </c>
      <c r="G22" s="23"/>
    </row>
    <row r="23" spans="1:7" ht="17.25" thickBot="1" x14ac:dyDescent="0.35">
      <c r="A23" s="26"/>
      <c r="B23" s="26"/>
      <c r="C23" s="14" t="s">
        <v>34</v>
      </c>
      <c r="D23" s="14">
        <f>VLOOKUP(C23,가중치!$A$1:$B$7,2,FALSE)</f>
        <v>1</v>
      </c>
      <c r="E23" s="14">
        <v>2</v>
      </c>
      <c r="F23" s="6">
        <f t="shared" si="0"/>
        <v>2</v>
      </c>
      <c r="G23" s="24"/>
    </row>
    <row r="24" spans="1:7" x14ac:dyDescent="0.3">
      <c r="A24" s="27">
        <v>10</v>
      </c>
      <c r="B24" s="27" t="s">
        <v>20</v>
      </c>
      <c r="C24" s="13" t="s">
        <v>7</v>
      </c>
      <c r="D24" s="13">
        <f>VLOOKUP(C24,가중치!$A$1:$B$7,2,FALSE)</f>
        <v>0.2</v>
      </c>
      <c r="E24" s="13">
        <v>5</v>
      </c>
      <c r="F24" s="5">
        <f t="shared" si="0"/>
        <v>1</v>
      </c>
      <c r="G24" s="23">
        <f>SUM(F24:F29)</f>
        <v>12</v>
      </c>
    </row>
    <row r="25" spans="1:7" x14ac:dyDescent="0.3">
      <c r="A25" s="27"/>
      <c r="B25" s="27"/>
      <c r="C25" s="13" t="s">
        <v>8</v>
      </c>
      <c r="D25" s="13">
        <f>VLOOKUP(C25,가중치!$A$1:$B$7,2,FALSE)</f>
        <v>0.2</v>
      </c>
      <c r="E25" s="13">
        <v>5</v>
      </c>
      <c r="F25" s="5">
        <f t="shared" si="0"/>
        <v>1</v>
      </c>
      <c r="G25" s="23"/>
    </row>
    <row r="26" spans="1:7" x14ac:dyDescent="0.3">
      <c r="A26" s="27"/>
      <c r="B26" s="27"/>
      <c r="C26" s="13" t="s">
        <v>24</v>
      </c>
      <c r="D26" s="13">
        <f>VLOOKUP(C26,가중치!$A$1:$B$7,2,FALSE)</f>
        <v>0.4</v>
      </c>
      <c r="E26" s="13">
        <v>6</v>
      </c>
      <c r="F26" s="5">
        <f t="shared" si="0"/>
        <v>2.4000000000000004</v>
      </c>
      <c r="G26" s="23"/>
    </row>
    <row r="27" spans="1:7" x14ac:dyDescent="0.3">
      <c r="A27" s="27"/>
      <c r="B27" s="27"/>
      <c r="C27" s="13" t="s">
        <v>30</v>
      </c>
      <c r="D27" s="13">
        <f>VLOOKUP(C27,가중치!$A$1:$B$7,2,FALSE)</f>
        <v>0.6</v>
      </c>
      <c r="E27" s="13">
        <v>6</v>
      </c>
      <c r="F27" s="5">
        <f t="shared" si="0"/>
        <v>3.5999999999999996</v>
      </c>
      <c r="G27" s="23"/>
    </row>
    <row r="28" spans="1:7" x14ac:dyDescent="0.3">
      <c r="A28" s="27"/>
      <c r="B28" s="27"/>
      <c r="C28" s="13" t="s">
        <v>35</v>
      </c>
      <c r="D28" s="13">
        <f>VLOOKUP(C28,가중치!$A$1:$B$7,2,FALSE)</f>
        <v>1</v>
      </c>
      <c r="E28" s="13">
        <v>2</v>
      </c>
      <c r="F28" s="5">
        <f t="shared" si="0"/>
        <v>2</v>
      </c>
      <c r="G28" s="23"/>
    </row>
    <row r="29" spans="1:7" ht="17.25" thickBot="1" x14ac:dyDescent="0.35">
      <c r="A29" s="26"/>
      <c r="B29" s="26"/>
      <c r="C29" s="14" t="s">
        <v>36</v>
      </c>
      <c r="D29" s="14">
        <f>VLOOKUP(C29,가중치!$A$1:$B$7,2,FALSE)</f>
        <v>1</v>
      </c>
      <c r="E29" s="14">
        <v>2</v>
      </c>
      <c r="F29" s="6">
        <f t="shared" si="0"/>
        <v>2</v>
      </c>
      <c r="G29" s="24"/>
    </row>
  </sheetData>
  <mergeCells count="21">
    <mergeCell ref="A24:A29"/>
    <mergeCell ref="B24:B29"/>
    <mergeCell ref="A14:A17"/>
    <mergeCell ref="B14:B17"/>
    <mergeCell ref="A18:A19"/>
    <mergeCell ref="B18:B19"/>
    <mergeCell ref="A20:A23"/>
    <mergeCell ref="B20:B23"/>
    <mergeCell ref="A4:A5"/>
    <mergeCell ref="B4:B5"/>
    <mergeCell ref="A7:A9"/>
    <mergeCell ref="B7:B9"/>
    <mergeCell ref="A11:A13"/>
    <mergeCell ref="B11:B13"/>
    <mergeCell ref="G20:G23"/>
    <mergeCell ref="G24:G29"/>
    <mergeCell ref="G7:G9"/>
    <mergeCell ref="G4:G5"/>
    <mergeCell ref="G11:G13"/>
    <mergeCell ref="G14:G17"/>
    <mergeCell ref="G18:G1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"/>
  <sheetViews>
    <sheetView tabSelected="1" workbookViewId="0"/>
  </sheetViews>
  <sheetFormatPr defaultRowHeight="16.5" x14ac:dyDescent="0.3"/>
  <cols>
    <col min="1" max="1" width="7.375" bestFit="1" customWidth="1"/>
    <col min="2" max="2" width="8" bestFit="1" customWidth="1"/>
    <col min="3" max="3" width="4.75" bestFit="1" customWidth="1"/>
    <col min="4" max="4" width="6.5" bestFit="1" customWidth="1"/>
    <col min="5" max="5" width="4.75" bestFit="1" customWidth="1"/>
    <col min="6" max="6" width="8.625" bestFit="1" customWidth="1"/>
    <col min="7" max="7" width="31.875" bestFit="1" customWidth="1"/>
    <col min="8" max="8" width="4" customWidth="1"/>
    <col min="9" max="9" width="9" customWidth="1"/>
    <col min="10" max="13" width="9" style="1"/>
    <col min="14" max="14" width="9" style="1" customWidth="1"/>
    <col min="15" max="16" width="9" style="1"/>
    <col min="18" max="19" width="4.5" hidden="1" customWidth="1"/>
    <col min="20" max="21" width="5.5" hidden="1" customWidth="1"/>
    <col min="22" max="25" width="4.5" hidden="1" customWidth="1"/>
    <col min="26" max="26" width="4" hidden="1" customWidth="1"/>
    <col min="27" max="27" width="4.5" style="1" hidden="1" customWidth="1"/>
    <col min="28" max="34" width="5.5" style="1" hidden="1" customWidth="1"/>
    <col min="35" max="35" width="4" hidden="1" customWidth="1"/>
    <col min="36" max="37" width="5.5" hidden="1" customWidth="1"/>
    <col min="38" max="38" width="6.5" hidden="1" customWidth="1"/>
    <col min="39" max="39" width="5.5" hidden="1" customWidth="1"/>
    <col min="40" max="40" width="6.5" hidden="1" customWidth="1"/>
    <col min="41" max="42" width="5.5" hidden="1" customWidth="1"/>
    <col min="48" max="48" width="4" customWidth="1"/>
  </cols>
  <sheetData>
    <row r="1" spans="1:48" ht="17.25" thickBot="1" x14ac:dyDescent="0.35">
      <c r="A1" s="35" t="s">
        <v>44</v>
      </c>
      <c r="B1" s="36" t="s">
        <v>45</v>
      </c>
      <c r="C1" s="55" t="s">
        <v>58</v>
      </c>
      <c r="D1" s="35" t="s">
        <v>59</v>
      </c>
      <c r="E1" s="35" t="s">
        <v>60</v>
      </c>
      <c r="F1" s="35" t="s">
        <v>61</v>
      </c>
      <c r="G1" s="36" t="s">
        <v>46</v>
      </c>
      <c r="I1" s="35" t="s">
        <v>70</v>
      </c>
      <c r="J1" s="16" t="s">
        <v>42</v>
      </c>
      <c r="K1" s="9" t="s">
        <v>37</v>
      </c>
      <c r="L1" s="8" t="s">
        <v>8</v>
      </c>
      <c r="M1" s="7" t="s">
        <v>21</v>
      </c>
      <c r="N1" s="10" t="s">
        <v>25</v>
      </c>
      <c r="O1" s="58" t="s">
        <v>33</v>
      </c>
      <c r="P1" s="30" t="s">
        <v>32</v>
      </c>
      <c r="R1" s="70" t="s">
        <v>73</v>
      </c>
      <c r="S1" s="71"/>
      <c r="T1" s="71"/>
      <c r="U1" s="71"/>
      <c r="V1" s="71"/>
      <c r="W1" s="71"/>
      <c r="X1" s="71"/>
      <c r="Y1" s="72"/>
      <c r="AA1" s="70" t="s">
        <v>74</v>
      </c>
      <c r="AB1" s="71"/>
      <c r="AC1" s="71"/>
      <c r="AD1" s="71"/>
      <c r="AE1" s="71"/>
      <c r="AF1" s="71"/>
      <c r="AG1" s="71"/>
      <c r="AH1" s="72"/>
      <c r="AJ1" s="92" t="s">
        <v>85</v>
      </c>
      <c r="AK1" s="93"/>
      <c r="AL1" s="93"/>
      <c r="AM1" s="93"/>
      <c r="AN1" s="93"/>
      <c r="AO1" s="93"/>
      <c r="AP1" s="94"/>
    </row>
    <row r="2" spans="1:48" ht="17.25" thickBot="1" x14ac:dyDescent="0.35">
      <c r="A2" s="35" t="s">
        <v>41</v>
      </c>
      <c r="B2" s="40" t="s">
        <v>47</v>
      </c>
      <c r="C2" s="17">
        <v>1</v>
      </c>
      <c r="D2" s="16">
        <v>0.995</v>
      </c>
      <c r="E2" s="16">
        <v>0.9</v>
      </c>
      <c r="F2" s="56" t="s">
        <v>63</v>
      </c>
      <c r="G2" s="41" t="s">
        <v>62</v>
      </c>
      <c r="I2" s="16" t="s">
        <v>43</v>
      </c>
      <c r="J2" s="87">
        <f>AJ3/S3 *AB3</f>
        <v>1.845</v>
      </c>
      <c r="K2" s="75">
        <f t="shared" ref="K2:P8" si="0">AK3/T3 *AC3</f>
        <v>1.9554545454545451</v>
      </c>
      <c r="L2" s="75">
        <f t="shared" si="0"/>
        <v>3.3545454545454541</v>
      </c>
      <c r="M2" s="84">
        <f t="shared" si="0"/>
        <v>2.6549999999999998</v>
      </c>
      <c r="N2" s="75">
        <f t="shared" si="0"/>
        <v>4.6762500000000005</v>
      </c>
      <c r="O2" s="84">
        <f t="shared" si="0"/>
        <v>2.6549999999999998</v>
      </c>
      <c r="P2" s="85">
        <f t="shared" si="0"/>
        <v>2.6549999999999998</v>
      </c>
      <c r="R2" s="28"/>
      <c r="S2" s="61">
        <f>VLOOKUP(J1, $A$1:$E$8, 3, FALSE)</f>
        <v>1</v>
      </c>
      <c r="T2" s="61">
        <f>VLOOKUP(K1, $A$1:$E$8, 3, FALSE)</f>
        <v>10</v>
      </c>
      <c r="U2" s="61">
        <f>VLOOKUP(L1, $A$1:$E$8, 3, FALSE)</f>
        <v>0.1</v>
      </c>
      <c r="V2" s="61">
        <f>VLOOKUP(M1, $A$1:$E$8, 3, FALSE)</f>
        <v>1</v>
      </c>
      <c r="W2" s="61">
        <f>VLOOKUP(N1, $A$1:$E$8, 3, FALSE)</f>
        <v>1</v>
      </c>
      <c r="X2" s="61">
        <f>VLOOKUP(O1, $A$1:$E$8, 3, FALSE)</f>
        <v>1</v>
      </c>
      <c r="Y2" s="62">
        <f>VLOOKUP(P1, $A$1:$E$8, 3, FALSE)</f>
        <v>1</v>
      </c>
      <c r="AA2" s="65"/>
      <c r="AB2" s="18">
        <f>VLOOKUP(J1, $A$1:$E$8, 5, FALSE)</f>
        <v>0.9</v>
      </c>
      <c r="AC2" s="18">
        <f>VLOOKUP(K1, $A$1:$E$8, 5, FALSE)</f>
        <v>0.9</v>
      </c>
      <c r="AD2" s="18">
        <f>VLOOKUP(L1, $A$1:$E$8, 5, FALSE)</f>
        <v>0.9</v>
      </c>
      <c r="AE2" s="18">
        <f>VLOOKUP(M1, $A$1:$E$8, 5, FALSE)</f>
        <v>0.9</v>
      </c>
      <c r="AF2" s="18">
        <f>VLOOKUP(N1, $A$1:$E$8, 5, FALSE)</f>
        <v>2</v>
      </c>
      <c r="AG2" s="18">
        <f>VLOOKUP(O1, $A$1:$E$8, 5, FALSE)</f>
        <v>0.9</v>
      </c>
      <c r="AH2" s="66">
        <f>VLOOKUP(P1, $A$1:$E$8, 5, FALSE)</f>
        <v>0.9</v>
      </c>
      <c r="AJ2" s="95"/>
      <c r="AK2" s="96"/>
      <c r="AL2" s="96"/>
      <c r="AM2" s="96"/>
      <c r="AN2" s="96"/>
      <c r="AO2" s="96"/>
      <c r="AP2" s="97"/>
    </row>
    <row r="3" spans="1:48" ht="17.25" thickBot="1" x14ac:dyDescent="0.35">
      <c r="A3" s="42" t="s">
        <v>48</v>
      </c>
      <c r="B3" s="43" t="s">
        <v>49</v>
      </c>
      <c r="C3" s="17">
        <v>10</v>
      </c>
      <c r="D3" s="16">
        <v>0.995</v>
      </c>
      <c r="E3" s="16">
        <v>0.9</v>
      </c>
      <c r="F3" s="56" t="s">
        <v>64</v>
      </c>
      <c r="G3" s="41"/>
      <c r="I3" s="9" t="s">
        <v>37</v>
      </c>
      <c r="J3" s="76">
        <f t="shared" ref="J3:J8" si="1">AJ4/S4 *AB4</f>
        <v>2.5445454545454544</v>
      </c>
      <c r="K3" s="87">
        <f t="shared" si="0"/>
        <v>1.845</v>
      </c>
      <c r="L3" s="77">
        <f t="shared" si="0"/>
        <v>3.4930693069306935</v>
      </c>
      <c r="M3" s="77">
        <f t="shared" si="0"/>
        <v>3.3545454545454545</v>
      </c>
      <c r="N3" s="77">
        <f t="shared" si="0"/>
        <v>6.1295454545454549</v>
      </c>
      <c r="O3" s="77">
        <f t="shared" si="0"/>
        <v>3.3545454545454545</v>
      </c>
      <c r="P3" s="78">
        <f t="shared" si="0"/>
        <v>3.3545454545454545</v>
      </c>
      <c r="R3" s="63">
        <f>VLOOKUP(I2, $A$1:$E$8, 3, FALSE)</f>
        <v>1</v>
      </c>
      <c r="S3" s="31">
        <f>SUM($R3,S$2)</f>
        <v>2</v>
      </c>
      <c r="T3" s="31">
        <f>SUM($R3,T$2)</f>
        <v>11</v>
      </c>
      <c r="U3" s="31">
        <f>SUM($R3,U$2)</f>
        <v>1.1000000000000001</v>
      </c>
      <c r="V3" s="31">
        <f>SUM($R3,V$2)</f>
        <v>2</v>
      </c>
      <c r="W3" s="31">
        <f>SUM($R3,W$2)</f>
        <v>2</v>
      </c>
      <c r="X3" s="31">
        <f>SUM($R3,X$2)</f>
        <v>2</v>
      </c>
      <c r="Y3" s="32">
        <f>SUM($R3,Y$2)</f>
        <v>2</v>
      </c>
      <c r="AA3" s="67">
        <f>VLOOKUP(I2, $A$1:$E$8, 5, FALSE)</f>
        <v>0.9</v>
      </c>
      <c r="AB3" s="13">
        <f>SUM($AA3,AB$2)/2</f>
        <v>0.9</v>
      </c>
      <c r="AC3" s="13">
        <f>SUM($AA3,AC$2)/2</f>
        <v>0.9</v>
      </c>
      <c r="AD3" s="13">
        <f>SUM($AA3,AD$2)/2</f>
        <v>0.9</v>
      </c>
      <c r="AE3" s="13">
        <f>SUM($AA3,AE$2)/2</f>
        <v>0.9</v>
      </c>
      <c r="AF3" s="13">
        <f>SUM($AA3,AF$2)/2</f>
        <v>1.45</v>
      </c>
      <c r="AG3" s="13">
        <f>SUM($AA3,AG$2)/2</f>
        <v>0.9</v>
      </c>
      <c r="AH3" s="57">
        <f>SUM($AA3,AH$2)/2</f>
        <v>0.9</v>
      </c>
      <c r="AJ3" s="104">
        <f>($R3 - AB3*S$2)*$K$10 + (1+AB3)*S$2 *$N$10</f>
        <v>4.0999999999999996</v>
      </c>
      <c r="AK3" s="98">
        <f>(T$2- AC3*$R3)*$N$10 + (1+AC3)*$R3 *$K$10</f>
        <v>23.9</v>
      </c>
      <c r="AL3" s="98">
        <f>(U$2- AD3*$R3)*$N$10 + (1+AD3)*$R3 *$K$10</f>
        <v>4.0999999999999996</v>
      </c>
      <c r="AM3" s="98">
        <f t="shared" ref="AM3:AP3" si="2">(V$2- AE3*$R3)*$N$10 + (1+AE3)*$R3 *$K$10</f>
        <v>5.8999999999999995</v>
      </c>
      <c r="AN3" s="98">
        <f t="shared" si="2"/>
        <v>6.4500000000000011</v>
      </c>
      <c r="AO3" s="98">
        <f t="shared" si="2"/>
        <v>5.8999999999999995</v>
      </c>
      <c r="AP3" s="99">
        <f t="shared" si="2"/>
        <v>5.8999999999999995</v>
      </c>
    </row>
    <row r="4" spans="1:48" ht="17.25" thickBot="1" x14ac:dyDescent="0.35">
      <c r="A4" s="44" t="s">
        <v>50</v>
      </c>
      <c r="B4" s="45" t="s">
        <v>51</v>
      </c>
      <c r="C4" s="17">
        <v>0.1</v>
      </c>
      <c r="D4" s="16">
        <v>0.995</v>
      </c>
      <c r="E4" s="16">
        <v>0.9</v>
      </c>
      <c r="F4" s="56" t="s">
        <v>65</v>
      </c>
      <c r="G4" s="41"/>
      <c r="I4" s="8" t="s">
        <v>8</v>
      </c>
      <c r="J4" s="76">
        <f t="shared" si="1"/>
        <v>1.1454545454545448</v>
      </c>
      <c r="K4" s="77">
        <f t="shared" si="0"/>
        <v>1.0069306930693067</v>
      </c>
      <c r="L4" s="87">
        <f t="shared" si="0"/>
        <v>1.845</v>
      </c>
      <c r="M4" s="77">
        <f t="shared" si="0"/>
        <v>1.9554545454545456</v>
      </c>
      <c r="N4" s="77">
        <f t="shared" si="0"/>
        <v>3.2229545454545452</v>
      </c>
      <c r="O4" s="77">
        <f t="shared" si="0"/>
        <v>1.9554545454545456</v>
      </c>
      <c r="P4" s="78">
        <f t="shared" si="0"/>
        <v>1.9554545454545456</v>
      </c>
      <c r="R4" s="63">
        <f>VLOOKUP(I3, $A$1:$E$8, 3, FALSE)</f>
        <v>10</v>
      </c>
      <c r="S4" s="31">
        <f>SUM($R4,S$2)</f>
        <v>11</v>
      </c>
      <c r="T4" s="31">
        <f>SUM($R4,T$2)</f>
        <v>20</v>
      </c>
      <c r="U4" s="31">
        <f>SUM($R4,U$2)</f>
        <v>10.1</v>
      </c>
      <c r="V4" s="31">
        <f>SUM($R4,V$2)</f>
        <v>11</v>
      </c>
      <c r="W4" s="31">
        <f>SUM($R4,W$2)</f>
        <v>11</v>
      </c>
      <c r="X4" s="31">
        <f>SUM($R4,X$2)</f>
        <v>11</v>
      </c>
      <c r="Y4" s="32">
        <f>SUM($R4,Y$2)</f>
        <v>11</v>
      </c>
      <c r="AA4" s="67">
        <f>VLOOKUP(I3, $A$1:$E$8, 5, FALSE)</f>
        <v>0.9</v>
      </c>
      <c r="AB4" s="13">
        <f>SUM($AA4,AB$2)/2</f>
        <v>0.9</v>
      </c>
      <c r="AC4" s="13">
        <f>SUM($AA4,AC$2)/2</f>
        <v>0.9</v>
      </c>
      <c r="AD4" s="13">
        <f>SUM($AA4,AD$2)/2</f>
        <v>0.9</v>
      </c>
      <c r="AE4" s="13">
        <f>SUM($AA4,AE$2)/2</f>
        <v>0.9</v>
      </c>
      <c r="AF4" s="13">
        <f>SUM($AA4,AF$2)/2</f>
        <v>1.45</v>
      </c>
      <c r="AG4" s="13">
        <f>SUM($AA4,AG$2)/2</f>
        <v>0.9</v>
      </c>
      <c r="AH4" s="57">
        <f>SUM($AA4,AH$2)/2</f>
        <v>0.9</v>
      </c>
      <c r="AJ4" s="100">
        <f t="shared" ref="AJ4:AJ9" si="3">($R4 - AB4*S$2)*$K$10 + (1+AB4)*S$2 *$N$10</f>
        <v>31.099999999999998</v>
      </c>
      <c r="AK4" s="104">
        <f t="shared" ref="AK3:AP9" si="4">($R4 - AC4*T$2)*$K$10 + (1+AC4)*T$2 *$N$10</f>
        <v>41</v>
      </c>
      <c r="AL4" s="73">
        <f>(U$2- AD4*$R4)*$N$10 + (1+AD4)*$R4 *$K$10</f>
        <v>39.200000000000003</v>
      </c>
      <c r="AM4" s="73">
        <f t="shared" ref="AM4" si="5">(V$2- AE4*$R4)*$N$10 + (1+AE4)*$R4 *$K$10</f>
        <v>41</v>
      </c>
      <c r="AN4" s="73">
        <f t="shared" ref="AN4" si="6">(W$2- AF4*$R4)*$N$10 + (1+AF4)*$R4 *$K$10</f>
        <v>46.5</v>
      </c>
      <c r="AO4" s="73">
        <f t="shared" ref="AO4" si="7">(X$2- AG4*$R4)*$N$10 + (1+AG4)*$R4 *$K$10</f>
        <v>41</v>
      </c>
      <c r="AP4" s="101">
        <f t="shared" ref="AP4" si="8">(Y$2- AH4*$R4)*$N$10 + (1+AH4)*$R4 *$K$10</f>
        <v>41</v>
      </c>
    </row>
    <row r="5" spans="1:48" ht="17.25" thickBot="1" x14ac:dyDescent="0.35">
      <c r="A5" s="46" t="s">
        <v>54</v>
      </c>
      <c r="B5" s="47" t="s">
        <v>55</v>
      </c>
      <c r="C5" s="17">
        <v>1</v>
      </c>
      <c r="D5" s="16">
        <v>0.999</v>
      </c>
      <c r="E5" s="16">
        <v>0.9</v>
      </c>
      <c r="F5" s="56" t="s">
        <v>66</v>
      </c>
      <c r="G5" s="41"/>
      <c r="I5" s="7" t="s">
        <v>21</v>
      </c>
      <c r="J5" s="80">
        <f t="shared" si="1"/>
        <v>1.845</v>
      </c>
      <c r="K5" s="77">
        <f t="shared" si="0"/>
        <v>1.1454545454545455</v>
      </c>
      <c r="L5" s="77">
        <f t="shared" si="0"/>
        <v>2.544545454545454</v>
      </c>
      <c r="M5" s="87">
        <f t="shared" si="0"/>
        <v>1.845</v>
      </c>
      <c r="N5" s="77">
        <f t="shared" si="0"/>
        <v>4.6762500000000005</v>
      </c>
      <c r="O5" s="82">
        <f t="shared" si="0"/>
        <v>2.6549999999999998</v>
      </c>
      <c r="P5" s="86">
        <f t="shared" si="0"/>
        <v>2.6549999999999998</v>
      </c>
      <c r="R5" s="63">
        <f>VLOOKUP(I4, $A$1:$E$8, 3, FALSE)</f>
        <v>0.1</v>
      </c>
      <c r="S5" s="31">
        <f>SUM($R5,S$2)</f>
        <v>1.1000000000000001</v>
      </c>
      <c r="T5" s="31">
        <f>SUM($R5,T$2)</f>
        <v>10.1</v>
      </c>
      <c r="U5" s="31">
        <f>SUM($R5,U$2)</f>
        <v>0.2</v>
      </c>
      <c r="V5" s="31">
        <f>SUM($R5,V$2)</f>
        <v>1.1000000000000001</v>
      </c>
      <c r="W5" s="31">
        <f>SUM($R5,W$2)</f>
        <v>1.1000000000000001</v>
      </c>
      <c r="X5" s="31">
        <f>SUM($R5,X$2)</f>
        <v>1.1000000000000001</v>
      </c>
      <c r="Y5" s="32">
        <f>SUM($R5,Y$2)</f>
        <v>1.1000000000000001</v>
      </c>
      <c r="AA5" s="67">
        <f>VLOOKUP(I4, $A$1:$E$8, 5, FALSE)</f>
        <v>0.9</v>
      </c>
      <c r="AB5" s="13">
        <f>SUM($AA5,AB$2)/2</f>
        <v>0.9</v>
      </c>
      <c r="AC5" s="13">
        <f>SUM($AA5,AC$2)/2</f>
        <v>0.9</v>
      </c>
      <c r="AD5" s="13">
        <f>SUM($AA5,AD$2)/2</f>
        <v>0.9</v>
      </c>
      <c r="AE5" s="13">
        <f>SUM($AA5,AE$2)/2</f>
        <v>0.9</v>
      </c>
      <c r="AF5" s="13">
        <f>SUM($AA5,AF$2)/2</f>
        <v>1.45</v>
      </c>
      <c r="AG5" s="13">
        <f>SUM($AA5,AG$2)/2</f>
        <v>0.9</v>
      </c>
      <c r="AH5" s="57">
        <f>SUM($AA5,AH$2)/2</f>
        <v>0.9</v>
      </c>
      <c r="AJ5" s="100">
        <f t="shared" si="3"/>
        <v>1.3999999999999995</v>
      </c>
      <c r="AK5" s="73">
        <f t="shared" si="4"/>
        <v>11.299999999999997</v>
      </c>
      <c r="AL5" s="104">
        <f t="shared" si="4"/>
        <v>0.41</v>
      </c>
      <c r="AM5" s="73">
        <f t="shared" ref="AM5" si="9">(V$2- AE5*$R5)*$N$10 + (1+AE5)*$R5 *$K$10</f>
        <v>2.39</v>
      </c>
      <c r="AN5" s="73">
        <f t="shared" ref="AN5" si="10">(W$2- AF5*$R5)*$N$10 + (1+AF5)*$R5 *$K$10</f>
        <v>2.4450000000000003</v>
      </c>
      <c r="AO5" s="73">
        <f t="shared" ref="AO5" si="11">(X$2- AG5*$R5)*$N$10 + (1+AG5)*$R5 *$K$10</f>
        <v>2.39</v>
      </c>
      <c r="AP5" s="101">
        <f t="shared" ref="AP5" si="12">(Y$2- AH5*$R5)*$N$10 + (1+AH5)*$R5 *$K$10</f>
        <v>2.39</v>
      </c>
    </row>
    <row r="6" spans="1:48" ht="17.25" thickBot="1" x14ac:dyDescent="0.35">
      <c r="A6" s="48" t="s">
        <v>52</v>
      </c>
      <c r="B6" s="49" t="s">
        <v>53</v>
      </c>
      <c r="C6" s="17">
        <v>1</v>
      </c>
      <c r="D6" s="16">
        <v>0.995</v>
      </c>
      <c r="E6" s="16">
        <v>2</v>
      </c>
      <c r="F6" s="56" t="s">
        <v>67</v>
      </c>
      <c r="G6" s="41"/>
      <c r="I6" s="10" t="s">
        <v>25</v>
      </c>
      <c r="J6" s="76">
        <f t="shared" si="1"/>
        <v>2.5737500000000004</v>
      </c>
      <c r="K6" s="77">
        <f t="shared" si="0"/>
        <v>1.1204545454545454</v>
      </c>
      <c r="L6" s="77">
        <f t="shared" si="0"/>
        <v>4.0270454545454548</v>
      </c>
      <c r="M6" s="77">
        <f t="shared" si="0"/>
        <v>2.5737500000000004</v>
      </c>
      <c r="N6" s="87">
        <f t="shared" si="0"/>
        <v>3</v>
      </c>
      <c r="O6" s="77">
        <f t="shared" si="0"/>
        <v>4.6762500000000005</v>
      </c>
      <c r="P6" s="78">
        <f t="shared" si="0"/>
        <v>4.6762500000000005</v>
      </c>
      <c r="R6" s="63">
        <f>VLOOKUP(I5, $A$1:$E$8, 3, FALSE)</f>
        <v>1</v>
      </c>
      <c r="S6" s="31">
        <f>SUM($R6,S$2)</f>
        <v>2</v>
      </c>
      <c r="T6" s="31">
        <f>SUM($R6,T$2)</f>
        <v>11</v>
      </c>
      <c r="U6" s="31">
        <f>SUM($R6,U$2)</f>
        <v>1.1000000000000001</v>
      </c>
      <c r="V6" s="31">
        <f>SUM($R6,V$2)</f>
        <v>2</v>
      </c>
      <c r="W6" s="31">
        <f>SUM($R6,W$2)</f>
        <v>2</v>
      </c>
      <c r="X6" s="31">
        <f>SUM($R6,X$2)</f>
        <v>2</v>
      </c>
      <c r="Y6" s="32">
        <f>SUM($R6,Y$2)</f>
        <v>2</v>
      </c>
      <c r="AA6" s="67">
        <f>VLOOKUP(I5, $A$1:$E$8, 5, FALSE)</f>
        <v>0.9</v>
      </c>
      <c r="AB6" s="13">
        <f>SUM($AA6,AB$2)/2</f>
        <v>0.9</v>
      </c>
      <c r="AC6" s="13">
        <f>SUM($AA6,AC$2)/2</f>
        <v>0.9</v>
      </c>
      <c r="AD6" s="13">
        <f>SUM($AA6,AD$2)/2</f>
        <v>0.9</v>
      </c>
      <c r="AE6" s="13">
        <f>SUM($AA6,AE$2)/2</f>
        <v>0.9</v>
      </c>
      <c r="AF6" s="13">
        <f>SUM($AA6,AF$2)/2</f>
        <v>1.45</v>
      </c>
      <c r="AG6" s="13">
        <f>SUM($AA6,AG$2)/2</f>
        <v>0.9</v>
      </c>
      <c r="AH6" s="57">
        <f>SUM($AA6,AH$2)/2</f>
        <v>0.9</v>
      </c>
      <c r="AJ6" s="100">
        <f t="shared" si="3"/>
        <v>4.0999999999999996</v>
      </c>
      <c r="AK6" s="73">
        <f t="shared" si="4"/>
        <v>14</v>
      </c>
      <c r="AL6" s="73">
        <f t="shared" si="4"/>
        <v>3.11</v>
      </c>
      <c r="AM6" s="104">
        <f t="shared" si="4"/>
        <v>4.0999999999999996</v>
      </c>
      <c r="AN6" s="73">
        <f t="shared" ref="AN6" si="13">(W$2- AF6*$R6)*$N$10 + (1+AF6)*$R6 *$K$10</f>
        <v>6.4500000000000011</v>
      </c>
      <c r="AO6" s="73">
        <f t="shared" ref="AO6" si="14">(X$2- AG6*$R6)*$N$10 + (1+AG6)*$R6 *$K$10</f>
        <v>5.8999999999999995</v>
      </c>
      <c r="AP6" s="101">
        <f t="shared" ref="AP6" si="15">(Y$2- AH6*$R6)*$N$10 + (1+AH6)*$R6 *$K$10</f>
        <v>5.8999999999999995</v>
      </c>
    </row>
    <row r="7" spans="1:48" ht="17.25" thickBot="1" x14ac:dyDescent="0.35">
      <c r="A7" s="29" t="s">
        <v>33</v>
      </c>
      <c r="B7" s="50" t="s">
        <v>56</v>
      </c>
      <c r="C7" s="18">
        <v>1</v>
      </c>
      <c r="D7" s="21">
        <v>0.995</v>
      </c>
      <c r="E7" s="21">
        <v>0.9</v>
      </c>
      <c r="F7" s="25" t="s">
        <v>68</v>
      </c>
      <c r="G7" s="52" t="s">
        <v>69</v>
      </c>
      <c r="I7" s="37" t="s">
        <v>33</v>
      </c>
      <c r="J7" s="80">
        <f t="shared" si="1"/>
        <v>1.845</v>
      </c>
      <c r="K7" s="77">
        <f t="shared" si="0"/>
        <v>1.1454545454545455</v>
      </c>
      <c r="L7" s="77">
        <f t="shared" si="0"/>
        <v>2.544545454545454</v>
      </c>
      <c r="M7" s="82">
        <f t="shared" si="0"/>
        <v>1.845</v>
      </c>
      <c r="N7" s="77">
        <f t="shared" si="0"/>
        <v>2.5737500000000004</v>
      </c>
      <c r="O7" s="88" t="s">
        <v>79</v>
      </c>
      <c r="P7" s="89" t="s">
        <v>80</v>
      </c>
      <c r="R7" s="63">
        <f>VLOOKUP(I6, $A$1:$E$8, 3, FALSE)</f>
        <v>1</v>
      </c>
      <c r="S7" s="31">
        <f>SUM($R7,S$2)</f>
        <v>2</v>
      </c>
      <c r="T7" s="31">
        <f>SUM($R7,T$2)</f>
        <v>11</v>
      </c>
      <c r="U7" s="31">
        <f>SUM($R7,U$2)</f>
        <v>1.1000000000000001</v>
      </c>
      <c r="V7" s="31">
        <f>SUM($R7,V$2)</f>
        <v>2</v>
      </c>
      <c r="W7" s="31">
        <f>SUM($R7,W$2)</f>
        <v>2</v>
      </c>
      <c r="X7" s="31">
        <f>SUM($R7,X$2)</f>
        <v>2</v>
      </c>
      <c r="Y7" s="32">
        <f>SUM($R7,Y$2)</f>
        <v>2</v>
      </c>
      <c r="AA7" s="67">
        <f>VLOOKUP(I6, $A$1:$E$8, 5, FALSE)</f>
        <v>2</v>
      </c>
      <c r="AB7" s="13">
        <f>SUM($AA7,AB$2)/2</f>
        <v>1.45</v>
      </c>
      <c r="AC7" s="13">
        <f>SUM($AA7,AC$2)/2</f>
        <v>1.45</v>
      </c>
      <c r="AD7" s="13">
        <f>SUM($AA7,AD$2)/2</f>
        <v>1.45</v>
      </c>
      <c r="AE7" s="13">
        <f>SUM($AA7,AE$2)/2</f>
        <v>1.45</v>
      </c>
      <c r="AF7" s="13">
        <f>SUM($AA7,AF$2)/2</f>
        <v>2</v>
      </c>
      <c r="AG7" s="13">
        <f>SUM($AA7,AG$2)/2</f>
        <v>1.45</v>
      </c>
      <c r="AH7" s="57">
        <f>SUM($AA7,AH$2)/2</f>
        <v>1.45</v>
      </c>
      <c r="AJ7" s="100">
        <f t="shared" si="3"/>
        <v>3.5500000000000007</v>
      </c>
      <c r="AK7" s="73">
        <f t="shared" si="4"/>
        <v>8.5</v>
      </c>
      <c r="AL7" s="73">
        <f t="shared" si="4"/>
        <v>3.0550000000000002</v>
      </c>
      <c r="AM7" s="73">
        <f t="shared" si="4"/>
        <v>3.5500000000000007</v>
      </c>
      <c r="AN7" s="104">
        <f t="shared" si="4"/>
        <v>3</v>
      </c>
      <c r="AO7" s="73">
        <f t="shared" ref="AO7" si="16">(X$2- AG7*$R7)*$N$10 + (1+AG7)*$R7 *$K$10</f>
        <v>6.4500000000000011</v>
      </c>
      <c r="AP7" s="101">
        <f t="shared" ref="AP7:AP8" si="17">(Y$2- AH7*$R7)*$N$10 + (1+AH7)*$R7 *$K$10</f>
        <v>6.4500000000000011</v>
      </c>
    </row>
    <row r="8" spans="1:48" ht="17.25" thickBot="1" x14ac:dyDescent="0.35">
      <c r="A8" s="12" t="s">
        <v>32</v>
      </c>
      <c r="B8" s="38" t="s">
        <v>57</v>
      </c>
      <c r="C8" s="14">
        <v>1</v>
      </c>
      <c r="D8" s="20">
        <v>0.995</v>
      </c>
      <c r="E8" s="20">
        <v>0.9</v>
      </c>
      <c r="F8" s="26"/>
      <c r="G8" s="54"/>
      <c r="I8" s="38" t="s">
        <v>32</v>
      </c>
      <c r="J8" s="81">
        <f t="shared" si="1"/>
        <v>1.845</v>
      </c>
      <c r="K8" s="79">
        <f t="shared" si="0"/>
        <v>1.1454545454545455</v>
      </c>
      <c r="L8" s="79">
        <f t="shared" si="0"/>
        <v>2.544545454545454</v>
      </c>
      <c r="M8" s="83">
        <f t="shared" si="0"/>
        <v>1.845</v>
      </c>
      <c r="N8" s="79">
        <f t="shared" si="0"/>
        <v>2.5737500000000004</v>
      </c>
      <c r="O8" s="90" t="s">
        <v>82</v>
      </c>
      <c r="P8" s="91" t="s">
        <v>81</v>
      </c>
      <c r="R8" s="63">
        <f>VLOOKUP(I7, $A$1:$E$8, 3, FALSE)</f>
        <v>1</v>
      </c>
      <c r="S8" s="31">
        <f>SUM($R8,S$2)</f>
        <v>2</v>
      </c>
      <c r="T8" s="31">
        <f>SUM($R8,T$2)</f>
        <v>11</v>
      </c>
      <c r="U8" s="31">
        <f>SUM($R8,U$2)</f>
        <v>1.1000000000000001</v>
      </c>
      <c r="V8" s="31">
        <f>SUM($R8,V$2)</f>
        <v>2</v>
      </c>
      <c r="W8" s="31">
        <f>SUM($R8,W$2)</f>
        <v>2</v>
      </c>
      <c r="X8" s="31">
        <f>SUM($R8,X$2)</f>
        <v>2</v>
      </c>
      <c r="Y8" s="32">
        <f>SUM($R8,Y$2)</f>
        <v>2</v>
      </c>
      <c r="AA8" s="67">
        <f>VLOOKUP(I7, $A$1:$E$8, 5, FALSE)</f>
        <v>0.9</v>
      </c>
      <c r="AB8" s="13">
        <f>SUM($AA8,AB$2)/2</f>
        <v>0.9</v>
      </c>
      <c r="AC8" s="13">
        <f>SUM($AA8,AC$2)/2</f>
        <v>0.9</v>
      </c>
      <c r="AD8" s="13">
        <f>SUM($AA8,AD$2)/2</f>
        <v>0.9</v>
      </c>
      <c r="AE8" s="13">
        <f>SUM($AA8,AE$2)/2</f>
        <v>0.9</v>
      </c>
      <c r="AF8" s="13">
        <f>SUM($AA8,AF$2)/2</f>
        <v>1.45</v>
      </c>
      <c r="AG8" s="13">
        <f>SUM($AA8,AG$2)/2</f>
        <v>0.9</v>
      </c>
      <c r="AH8" s="57">
        <f>SUM($AA8,AH$2)/2</f>
        <v>0.9</v>
      </c>
      <c r="AJ8" s="100">
        <f t="shared" si="3"/>
        <v>4.0999999999999996</v>
      </c>
      <c r="AK8" s="73">
        <f t="shared" si="4"/>
        <v>14</v>
      </c>
      <c r="AL8" s="73">
        <f t="shared" si="4"/>
        <v>3.11</v>
      </c>
      <c r="AM8" s="73">
        <f t="shared" si="4"/>
        <v>4.0999999999999996</v>
      </c>
      <c r="AN8" s="73">
        <f t="shared" si="4"/>
        <v>3.5500000000000007</v>
      </c>
      <c r="AO8" s="104">
        <f t="shared" si="4"/>
        <v>4.0999999999999996</v>
      </c>
      <c r="AP8" s="101">
        <f t="shared" si="17"/>
        <v>5.8999999999999995</v>
      </c>
    </row>
    <row r="9" spans="1:48" ht="17.25" thickBot="1" x14ac:dyDescent="0.35">
      <c r="I9" t="s">
        <v>71</v>
      </c>
      <c r="R9" s="64">
        <f>VLOOKUP(I8, $A$1:$E$8, 3, FALSE)</f>
        <v>1</v>
      </c>
      <c r="S9" s="33">
        <f>SUM($R9,S$2)</f>
        <v>2</v>
      </c>
      <c r="T9" s="33">
        <f>SUM($R9,T$2)</f>
        <v>11</v>
      </c>
      <c r="U9" s="33">
        <f>SUM($R9,U$2)</f>
        <v>1.1000000000000001</v>
      </c>
      <c r="V9" s="33">
        <f>SUM($R9,V$2)</f>
        <v>2</v>
      </c>
      <c r="W9" s="33">
        <f>SUM($R9,W$2)</f>
        <v>2</v>
      </c>
      <c r="X9" s="33">
        <f>SUM($R9,X$2)</f>
        <v>2</v>
      </c>
      <c r="Y9" s="34">
        <f>SUM($R9,Y$2)</f>
        <v>2</v>
      </c>
      <c r="AA9" s="68">
        <f>VLOOKUP(I8, $A$1:$E$8, 5, FALSE)</f>
        <v>0.9</v>
      </c>
      <c r="AB9" s="14">
        <f>SUM($AA9,AB$2)/2</f>
        <v>0.9</v>
      </c>
      <c r="AC9" s="14">
        <f>SUM($AA9,AC$2)/2</f>
        <v>0.9</v>
      </c>
      <c r="AD9" s="14">
        <f>SUM($AA9,AD$2)/2</f>
        <v>0.9</v>
      </c>
      <c r="AE9" s="14">
        <f>SUM($AA9,AE$2)/2</f>
        <v>0.9</v>
      </c>
      <c r="AF9" s="14">
        <f>SUM($AA9,AF$2)/2</f>
        <v>1.45</v>
      </c>
      <c r="AG9" s="14">
        <f>SUM($AA9,AG$2)/2</f>
        <v>0.9</v>
      </c>
      <c r="AH9" s="69">
        <f>SUM($AA9,AH$2)/2</f>
        <v>0.9</v>
      </c>
      <c r="AJ9" s="102">
        <f t="shared" si="3"/>
        <v>4.0999999999999996</v>
      </c>
      <c r="AK9" s="103">
        <f t="shared" si="4"/>
        <v>14</v>
      </c>
      <c r="AL9" s="103">
        <f t="shared" si="4"/>
        <v>3.11</v>
      </c>
      <c r="AM9" s="103">
        <f t="shared" si="4"/>
        <v>4.0999999999999996</v>
      </c>
      <c r="AN9" s="103">
        <f t="shared" si="4"/>
        <v>3.5500000000000007</v>
      </c>
      <c r="AO9" s="103">
        <f t="shared" si="4"/>
        <v>4.0999999999999996</v>
      </c>
      <c r="AP9" s="104">
        <f t="shared" si="4"/>
        <v>4.0999999999999996</v>
      </c>
    </row>
    <row r="10" spans="1:48" x14ac:dyDescent="0.3">
      <c r="I10" s="39" t="s">
        <v>78</v>
      </c>
      <c r="J10" s="39"/>
      <c r="K10" s="74">
        <v>3</v>
      </c>
      <c r="L10" s="39" t="s">
        <v>77</v>
      </c>
      <c r="M10" s="39"/>
      <c r="N10" s="74">
        <v>2</v>
      </c>
    </row>
    <row r="11" spans="1:48" ht="17.25" thickBot="1" x14ac:dyDescent="0.35"/>
    <row r="12" spans="1:48" ht="17.25" thickBot="1" x14ac:dyDescent="0.35">
      <c r="I12" s="105" t="s">
        <v>75</v>
      </c>
      <c r="J12" s="51"/>
      <c r="K12" s="51"/>
      <c r="L12" s="106" t="s">
        <v>83</v>
      </c>
      <c r="M12" s="17"/>
      <c r="N12" s="17"/>
      <c r="O12" s="17"/>
      <c r="P12" s="17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17"/>
      <c r="AB12" s="17"/>
      <c r="AC12" s="17"/>
      <c r="AD12" s="17"/>
      <c r="AE12" s="17"/>
      <c r="AF12" s="17"/>
      <c r="AG12" s="17"/>
      <c r="AH12" s="17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60"/>
    </row>
    <row r="13" spans="1:48" ht="17.25" thickBot="1" x14ac:dyDescent="0.35">
      <c r="I13" s="107"/>
      <c r="J13" s="53"/>
      <c r="K13" s="53"/>
      <c r="L13" s="53" t="s">
        <v>72</v>
      </c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4"/>
    </row>
    <row r="14" spans="1:48" ht="17.25" thickBot="1" x14ac:dyDescent="0.35"/>
    <row r="15" spans="1:48" ht="17.25" thickBot="1" x14ac:dyDescent="0.35">
      <c r="I15" s="105" t="s">
        <v>76</v>
      </c>
      <c r="J15" s="51"/>
      <c r="K15" s="51"/>
      <c r="L15" s="106" t="s">
        <v>84</v>
      </c>
      <c r="M15" s="17"/>
      <c r="N15" s="17"/>
      <c r="O15" s="17"/>
      <c r="P15" s="17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17"/>
      <c r="AB15" s="17"/>
      <c r="AC15" s="17"/>
      <c r="AD15" s="17"/>
      <c r="AE15" s="17"/>
      <c r="AF15" s="17"/>
      <c r="AG15" s="17"/>
      <c r="AH15" s="17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60"/>
    </row>
    <row r="16" spans="1:48" ht="17.25" thickBot="1" x14ac:dyDescent="0.35">
      <c r="I16" s="107"/>
      <c r="J16" s="53"/>
      <c r="K16" s="53"/>
      <c r="L16" s="53" t="s">
        <v>72</v>
      </c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4"/>
    </row>
  </sheetData>
  <mergeCells count="11">
    <mergeCell ref="AJ1:AP2"/>
    <mergeCell ref="L13:AV13"/>
    <mergeCell ref="L16:AV16"/>
    <mergeCell ref="I10:J10"/>
    <mergeCell ref="L10:M10"/>
    <mergeCell ref="R1:Y1"/>
    <mergeCell ref="AA1:AH1"/>
    <mergeCell ref="I12:K13"/>
    <mergeCell ref="I15:K16"/>
    <mergeCell ref="F7:F8"/>
    <mergeCell ref="G7:G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가중치</vt:lpstr>
      <vt:lpstr>난이도</vt:lpstr>
      <vt:lpstr>충돌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2020-12-05T01:56:56Z</dcterms:created>
  <dcterms:modified xsi:type="dcterms:W3CDTF">2020-12-05T07:52:40Z</dcterms:modified>
</cp:coreProperties>
</file>