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<sst xmlns="http://schemas.openxmlformats.org/spreadsheetml/2006/main" uniqueCount="708">
  <si>
    <t>AMERICAN shutters/ Dealer</t>
  </si>
  <si>
    <t>Silicon Overdrive (Testing Co)</t>
  </si>
  <si>
    <t>Order Number</t>
  </si>
  <si>
    <t>ASDASD</t>
  </si>
  <si>
    <t>Order Colour</t>
  </si>
  <si>
    <t>Non-Standard</t>
  </si>
  <si>
    <t>Key all same</t>
  </si>
  <si>
    <t>No</t>
  </si>
  <si>
    <t>Consultant/ Dealer Name</t>
  </si>
  <si>
    <t>CO Distributor</t>
  </si>
  <si>
    <t>Order Name</t>
  </si>
  <si>
    <t>ASDASDASDASDASDAD011 ddddd</t>
  </si>
  <si>
    <t>If 'No', details</t>
  </si>
  <si>
    <t>So?!!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</si>
  <si>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</si>
  <si>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</si>
  <si>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</si>
  <si>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</si>
  <si>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</si>
  <si>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</si>
  <si>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</si>
  <si>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</si>
  <si>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</si>
  <si>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</si>
  <si>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</si>
  <si>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</si>
  <si>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</si>
  <si>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</si>
  <si>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</si>
  <si>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</si>
  <si>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</si>
  <si>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</si>
  <si>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</si>
  <si>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</si>
  <si>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</si>
  <si>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</si>
  <si>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</si>
  <si>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</si>
  <si>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</si>
  <si>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</si>
  <si>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</si>
  <si>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</si>
  <si>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</si>
  <si>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</si>
  <si>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</si>
  <si>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</si>
  <si>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</si>
  <si>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</si>
  <si>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</si>
  <si>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</si>
  <si>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</si>
  <si>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</si>
  <si>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</si>
  <si>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</si>
  <si>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</si>
  <si>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Location 21</t>
  </si>
  <si>
    <t>External</t>
  </si>
  <si>
    <t>Hinged</t>
  </si>
  <si>
    <t>N/A</t>
  </si>
  <si>
    <t>No Frame</t>
  </si>
  <si>
    <t>Inside Reveal</t>
  </si>
  <si>
    <t>Window Size</t>
  </si>
  <si>
    <t>1 side</t>
  </si>
  <si>
    <t>Yes, brushed nickel</t>
  </si>
  <si>
    <t>Above bottom rail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</si>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</sst>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6" numFmtId="0" fillId="2" borderId="149" applyFont="1" applyNumberFormat="0" applyFill="0" applyBorder="1" applyAlignment="1">
      <alignment horizontal="left" vertical="top" textRotation="0" wrapText="true" shrinkToFit="false"/>
    </xf>
    <xf xfId="0" fontId="6" numFmtId="0" fillId="2" borderId="150" applyFont="1" applyNumberFormat="0" applyFill="0" applyBorder="1" applyAlignment="1">
      <alignment horizontal="left" vertical="top" textRotation="0" wrapText="true" shrinkToFit="false"/>
    </xf>
    <xf xfId="0" fontId="6" numFmtId="0" fillId="2" borderId="151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53" applyFont="1" applyNumberFormat="0" applyFill="1" applyBorder="1" applyAlignment="1">
      <alignment horizontal="center" vertical="center" textRotation="0" wrapText="false" shrinkToFit="false"/>
    </xf>
    <xf xfId="0" fontId="6" numFmtId="0" fillId="8" borderId="154" applyFont="1" applyNumberFormat="0" applyFill="1" applyBorder="1" applyAlignment="1">
      <alignment horizontal="center" vertical="center" textRotation="0" wrapText="false" shrinkToFit="false"/>
    </xf>
    <xf xfId="0" fontId="6" numFmtId="0" fillId="8" borderId="155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53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53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44" applyFont="1" applyNumberFormat="0" applyFill="1" applyBorder="1" applyAlignment="1">
      <alignment horizontal="center" vertical="top" textRotation="0" wrapText="false" shrinkToFit="false"/>
    </xf>
    <xf xfId="0" fontId="8" numFmtId="0" fillId="6" borderId="170" applyFont="1" applyNumberFormat="0" applyFill="1" applyBorder="1" applyAlignment="1">
      <alignment horizontal="center" vertical="top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179" applyFont="0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81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22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23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24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96.16406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881" t="s">
        <v>1</v>
      </c>
      <c r="G2" s="882"/>
      <c r="H2" s="432" t="s">
        <v>2</v>
      </c>
      <c r="I2" s="433"/>
      <c r="J2" s="878" t="s">
        <v>3</v>
      </c>
      <c r="K2" s="879"/>
      <c r="L2" s="879"/>
      <c r="M2" s="879"/>
      <c r="N2" s="879"/>
      <c r="O2" s="879"/>
      <c r="P2" s="879"/>
      <c r="Q2" s="879"/>
      <c r="R2" s="880"/>
      <c r="S2" s="892" t="s">
        <v>4</v>
      </c>
      <c r="T2" s="893"/>
      <c r="U2" s="883" t="s">
        <v>5</v>
      </c>
      <c r="V2" s="884"/>
      <c r="W2" s="432" t="s">
        <v>6</v>
      </c>
      <c r="X2" s="426"/>
      <c r="Y2" s="878" t="s">
        <v>7</v>
      </c>
      <c r="Z2" s="879"/>
      <c r="AA2" s="880"/>
    </row>
    <row r="3" spans="1:28" customHeight="1" ht="18">
      <c r="A3" s="709" t="s">
        <v>8</v>
      </c>
      <c r="B3" s="710"/>
      <c r="C3" s="710"/>
      <c r="D3" s="711"/>
      <c r="E3" s="712"/>
      <c r="F3" s="887" t="s">
        <v>9</v>
      </c>
      <c r="G3" s="888"/>
      <c r="H3" s="434" t="s">
        <v>10</v>
      </c>
      <c r="I3" s="435"/>
      <c r="J3" s="889" t="s">
        <v>11</v>
      </c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12</v>
      </c>
      <c r="X3" s="429"/>
      <c r="Y3" s="351" t="s">
        <v>13</v>
      </c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936" t="s">
        <v>14</v>
      </c>
      <c r="B5" s="939" t="s">
        <v>15</v>
      </c>
      <c r="C5" s="939" t="s">
        <v>16</v>
      </c>
      <c r="D5" s="939" t="s">
        <v>17</v>
      </c>
      <c r="E5" s="939" t="s">
        <v>18</v>
      </c>
      <c r="F5" s="714" t="s">
        <v>19</v>
      </c>
      <c r="G5" s="714" t="s">
        <v>20</v>
      </c>
      <c r="H5" s="939" t="s">
        <v>21</v>
      </c>
      <c r="I5" s="715" t="s">
        <v>22</v>
      </c>
      <c r="J5" s="896" t="s">
        <v>23</v>
      </c>
      <c r="K5" s="897"/>
      <c r="L5" s="897"/>
      <c r="M5" s="897"/>
      <c r="N5" s="897"/>
      <c r="O5" s="897"/>
      <c r="P5" s="897"/>
      <c r="Q5" s="898"/>
      <c r="R5" s="714" t="s">
        <v>24</v>
      </c>
      <c r="S5" s="915" t="s">
        <v>25</v>
      </c>
      <c r="T5" s="916"/>
      <c r="U5" s="714" t="s">
        <v>26</v>
      </c>
      <c r="V5" s="899" t="s">
        <v>27</v>
      </c>
      <c r="W5" s="899"/>
      <c r="X5" s="714" t="s">
        <v>28</v>
      </c>
      <c r="Y5" s="899" t="s">
        <v>29</v>
      </c>
      <c r="Z5" s="899"/>
      <c r="AA5" s="944" t="s">
        <v>30</v>
      </c>
    </row>
    <row r="6" spans="1:28" customHeight="1" ht="15">
      <c r="A6" s="937"/>
      <c r="B6" s="940"/>
      <c r="C6" s="940"/>
      <c r="D6" s="940"/>
      <c r="E6" s="942"/>
      <c r="F6" s="947" t="s">
        <v>18</v>
      </c>
      <c r="G6" s="949" t="s">
        <v>18</v>
      </c>
      <c r="H6" s="940"/>
      <c r="I6" s="949" t="s">
        <v>18</v>
      </c>
      <c r="J6" s="951" t="s">
        <v>31</v>
      </c>
      <c r="K6" s="952"/>
      <c r="L6" s="952"/>
      <c r="M6" s="952"/>
      <c r="N6" s="952"/>
      <c r="O6" s="952"/>
      <c r="P6" s="952"/>
      <c r="Q6" s="953"/>
      <c r="R6" s="949" t="s">
        <v>32</v>
      </c>
      <c r="S6" s="949" t="s">
        <v>33</v>
      </c>
      <c r="T6" s="917" t="s">
        <v>34</v>
      </c>
      <c r="U6" s="949" t="s">
        <v>32</v>
      </c>
      <c r="V6" s="954" t="s">
        <v>35</v>
      </c>
      <c r="W6" s="917" t="s">
        <v>36</v>
      </c>
      <c r="X6" s="949" t="s">
        <v>18</v>
      </c>
      <c r="Y6" s="954" t="s">
        <v>18</v>
      </c>
      <c r="Z6" s="956" t="s">
        <v>37</v>
      </c>
      <c r="AA6" s="945"/>
    </row>
    <row r="7" spans="1:28">
      <c r="A7" s="937"/>
      <c r="B7" s="940"/>
      <c r="C7" s="940"/>
      <c r="D7" s="940"/>
      <c r="E7" s="942"/>
      <c r="F7" s="948"/>
      <c r="G7" s="950"/>
      <c r="H7" s="940"/>
      <c r="I7" s="950"/>
      <c r="J7" s="958" t="s">
        <v>38</v>
      </c>
      <c r="K7" s="959"/>
      <c r="L7" s="959"/>
      <c r="M7" s="959"/>
      <c r="N7" s="959"/>
      <c r="O7" s="959"/>
      <c r="P7" s="959"/>
      <c r="Q7" s="960"/>
      <c r="R7" s="950"/>
      <c r="S7" s="950"/>
      <c r="T7" s="918"/>
      <c r="U7" s="950"/>
      <c r="V7" s="955"/>
      <c r="W7" s="920"/>
      <c r="X7" s="950"/>
      <c r="Y7" s="955"/>
      <c r="Z7" s="957"/>
      <c r="AA7" s="945"/>
    </row>
    <row r="8" spans="1:28" customHeight="1" ht="30">
      <c r="A8" s="937"/>
      <c r="B8" s="940"/>
      <c r="C8" s="940"/>
      <c r="D8" s="940"/>
      <c r="E8" s="942"/>
      <c r="F8" s="948"/>
      <c r="G8" s="716" t="s">
        <v>39</v>
      </c>
      <c r="H8" s="940"/>
      <c r="I8" s="717" t="s">
        <v>40</v>
      </c>
      <c r="J8" s="961" t="s">
        <v>37</v>
      </c>
      <c r="K8" s="962"/>
      <c r="L8" s="962"/>
      <c r="M8" s="962"/>
      <c r="N8" s="962"/>
      <c r="O8" s="962"/>
      <c r="P8" s="962"/>
      <c r="Q8" s="963"/>
      <c r="R8" s="950"/>
      <c r="S8" s="716" t="s">
        <v>41</v>
      </c>
      <c r="T8" s="918"/>
      <c r="U8" s="950"/>
      <c r="V8" s="718" t="s">
        <v>42</v>
      </c>
      <c r="W8" s="719" t="s">
        <v>43</v>
      </c>
      <c r="X8" s="950"/>
      <c r="Y8" s="720" t="s">
        <v>44</v>
      </c>
      <c r="Z8" s="721" t="s">
        <v>45</v>
      </c>
      <c r="AA8" s="945"/>
    </row>
    <row r="9" spans="1:28" customHeight="1" ht="52.5">
      <c r="A9" s="938"/>
      <c r="B9" s="941"/>
      <c r="C9" s="941"/>
      <c r="D9" s="941"/>
      <c r="E9" s="943"/>
      <c r="F9" s="722" t="s">
        <v>46</v>
      </c>
      <c r="G9" s="723" t="s">
        <v>47</v>
      </c>
      <c r="H9" s="941"/>
      <c r="I9" s="724" t="s">
        <v>48</v>
      </c>
      <c r="J9" s="900" t="s">
        <v>49</v>
      </c>
      <c r="K9" s="901"/>
      <c r="L9" s="901"/>
      <c r="M9" s="901"/>
      <c r="N9" s="901"/>
      <c r="O9" s="901"/>
      <c r="P9" s="901"/>
      <c r="Q9" s="902"/>
      <c r="R9" s="723" t="s">
        <v>50</v>
      </c>
      <c r="S9" s="723" t="s">
        <v>50</v>
      </c>
      <c r="T9" s="919"/>
      <c r="U9" s="723" t="s">
        <v>50</v>
      </c>
      <c r="V9" s="725" t="s">
        <v>51</v>
      </c>
      <c r="W9" s="726" t="s">
        <v>52</v>
      </c>
      <c r="X9" s="723" t="s">
        <v>53</v>
      </c>
      <c r="Y9" s="727" t="s">
        <v>53</v>
      </c>
      <c r="Z9" s="726" t="s">
        <v>54</v>
      </c>
      <c r="AA9" s="946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34.5">
      <c r="A11" s="921">
        <v>10</v>
      </c>
      <c r="B11" s="924">
        <v>21</v>
      </c>
      <c r="C11" s="927" t="s">
        <v>55</v>
      </c>
      <c r="D11" s="930" t="s">
        <v>56</v>
      </c>
      <c r="E11" s="933" t="s">
        <v>57</v>
      </c>
      <c r="F11" s="856" t="s">
        <v>58</v>
      </c>
      <c r="G11" s="903" t="s">
        <v>59</v>
      </c>
      <c r="H11" s="906" t="s">
        <v>60</v>
      </c>
      <c r="I11" s="909" t="s">
        <v>61</v>
      </c>
      <c r="J11" s="850"/>
      <c r="K11" s="851"/>
      <c r="L11" s="851"/>
      <c r="M11" s="851"/>
      <c r="N11" s="851"/>
      <c r="O11" s="851"/>
      <c r="P11" s="851"/>
      <c r="Q11" s="852"/>
      <c r="R11" s="903" t="s">
        <v>58</v>
      </c>
      <c r="S11" s="372" t="s">
        <v>62</v>
      </c>
      <c r="T11" s="874" t="s">
        <v>63</v>
      </c>
      <c r="U11" s="903" t="s">
        <v>58</v>
      </c>
      <c r="V11" s="338"/>
      <c r="W11" s="734"/>
      <c r="X11" s="856"/>
      <c r="Y11" s="859"/>
      <c r="Z11" s="861"/>
      <c r="AA11" s="863"/>
    </row>
    <row r="12" spans="1:28" customHeight="1" ht="27">
      <c r="A12" s="922"/>
      <c r="B12" s="925"/>
      <c r="C12" s="928"/>
      <c r="D12" s="931"/>
      <c r="E12" s="934"/>
      <c r="F12" s="858"/>
      <c r="G12" s="869"/>
      <c r="H12" s="907"/>
      <c r="I12" s="910"/>
      <c r="J12" s="866" t="s">
        <v>58</v>
      </c>
      <c r="K12" s="867"/>
      <c r="L12" s="867"/>
      <c r="M12" s="867"/>
      <c r="N12" s="867"/>
      <c r="O12" s="867"/>
      <c r="P12" s="867"/>
      <c r="Q12" s="868"/>
      <c r="R12" s="869"/>
      <c r="S12" s="869" t="s">
        <v>64</v>
      </c>
      <c r="T12" s="875"/>
      <c r="U12" s="869"/>
      <c r="V12" s="870"/>
      <c r="W12" s="877"/>
      <c r="X12" s="857"/>
      <c r="Y12" s="860"/>
      <c r="Z12" s="862"/>
      <c r="AA12" s="864"/>
    </row>
    <row r="13" spans="1:28" customHeight="1" ht="27.75">
      <c r="A13" s="922"/>
      <c r="B13" s="925"/>
      <c r="C13" s="928"/>
      <c r="D13" s="931"/>
      <c r="E13" s="934"/>
      <c r="F13" s="869"/>
      <c r="G13" s="373"/>
      <c r="H13" s="907"/>
      <c r="I13" s="853">
        <v>65</v>
      </c>
      <c r="J13" s="871">
        <v>1</v>
      </c>
      <c r="K13" s="872"/>
      <c r="L13" s="872"/>
      <c r="M13" s="872"/>
      <c r="N13" s="872"/>
      <c r="O13" s="872"/>
      <c r="P13" s="872"/>
      <c r="Q13" s="873"/>
      <c r="R13" s="869"/>
      <c r="S13" s="869"/>
      <c r="T13" s="875"/>
      <c r="U13" s="869"/>
      <c r="V13" s="870"/>
      <c r="W13" s="862"/>
      <c r="X13" s="858"/>
      <c r="Y13" s="340"/>
      <c r="Z13" s="339"/>
      <c r="AA13" s="864"/>
    </row>
    <row r="14" spans="1:28" customHeight="1" ht="28.5">
      <c r="A14" s="923"/>
      <c r="B14" s="926"/>
      <c r="C14" s="929"/>
      <c r="D14" s="932"/>
      <c r="E14" s="935"/>
      <c r="F14" s="911"/>
      <c r="G14" s="341"/>
      <c r="H14" s="908"/>
      <c r="I14" s="854">
        <v>54</v>
      </c>
      <c r="J14" s="912"/>
      <c r="K14" s="913"/>
      <c r="L14" s="913"/>
      <c r="M14" s="913"/>
      <c r="N14" s="913"/>
      <c r="O14" s="913"/>
      <c r="P14" s="913"/>
      <c r="Q14" s="914"/>
      <c r="R14" s="374"/>
      <c r="S14" s="374"/>
      <c r="T14" s="876"/>
      <c r="U14" s="374"/>
      <c r="V14" s="855"/>
      <c r="W14" s="450"/>
      <c r="X14" s="341"/>
      <c r="Y14" s="343"/>
      <c r="Z14" s="342"/>
      <c r="AA14" s="865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65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66</v>
      </c>
      <c r="D20" s="703"/>
      <c r="F20" s="729" t="str">
        <f>A11</f>
        <v>0</v>
      </c>
      <c r="G20" s="730"/>
      <c r="H20" s="731"/>
    </row>
    <row r="21" spans="1:28">
      <c r="B21" s="704" t="s">
        <v>67</v>
      </c>
      <c r="D21" s="703"/>
      <c r="F21" s="729" t="str">
        <f>B11</f>
        <v>0</v>
      </c>
      <c r="G21" s="730"/>
      <c r="H21" s="731"/>
    </row>
    <row r="22" spans="1:28">
      <c r="B22" s="704" t="s">
        <v>16</v>
      </c>
      <c r="D22" s="703"/>
      <c r="F22" s="729" t="str">
        <f>C11</f>
        <v>0</v>
      </c>
      <c r="G22" s="730"/>
      <c r="H22" s="731"/>
    </row>
    <row r="23" spans="1:28">
      <c r="B23" s="704" t="s">
        <v>17</v>
      </c>
      <c r="D23" s="703"/>
      <c r="F23" s="729" t="str">
        <f>D11</f>
        <v>0</v>
      </c>
      <c r="G23" s="730"/>
      <c r="H23" s="731"/>
    </row>
    <row r="24" spans="1:28">
      <c r="B24" s="704" t="s">
        <v>68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69</v>
      </c>
      <c r="D26" s="703"/>
      <c r="F26" s="729" t="str">
        <f>F11</f>
        <v>0</v>
      </c>
      <c r="G26" s="730"/>
      <c r="H26" s="731"/>
    </row>
    <row r="27" spans="1:28">
      <c r="B27" s="704" t="s">
        <v>70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71</v>
      </c>
      <c r="D29" s="703"/>
      <c r="F29" s="729" t="str">
        <f>G11</f>
        <v>0</v>
      </c>
      <c r="G29" s="730"/>
      <c r="H29" s="731"/>
    </row>
    <row r="30" spans="1:28">
      <c r="B30" s="704" t="s">
        <v>72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21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73</v>
      </c>
      <c r="D34" s="703"/>
      <c r="F34" s="729" t="str">
        <f>I11</f>
        <v>0</v>
      </c>
      <c r="G34" s="730"/>
      <c r="H34" s="731"/>
    </row>
    <row r="35" spans="1:28">
      <c r="B35" s="704" t="s">
        <v>74</v>
      </c>
      <c r="D35" s="703"/>
      <c r="F35" s="729" t="str">
        <f>I13</f>
        <v>0</v>
      </c>
      <c r="G35" s="730"/>
      <c r="H35" s="731"/>
    </row>
    <row r="36" spans="1:28">
      <c r="B36" s="704" t="s">
        <v>75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76</v>
      </c>
      <c r="D38" s="703"/>
      <c r="F38" s="729" t="str">
        <f>J12</f>
        <v>0</v>
      </c>
      <c r="G38" s="730"/>
      <c r="H38" s="731"/>
    </row>
    <row r="39" spans="1:28">
      <c r="B39" s="704" t="s">
        <v>77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78</v>
      </c>
      <c r="D41" s="703"/>
      <c r="F41" s="729" t="str">
        <f>R11</f>
        <v>0</v>
      </c>
      <c r="G41" s="730"/>
      <c r="H41" s="731"/>
    </row>
    <row r="42" spans="1:28">
      <c r="B42" s="704" t="s">
        <v>79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80</v>
      </c>
      <c r="D44" s="703"/>
      <c r="F44" s="729" t="str">
        <f>S11</f>
        <v>0</v>
      </c>
      <c r="G44" s="730"/>
      <c r="H44" s="731"/>
    </row>
    <row r="45" spans="1:28">
      <c r="B45" s="704" t="s">
        <v>81</v>
      </c>
      <c r="D45" s="703"/>
      <c r="F45" s="729" t="str">
        <f>S12</f>
        <v>0</v>
      </c>
      <c r="G45" s="730"/>
      <c r="H45" s="731"/>
    </row>
    <row r="46" spans="1:28">
      <c r="B46" s="704" t="s">
        <v>82</v>
      </c>
      <c r="D46" s="703"/>
      <c r="F46" s="729" t="str">
        <f>S14</f>
        <v>0</v>
      </c>
      <c r="G46" s="730"/>
      <c r="H46" s="731"/>
    </row>
    <row r="47" spans="1:28">
      <c r="B47" s="704" t="s">
        <v>34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83</v>
      </c>
      <c r="D49" s="703"/>
      <c r="F49" s="729" t="str">
        <f>U11</f>
        <v>0</v>
      </c>
      <c r="G49" s="730"/>
      <c r="H49" s="731"/>
    </row>
    <row r="50" spans="1:28">
      <c r="B50" s="704" t="s">
        <v>84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30</v>
      </c>
      <c r="D52" s="703"/>
      <c r="F52" s="904" t="str">
        <f>AA11</f>
        <v>0</v>
      </c>
      <c r="G52" s="904"/>
      <c r="H52" s="904"/>
    </row>
    <row r="53" spans="1:28">
      <c r="C53" s="704"/>
      <c r="D53" s="703"/>
      <c r="F53" s="905"/>
      <c r="G53" s="905"/>
      <c r="H53" s="905"/>
    </row>
    <row r="54" spans="1:28">
      <c r="C54" s="704"/>
      <c r="D54" s="703"/>
      <c r="F54" s="905"/>
      <c r="G54" s="905"/>
      <c r="H54" s="90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  <mergeCell ref="A5:A9"/>
    <mergeCell ref="B5:B9"/>
    <mergeCell ref="C5:C9"/>
    <mergeCell ref="D5:D9"/>
    <mergeCell ref="E5:E9"/>
    <mergeCell ref="A11:A14"/>
    <mergeCell ref="B11:B14"/>
    <mergeCell ref="C11:C14"/>
    <mergeCell ref="D11:D14"/>
    <mergeCell ref="E11:E14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Y2:AA2"/>
    <mergeCell ref="F2:G2"/>
    <mergeCell ref="J2:R2"/>
    <mergeCell ref="U2:V3"/>
    <mergeCell ref="F3:G3"/>
    <mergeCell ref="J3:R3"/>
    <mergeCell ref="S2:T3"/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304</v>
      </c>
      <c r="B1" s="2"/>
    </row>
    <row r="2" spans="1:10" customHeight="1" ht="15">
      <c r="A2" s="4" t="s">
        <v>223</v>
      </c>
      <c r="B2" s="2"/>
    </row>
    <row r="3" spans="1:10">
      <c r="A3" s="2"/>
      <c r="B3" s="2"/>
    </row>
    <row r="4" spans="1:10">
      <c r="A4" s="1" t="s">
        <v>91</v>
      </c>
      <c r="B4" s="14" t="str">
        <f>'Opening BP'!B8</f>
        <v>0</v>
      </c>
    </row>
    <row r="5" spans="1:10">
      <c r="A5" s="1" t="s">
        <v>92</v>
      </c>
      <c r="B5" s="15" t="str">
        <f>'Opening BP'!B9</f>
        <v>0</v>
      </c>
    </row>
    <row r="6" spans="1:10">
      <c r="A6" s="9" t="s">
        <v>124</v>
      </c>
      <c r="B6" s="61" t="str">
        <f>'BP - INPUT'!F40</f>
        <v>0</v>
      </c>
    </row>
    <row r="7" spans="1:10">
      <c r="A7" s="9" t="s">
        <v>127</v>
      </c>
      <c r="B7" s="16" t="str">
        <f>I17</f>
        <v>0</v>
      </c>
    </row>
    <row r="8" spans="1:10">
      <c r="A8" s="9" t="s">
        <v>128</v>
      </c>
      <c r="B8" s="17" t="str">
        <f>I22</f>
        <v>0</v>
      </c>
    </row>
    <row r="9" spans="1:10">
      <c r="A9" s="9" t="s">
        <v>129</v>
      </c>
      <c r="B9" s="19" t="str">
        <f>ROUNDDOWN((B4+B7)/B6,0)</f>
        <v>0</v>
      </c>
      <c r="C9" s="18" t="s">
        <v>130</v>
      </c>
    </row>
    <row r="10" spans="1:10">
      <c r="A10" s="9" t="s">
        <v>131</v>
      </c>
      <c r="B10" s="20" t="str">
        <f>ROUNDDOWN(B5+B8,0)</f>
        <v>0</v>
      </c>
      <c r="C10" s="18" t="s">
        <v>130</v>
      </c>
    </row>
    <row r="13" spans="1:10" customHeight="1" ht="12.75">
      <c r="B13" s="5" t="s">
        <v>133</v>
      </c>
    </row>
    <row r="14" spans="1:10" customHeight="1" ht="24.75">
      <c r="B14" s="38" t="s">
        <v>224</v>
      </c>
      <c r="C14" s="39" t="s">
        <v>306</v>
      </c>
      <c r="D14" s="39" t="s">
        <v>307</v>
      </c>
      <c r="E14" s="39" t="s">
        <v>134</v>
      </c>
      <c r="F14" s="39" t="s">
        <v>308</v>
      </c>
      <c r="G14" s="40" t="s">
        <v>230</v>
      </c>
      <c r="I14" s="41" t="s">
        <v>231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137</v>
      </c>
      <c r="E19" s="209"/>
    </row>
    <row r="20" spans="1:10" customHeight="1" ht="24.75">
      <c r="B20" s="38" t="str">
        <f>'BP - INPUT'!F53</f>
        <v>0</v>
      </c>
      <c r="C20" s="39" t="s">
        <v>232</v>
      </c>
      <c r="D20" s="39" t="s">
        <v>233</v>
      </c>
      <c r="E20" s="78" t="str">
        <f>'BP - INPUT'!F55</f>
        <v>0</v>
      </c>
      <c r="F20" s="40" t="s">
        <v>28</v>
      </c>
      <c r="I20" s="41" t="s">
        <v>231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143</v>
      </c>
      <c r="D25" s="66"/>
      <c r="E25" s="67"/>
      <c r="F25" s="68" t="s">
        <v>307</v>
      </c>
      <c r="G25" s="69" t="s">
        <v>134</v>
      </c>
    </row>
    <row r="26" spans="1:10">
      <c r="C26" s="56" t="s">
        <v>309</v>
      </c>
      <c r="D26" s="70"/>
      <c r="E26" s="70"/>
      <c r="F26" s="71">
        <v>0</v>
      </c>
      <c r="G26" s="71">
        <v>0</v>
      </c>
    </row>
    <row r="27" spans="1:10">
      <c r="C27" s="59" t="s">
        <v>310</v>
      </c>
      <c r="D27" s="72"/>
      <c r="E27" s="72"/>
      <c r="F27" s="73">
        <v>0</v>
      </c>
      <c r="G27" s="73">
        <v>1</v>
      </c>
    </row>
    <row r="28" spans="1:10">
      <c r="C28" s="59" t="s">
        <v>311</v>
      </c>
      <c r="D28" s="72"/>
      <c r="E28" s="72"/>
      <c r="F28" s="73">
        <v>0</v>
      </c>
      <c r="G28" s="73">
        <v>0</v>
      </c>
    </row>
    <row r="29" spans="1:10">
      <c r="C29" s="59" t="s">
        <v>312</v>
      </c>
      <c r="D29" s="72"/>
      <c r="E29" s="72"/>
      <c r="F29" s="73">
        <v>1</v>
      </c>
      <c r="G29" s="73">
        <v>0</v>
      </c>
    </row>
    <row r="30" spans="1:10">
      <c r="C30" s="59" t="s">
        <v>313</v>
      </c>
      <c r="D30" s="72"/>
      <c r="E30" s="72"/>
      <c r="F30" s="73">
        <v>2</v>
      </c>
      <c r="G30" s="73">
        <v>0</v>
      </c>
    </row>
    <row r="31" spans="1:10">
      <c r="C31" s="59" t="s">
        <v>314</v>
      </c>
      <c r="D31" s="72"/>
      <c r="E31" s="72"/>
      <c r="F31" s="73">
        <v>1</v>
      </c>
      <c r="G31" s="73">
        <v>2</v>
      </c>
    </row>
    <row r="32" spans="1:10">
      <c r="C32" s="59" t="s">
        <v>315</v>
      </c>
      <c r="D32" s="72"/>
      <c r="E32" s="72"/>
      <c r="F32" s="73">
        <v>1</v>
      </c>
      <c r="G32" s="73">
        <v>0</v>
      </c>
    </row>
    <row r="33" spans="1:10">
      <c r="C33" s="59" t="s">
        <v>316</v>
      </c>
      <c r="D33" s="72"/>
      <c r="E33" s="72"/>
      <c r="F33" s="73">
        <v>2</v>
      </c>
      <c r="G33" s="73">
        <v>0</v>
      </c>
    </row>
    <row r="34" spans="1:10">
      <c r="C34" s="59" t="s">
        <v>317</v>
      </c>
      <c r="D34" s="72"/>
      <c r="E34" s="72"/>
      <c r="F34" s="73">
        <v>1</v>
      </c>
      <c r="G34" s="73">
        <v>4</v>
      </c>
    </row>
    <row r="35" spans="1:10">
      <c r="C35" s="59" t="s">
        <v>318</v>
      </c>
      <c r="D35" s="72"/>
      <c r="E35" s="72"/>
      <c r="F35" s="73">
        <v>1</v>
      </c>
      <c r="G35" s="73">
        <v>0</v>
      </c>
    </row>
    <row r="36" spans="1:10">
      <c r="C36" s="59" t="s">
        <v>319</v>
      </c>
      <c r="D36" s="72"/>
      <c r="E36" s="72"/>
      <c r="F36" s="73">
        <v>2</v>
      </c>
      <c r="G36" s="73">
        <v>2</v>
      </c>
    </row>
    <row r="37" spans="1:10">
      <c r="C37" s="59" t="s">
        <v>320</v>
      </c>
      <c r="D37" s="72"/>
      <c r="E37" s="72"/>
      <c r="F37" s="73">
        <v>1</v>
      </c>
      <c r="G37" s="73">
        <v>6</v>
      </c>
    </row>
    <row r="38" spans="1:10">
      <c r="C38" s="59" t="s">
        <v>321</v>
      </c>
      <c r="D38" s="72"/>
      <c r="E38" s="72"/>
      <c r="F38" s="73">
        <v>2</v>
      </c>
      <c r="G38" s="73">
        <v>4</v>
      </c>
    </row>
    <row r="39" spans="1:10">
      <c r="C39" s="59" t="s">
        <v>322</v>
      </c>
      <c r="D39" s="72"/>
      <c r="E39" s="72"/>
      <c r="F39" s="73">
        <v>2</v>
      </c>
      <c r="G39" s="73">
        <v>5</v>
      </c>
    </row>
    <row r="40" spans="1:10">
      <c r="C40" s="59" t="s">
        <v>323</v>
      </c>
      <c r="D40" s="72"/>
      <c r="E40" s="72"/>
      <c r="F40" s="73">
        <v>2</v>
      </c>
      <c r="G40" s="73">
        <v>0</v>
      </c>
    </row>
    <row r="41" spans="1:10">
      <c r="C41" s="59" t="s">
        <v>324</v>
      </c>
      <c r="D41" s="72"/>
      <c r="E41" s="72"/>
      <c r="F41" s="73">
        <v>2</v>
      </c>
      <c r="G41" s="73">
        <v>3</v>
      </c>
    </row>
    <row r="42" spans="1:10">
      <c r="C42" s="59" t="s">
        <v>325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243</v>
      </c>
      <c r="D45" s="1172"/>
      <c r="E45" s="1172"/>
      <c r="F45" s="1172"/>
      <c r="G45" s="1172"/>
      <c r="H45" s="1173"/>
    </row>
    <row r="46" spans="1:10" customHeight="1" ht="12.75">
      <c r="C46" s="1169" t="s">
        <v>245</v>
      </c>
      <c r="D46" s="1170"/>
      <c r="E46" s="364" t="s">
        <v>246</v>
      </c>
      <c r="F46" s="364" t="s">
        <v>247</v>
      </c>
      <c r="G46" s="365" t="s">
        <v>248</v>
      </c>
      <c r="H46" s="365" t="s">
        <v>249</v>
      </c>
    </row>
    <row r="47" spans="1:10">
      <c r="C47" s="56" t="s">
        <v>251</v>
      </c>
      <c r="D47" s="57"/>
      <c r="E47" s="31" t="s">
        <v>58</v>
      </c>
      <c r="F47" s="58" t="str">
        <f>C47&amp;E47</f>
        <v>0</v>
      </c>
      <c r="G47" s="366" t="s">
        <v>193</v>
      </c>
      <c r="H47" s="367" t="s">
        <v>193</v>
      </c>
    </row>
    <row r="48" spans="1:10">
      <c r="C48" s="59" t="s">
        <v>253</v>
      </c>
      <c r="D48" s="60"/>
      <c r="E48" s="185" t="s">
        <v>153</v>
      </c>
      <c r="F48" s="58" t="str">
        <f>C48&amp;E48</f>
        <v>0</v>
      </c>
      <c r="G48" s="58">
        <v>34</v>
      </c>
      <c r="H48" s="30" t="s">
        <v>193</v>
      </c>
    </row>
    <row r="49" spans="1:10">
      <c r="C49" s="59" t="s">
        <v>253</v>
      </c>
      <c r="D49" s="60"/>
      <c r="E49" s="185" t="s">
        <v>154</v>
      </c>
      <c r="F49" s="58" t="str">
        <f>C49&amp;E49</f>
        <v>0</v>
      </c>
      <c r="G49" s="74" t="s">
        <v>193</v>
      </c>
      <c r="H49" s="36">
        <v>34</v>
      </c>
    </row>
    <row r="50" spans="1:10">
      <c r="C50" s="59" t="s">
        <v>253</v>
      </c>
      <c r="D50" s="60"/>
      <c r="E50" s="185" t="s">
        <v>99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257</v>
      </c>
      <c r="D51" s="60"/>
      <c r="E51" s="185" t="s">
        <v>153</v>
      </c>
      <c r="F51" s="58" t="str">
        <f>C51&amp;E51</f>
        <v>0</v>
      </c>
      <c r="G51" s="58">
        <v>34</v>
      </c>
      <c r="H51" s="30" t="s">
        <v>193</v>
      </c>
    </row>
    <row r="52" spans="1:10">
      <c r="C52" s="59" t="s">
        <v>257</v>
      </c>
      <c r="D52" s="60"/>
      <c r="E52" s="185" t="s">
        <v>154</v>
      </c>
      <c r="F52" s="58" t="str">
        <f>C52&amp;E52</f>
        <v>0</v>
      </c>
      <c r="G52" s="74" t="s">
        <v>193</v>
      </c>
      <c r="H52" s="36">
        <v>34</v>
      </c>
    </row>
    <row r="53" spans="1:10">
      <c r="C53" s="59" t="s">
        <v>257</v>
      </c>
      <c r="D53" s="60"/>
      <c r="E53" s="185" t="s">
        <v>99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257</v>
      </c>
      <c r="D54" s="60"/>
      <c r="E54" s="185" t="s">
        <v>174</v>
      </c>
      <c r="F54" s="58" t="str">
        <f>C54&amp;E54</f>
        <v>0</v>
      </c>
      <c r="G54" s="58">
        <v>34</v>
      </c>
      <c r="H54" s="30" t="s">
        <v>193</v>
      </c>
    </row>
    <row r="55" spans="1:10">
      <c r="C55" s="59" t="s">
        <v>257</v>
      </c>
      <c r="D55" s="60"/>
      <c r="E55" s="185" t="s">
        <v>175</v>
      </c>
      <c r="F55" s="58" t="str">
        <f>C55&amp;E55</f>
        <v>0</v>
      </c>
      <c r="G55" s="74" t="s">
        <v>193</v>
      </c>
      <c r="H55" s="36">
        <v>34</v>
      </c>
    </row>
    <row r="56" spans="1:10">
      <c r="C56" s="59" t="s">
        <v>257</v>
      </c>
      <c r="D56" s="60"/>
      <c r="E56" s="185" t="s">
        <v>221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257</v>
      </c>
      <c r="D57" s="60"/>
      <c r="E57" s="185" t="s">
        <v>220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257</v>
      </c>
      <c r="D58" s="60"/>
      <c r="E58" s="185" t="s">
        <v>222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266</v>
      </c>
      <c r="D59" s="60"/>
      <c r="E59" s="185" t="s">
        <v>153</v>
      </c>
      <c r="F59" s="58" t="str">
        <f>C59&amp;E59</f>
        <v>0</v>
      </c>
      <c r="G59" s="58">
        <v>27</v>
      </c>
      <c r="H59" s="30" t="s">
        <v>193</v>
      </c>
    </row>
    <row r="60" spans="1:10">
      <c r="C60" s="59" t="s">
        <v>266</v>
      </c>
      <c r="D60" s="60"/>
      <c r="E60" s="185" t="s">
        <v>154</v>
      </c>
      <c r="F60" s="58" t="str">
        <f>C60&amp;E60</f>
        <v>0</v>
      </c>
      <c r="G60" s="74" t="s">
        <v>193</v>
      </c>
      <c r="H60" s="36">
        <v>27</v>
      </c>
    </row>
    <row r="61" spans="1:10">
      <c r="C61" s="59" t="s">
        <v>266</v>
      </c>
      <c r="D61" s="60"/>
      <c r="E61" s="185" t="s">
        <v>99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270</v>
      </c>
      <c r="D62" s="60"/>
      <c r="E62" s="185" t="s">
        <v>153</v>
      </c>
      <c r="F62" s="58" t="str">
        <f>C62&amp;E62</f>
        <v>0</v>
      </c>
      <c r="G62" s="58">
        <v>46</v>
      </c>
      <c r="H62" s="30" t="s">
        <v>193</v>
      </c>
    </row>
    <row r="63" spans="1:10">
      <c r="C63" s="59" t="s">
        <v>270</v>
      </c>
      <c r="D63" s="60"/>
      <c r="E63" s="185" t="s">
        <v>154</v>
      </c>
      <c r="F63" s="58" t="str">
        <f>C63&amp;E63</f>
        <v>0</v>
      </c>
      <c r="G63" s="74" t="s">
        <v>193</v>
      </c>
      <c r="H63" s="36">
        <v>46</v>
      </c>
    </row>
    <row r="64" spans="1:10">
      <c r="C64" s="59" t="s">
        <v>270</v>
      </c>
      <c r="D64" s="60"/>
      <c r="E64" s="185" t="s">
        <v>99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274</v>
      </c>
      <c r="D65" s="60"/>
      <c r="E65" s="185" t="s">
        <v>153</v>
      </c>
      <c r="F65" s="58" t="str">
        <f>C65&amp;E65</f>
        <v>0</v>
      </c>
      <c r="G65" s="58">
        <v>19</v>
      </c>
      <c r="H65" s="36"/>
    </row>
    <row r="66" spans="1:10">
      <c r="C66" s="59" t="s">
        <v>274</v>
      </c>
      <c r="D66" s="60"/>
      <c r="E66" s="185" t="s">
        <v>154</v>
      </c>
      <c r="F66" s="58" t="str">
        <f>C66&amp;E66</f>
        <v>0</v>
      </c>
      <c r="G66" s="74" t="s">
        <v>193</v>
      </c>
      <c r="H66" s="36">
        <v>19</v>
      </c>
    </row>
    <row r="67" spans="1:10">
      <c r="C67" s="59" t="s">
        <v>274</v>
      </c>
      <c r="D67" s="60"/>
      <c r="E67" s="185" t="s">
        <v>99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278</v>
      </c>
      <c r="D68" s="60"/>
      <c r="E68" s="185" t="s">
        <v>153</v>
      </c>
      <c r="F68" s="58" t="str">
        <f>C68&amp;E68</f>
        <v>0</v>
      </c>
      <c r="G68" s="58">
        <v>19</v>
      </c>
      <c r="H68" s="30" t="s">
        <v>193</v>
      </c>
    </row>
    <row r="69" spans="1:10">
      <c r="C69" s="59" t="s">
        <v>278</v>
      </c>
      <c r="D69" s="60"/>
      <c r="E69" s="185" t="s">
        <v>154</v>
      </c>
      <c r="F69" s="58" t="str">
        <f>C69&amp;E69</f>
        <v>0</v>
      </c>
      <c r="G69" s="74" t="s">
        <v>193</v>
      </c>
      <c r="H69" s="36">
        <v>19</v>
      </c>
    </row>
    <row r="70" spans="1:10">
      <c r="C70" s="59" t="s">
        <v>278</v>
      </c>
      <c r="D70" s="60"/>
      <c r="E70" s="185" t="s">
        <v>99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282</v>
      </c>
      <c r="D71" s="60"/>
      <c r="E71" s="185" t="s">
        <v>153</v>
      </c>
      <c r="F71" s="58" t="str">
        <f>C71&amp;E71</f>
        <v>0</v>
      </c>
      <c r="G71" s="58">
        <v>19</v>
      </c>
      <c r="H71" s="30" t="s">
        <v>193</v>
      </c>
    </row>
    <row r="72" spans="1:10">
      <c r="C72" s="59" t="s">
        <v>282</v>
      </c>
      <c r="D72" s="60"/>
      <c r="E72" s="185" t="s">
        <v>154</v>
      </c>
      <c r="F72" s="58" t="str">
        <f>C72&amp;E72</f>
        <v>0</v>
      </c>
      <c r="G72" s="74" t="s">
        <v>193</v>
      </c>
      <c r="H72" s="36">
        <v>19</v>
      </c>
    </row>
    <row r="73" spans="1:10">
      <c r="C73" s="59" t="s">
        <v>282</v>
      </c>
      <c r="D73" s="60"/>
      <c r="E73" s="185" t="s">
        <v>99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286</v>
      </c>
      <c r="D74" s="60"/>
      <c r="E74" s="185" t="s">
        <v>153</v>
      </c>
      <c r="F74" s="58" t="str">
        <f>C74&amp;E74</f>
        <v>0</v>
      </c>
      <c r="G74" s="58">
        <v>19</v>
      </c>
      <c r="H74" s="30" t="s">
        <v>193</v>
      </c>
    </row>
    <row r="75" spans="1:10">
      <c r="C75" s="59" t="s">
        <v>286</v>
      </c>
      <c r="D75" s="60"/>
      <c r="E75" s="185" t="s">
        <v>154</v>
      </c>
      <c r="F75" s="58" t="str">
        <f>C75&amp;E75</f>
        <v>0</v>
      </c>
      <c r="G75" s="74" t="s">
        <v>193</v>
      </c>
      <c r="H75" s="36">
        <v>19</v>
      </c>
    </row>
    <row r="76" spans="1:10">
      <c r="C76" s="59" t="s">
        <v>286</v>
      </c>
      <c r="D76" s="60"/>
      <c r="E76" s="185" t="s">
        <v>99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326</v>
      </c>
    </row>
    <row r="2" spans="1:15" customHeight="1" ht="15">
      <c r="A2" s="595" t="s">
        <v>327</v>
      </c>
    </row>
    <row r="4" spans="1:15">
      <c r="A4" s="596" t="s">
        <v>328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329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129</v>
      </c>
      <c r="B6" s="597" t="str">
        <f>IF(B4="Hinged",'Panel H'!B11,IF(B4="Bi-Fold",'Panel BF'!B9,'Panel BP'!B9))</f>
        <v>0</v>
      </c>
      <c r="C6" s="598"/>
    </row>
    <row r="7" spans="1:15">
      <c r="A7" s="600" t="s">
        <v>131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330</v>
      </c>
      <c r="E9" s="603" t="s">
        <v>331</v>
      </c>
      <c r="F9" s="603" t="s">
        <v>332</v>
      </c>
      <c r="G9" s="603" t="s">
        <v>333</v>
      </c>
      <c r="H9" s="604" t="s">
        <v>334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335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336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337</v>
      </c>
      <c r="E14" s="603" t="s">
        <v>338</v>
      </c>
      <c r="F14" s="603" t="s">
        <v>337</v>
      </c>
      <c r="G14" s="604" t="s">
        <v>339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340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341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342</v>
      </c>
    </row>
    <row r="19" spans="1:15">
      <c r="B19" s="596" t="s">
        <v>343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342</v>
      </c>
    </row>
    <row r="22" spans="1:15">
      <c r="C22" s="621" t="s">
        <v>344</v>
      </c>
      <c r="J22" s="622"/>
    </row>
    <row r="23" spans="1:15">
      <c r="D23" s="623" t="s">
        <v>345</v>
      </c>
    </row>
    <row r="24" spans="1:15">
      <c r="D24" s="596" t="s">
        <v>346</v>
      </c>
      <c r="G24" s="624">
        <v>1700</v>
      </c>
    </row>
    <row r="25" spans="1:15">
      <c r="D25" s="596" t="s">
        <v>347</v>
      </c>
      <c r="G25" s="624">
        <v>30</v>
      </c>
    </row>
    <row r="26" spans="1:15">
      <c r="D26" s="596" t="s">
        <v>348</v>
      </c>
      <c r="G26" s="625" t="str">
        <f>IF(AND(B7&lt;=G24,J32&gt;=G25),"Type 2","Type 1")</f>
        <v>0</v>
      </c>
    </row>
    <row r="28" spans="1:15" customHeight="1" ht="12.75">
      <c r="C28" s="623" t="s">
        <v>349</v>
      </c>
    </row>
    <row r="29" spans="1:15" customHeight="1" ht="36.75">
      <c r="E29" s="626" t="s">
        <v>350</v>
      </c>
      <c r="F29" s="627" t="s">
        <v>351</v>
      </c>
      <c r="G29" s="627" t="s">
        <v>352</v>
      </c>
      <c r="H29" s="627" t="s">
        <v>353</v>
      </c>
      <c r="I29" s="627" t="s">
        <v>354</v>
      </c>
      <c r="J29" s="628" t="s">
        <v>355</v>
      </c>
      <c r="L29" s="629" t="s">
        <v>231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130</v>
      </c>
    </row>
    <row r="34" spans="1:15">
      <c r="C34" s="623" t="s">
        <v>356</v>
      </c>
    </row>
    <row r="35" spans="1:15">
      <c r="D35" s="623" t="s">
        <v>357</v>
      </c>
    </row>
    <row r="36" spans="1:15">
      <c r="D36" s="596" t="s">
        <v>358</v>
      </c>
      <c r="G36" s="624">
        <v>45</v>
      </c>
    </row>
    <row r="37" spans="1:15">
      <c r="D37" s="596" t="s">
        <v>359</v>
      </c>
      <c r="G37" s="624" t="str">
        <f>76-G36</f>
        <v>0</v>
      </c>
      <c r="H37" s="633" t="s">
        <v>130</v>
      </c>
      <c r="O37" s="634"/>
    </row>
    <row r="38" spans="1:15" customHeight="1" ht="12.75">
      <c r="C38" s="623"/>
    </row>
    <row r="39" spans="1:15" customHeight="1" ht="36.75">
      <c r="D39" s="626" t="s">
        <v>360</v>
      </c>
      <c r="E39" s="627" t="s">
        <v>361</v>
      </c>
      <c r="F39" s="627" t="s">
        <v>351</v>
      </c>
      <c r="G39" s="627" t="s">
        <v>352</v>
      </c>
      <c r="H39" s="627" t="s">
        <v>353</v>
      </c>
      <c r="I39" s="627" t="s">
        <v>354</v>
      </c>
      <c r="J39" s="628" t="s">
        <v>355</v>
      </c>
      <c r="L39" s="629" t="s">
        <v>231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130</v>
      </c>
      <c r="J43" s="633" t="s">
        <v>130</v>
      </c>
    </row>
    <row r="46" spans="1:15" customHeight="1" ht="12.75">
      <c r="C46" s="623" t="s">
        <v>362</v>
      </c>
    </row>
    <row r="47" spans="1:15" customHeight="1" ht="12.75">
      <c r="H47" s="626" t="s">
        <v>57</v>
      </c>
      <c r="I47" s="627" t="s">
        <v>363</v>
      </c>
      <c r="J47" s="628" t="s">
        <v>364</v>
      </c>
    </row>
    <row r="48" spans="1:15">
      <c r="E48" s="596" t="s">
        <v>365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366</v>
      </c>
      <c r="H51" s="635" t="str">
        <f>IF(B5="Centre of Panel",ROUND(B7/2,0),B5)</f>
        <v>0</v>
      </c>
      <c r="I51" s="636"/>
    </row>
    <row r="52" spans="1:15">
      <c r="D52" s="596" t="s">
        <v>367</v>
      </c>
      <c r="H52" s="637" t="str">
        <f>IF(H51="N/A","N/A",H51-SUM(H49:J49))</f>
        <v>0</v>
      </c>
      <c r="I52" s="598"/>
    </row>
    <row r="53" spans="1:15">
      <c r="D53" s="596" t="s">
        <v>368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369</v>
      </c>
      <c r="H54" s="639" t="str">
        <f>IF(H51="N/A","N/A",ROUND(SUM(H49:J49)+IF(G26="Type 1",I32+J32,I42+J42)+H30+H53*G30-G30,0))</f>
        <v>0</v>
      </c>
      <c r="I54" s="639"/>
      <c r="J54" s="633" t="s">
        <v>370</v>
      </c>
    </row>
    <row r="55" spans="1:15">
      <c r="D55" s="596" t="s">
        <v>371</v>
      </c>
      <c r="H55" s="637" t="str">
        <f>IF(H51="N/A","N/A",H51-H54)</f>
        <v>0</v>
      </c>
      <c r="I55" s="598"/>
    </row>
    <row r="58" spans="1:15" customHeight="1" ht="12.75">
      <c r="C58" s="623" t="s">
        <v>372</v>
      </c>
    </row>
    <row r="59" spans="1:15" customHeight="1" ht="12.75">
      <c r="D59" s="640" t="s">
        <v>373</v>
      </c>
      <c r="H59" s="626" t="s">
        <v>57</v>
      </c>
      <c r="I59" s="627" t="s">
        <v>363</v>
      </c>
      <c r="J59" s="628" t="s">
        <v>364</v>
      </c>
    </row>
    <row r="60" spans="1:15">
      <c r="E60" s="596" t="s">
        <v>365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374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375</v>
      </c>
      <c r="H65" s="643" t="str">
        <f>H64-SUM(H61:J61)</f>
        <v>0</v>
      </c>
      <c r="I65" s="644"/>
      <c r="L65" s="599"/>
    </row>
    <row r="66" spans="1:15">
      <c r="D66" s="596" t="s">
        <v>368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369</v>
      </c>
      <c r="H67" s="639" t="str">
        <f>IF(H64=0,"N/A",ROUND(SUM(H61:J61)+IF(G26="Type 1",I32+J32,I42+J42)+H30+H66*G30-G30,0))</f>
        <v>0</v>
      </c>
      <c r="I67" s="639"/>
      <c r="J67" s="633" t="s">
        <v>370</v>
      </c>
      <c r="L67" s="599"/>
    </row>
    <row r="68" spans="1:15">
      <c r="D68" s="596" t="s">
        <v>371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57</v>
      </c>
      <c r="I70" s="627" t="s">
        <v>363</v>
      </c>
      <c r="J70" s="628" t="s">
        <v>364</v>
      </c>
    </row>
    <row r="71" spans="1:15">
      <c r="D71" s="596" t="s">
        <v>58</v>
      </c>
      <c r="H71" s="618" t="s">
        <v>58</v>
      </c>
      <c r="I71" s="618" t="s">
        <v>58</v>
      </c>
      <c r="J71" s="618" t="s">
        <v>58</v>
      </c>
    </row>
    <row r="72" spans="1:15">
      <c r="D72" s="596" t="s">
        <v>376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377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378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373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379</v>
      </c>
    </row>
    <row r="2" spans="1:16">
      <c r="E2" s="253"/>
      <c r="F2" s="252" t="s">
        <v>380</v>
      </c>
      <c r="G2" s="253"/>
      <c r="I2" t="s">
        <v>381</v>
      </c>
    </row>
    <row r="3" spans="1:16">
      <c r="F3" s="6"/>
    </row>
    <row r="4" spans="1:16">
      <c r="E4" s="253"/>
      <c r="F4" s="252" t="s">
        <v>178</v>
      </c>
      <c r="G4" s="253"/>
      <c r="I4" t="s">
        <v>382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383</v>
      </c>
      <c r="G8" s="253"/>
      <c r="I8" t="s">
        <v>384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385</v>
      </c>
      <c r="G11" s="253"/>
      <c r="I11" t="s">
        <v>386</v>
      </c>
    </row>
    <row r="12" spans="1:16">
      <c r="K12" s="255" t="s">
        <v>387</v>
      </c>
      <c r="M12" s="255" t="s">
        <v>387</v>
      </c>
    </row>
    <row r="13" spans="1:16">
      <c r="E13" s="253"/>
      <c r="F13" s="252" t="s">
        <v>388</v>
      </c>
      <c r="G13" s="253"/>
      <c r="I13" t="s">
        <v>389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390</v>
      </c>
      <c r="J16" s="259" t="s">
        <v>391</v>
      </c>
      <c r="K16" s="259" t="s">
        <v>391</v>
      </c>
      <c r="L16" s="259" t="s">
        <v>392</v>
      </c>
      <c r="M16" s="260" t="s">
        <v>392</v>
      </c>
    </row>
    <row r="17" spans="1:16" customHeight="1" ht="24.75">
      <c r="A17" s="378" t="s">
        <v>393</v>
      </c>
      <c r="B17" s="379"/>
      <c r="C17" s="380" t="s">
        <v>394</v>
      </c>
      <c r="I17" s="1175"/>
      <c r="J17" s="261" t="s">
        <v>395</v>
      </c>
      <c r="K17" s="262" t="s">
        <v>396</v>
      </c>
      <c r="L17" s="261" t="s">
        <v>395</v>
      </c>
      <c r="M17" s="263" t="s">
        <v>396</v>
      </c>
      <c r="O17" s="101" t="s">
        <v>397</v>
      </c>
      <c r="P17" s="102"/>
    </row>
    <row r="18" spans="1:16">
      <c r="A18" s="377" t="s">
        <v>58</v>
      </c>
      <c r="B18" s="11" t="s">
        <v>380</v>
      </c>
      <c r="C18" s="11">
        <v>0</v>
      </c>
      <c r="I18" s="7" t="s">
        <v>241</v>
      </c>
      <c r="J18" s="257" t="s">
        <v>380</v>
      </c>
      <c r="K18" s="258" t="s">
        <v>380</v>
      </c>
      <c r="L18" s="11" t="s">
        <v>380</v>
      </c>
      <c r="M18" s="258" t="s">
        <v>380</v>
      </c>
      <c r="O18" s="24" t="s">
        <v>309</v>
      </c>
      <c r="P18" s="99" t="s">
        <v>380</v>
      </c>
    </row>
    <row r="19" spans="1:16">
      <c r="A19" s="321" t="s">
        <v>153</v>
      </c>
      <c r="B19" s="99" t="s">
        <v>380</v>
      </c>
      <c r="C19" s="99">
        <v>0</v>
      </c>
      <c r="I19" s="24" t="s">
        <v>242</v>
      </c>
      <c r="J19" s="99" t="s">
        <v>380</v>
      </c>
      <c r="K19" s="256" t="s">
        <v>178</v>
      </c>
      <c r="L19" s="99" t="s">
        <v>380</v>
      </c>
      <c r="M19" s="99" t="s">
        <v>380</v>
      </c>
      <c r="O19" s="24" t="s">
        <v>310</v>
      </c>
      <c r="P19" s="99" t="s">
        <v>398</v>
      </c>
    </row>
    <row r="20" spans="1:16">
      <c r="A20" s="321" t="s">
        <v>154</v>
      </c>
      <c r="B20" s="99" t="s">
        <v>380</v>
      </c>
      <c r="C20" s="99">
        <v>0</v>
      </c>
      <c r="I20" s="24" t="s">
        <v>244</v>
      </c>
      <c r="J20" s="99" t="s">
        <v>398</v>
      </c>
      <c r="K20" s="254" t="s">
        <v>398</v>
      </c>
      <c r="L20" s="99" t="s">
        <v>399</v>
      </c>
      <c r="M20" s="254" t="s">
        <v>399</v>
      </c>
      <c r="O20" s="24" t="s">
        <v>311</v>
      </c>
      <c r="P20" s="99" t="s">
        <v>398</v>
      </c>
    </row>
    <row r="21" spans="1:16">
      <c r="A21" s="321" t="s">
        <v>99</v>
      </c>
      <c r="B21" s="99" t="s">
        <v>400</v>
      </c>
      <c r="C21" s="99">
        <v>2</v>
      </c>
      <c r="I21" s="24" t="s">
        <v>250</v>
      </c>
      <c r="J21" s="99" t="s">
        <v>398</v>
      </c>
      <c r="K21" s="99" t="s">
        <v>401</v>
      </c>
      <c r="L21" s="99" t="s">
        <v>399</v>
      </c>
      <c r="M21" s="99" t="s">
        <v>402</v>
      </c>
      <c r="O21" s="24" t="s">
        <v>312</v>
      </c>
      <c r="P21" s="99" t="s">
        <v>403</v>
      </c>
    </row>
    <row r="22" spans="1:16">
      <c r="A22" s="321" t="s">
        <v>155</v>
      </c>
      <c r="B22" s="99" t="s">
        <v>398</v>
      </c>
      <c r="C22" s="99">
        <v>0</v>
      </c>
      <c r="I22" s="24" t="s">
        <v>252</v>
      </c>
      <c r="J22" s="99" t="s">
        <v>398</v>
      </c>
      <c r="K22" s="99" t="s">
        <v>401</v>
      </c>
      <c r="L22" s="99" t="s">
        <v>399</v>
      </c>
      <c r="M22" s="99" t="s">
        <v>402</v>
      </c>
      <c r="O22" s="24" t="s">
        <v>313</v>
      </c>
      <c r="P22" s="99" t="s">
        <v>404</v>
      </c>
    </row>
    <row r="23" spans="1:16">
      <c r="A23" s="321" t="s">
        <v>156</v>
      </c>
      <c r="B23" s="99" t="s">
        <v>398</v>
      </c>
      <c r="C23" s="99">
        <v>0</v>
      </c>
      <c r="I23" s="24" t="s">
        <v>254</v>
      </c>
      <c r="J23" s="99" t="s">
        <v>398</v>
      </c>
      <c r="K23" s="99" t="s">
        <v>401</v>
      </c>
      <c r="L23" s="99" t="s">
        <v>399</v>
      </c>
      <c r="M23" s="99" t="s">
        <v>402</v>
      </c>
      <c r="O23" s="24" t="s">
        <v>314</v>
      </c>
      <c r="P23" s="99" t="s">
        <v>405</v>
      </c>
    </row>
    <row r="24" spans="1:16">
      <c r="A24" s="321" t="s">
        <v>157</v>
      </c>
      <c r="B24" s="99" t="s">
        <v>406</v>
      </c>
      <c r="C24" s="99">
        <v>2</v>
      </c>
      <c r="I24" s="24" t="s">
        <v>255</v>
      </c>
      <c r="J24" s="99" t="s">
        <v>407</v>
      </c>
      <c r="K24" s="254" t="s">
        <v>407</v>
      </c>
      <c r="L24" s="99" t="s">
        <v>408</v>
      </c>
      <c r="M24" s="254" t="s">
        <v>408</v>
      </c>
      <c r="O24" s="24" t="s">
        <v>315</v>
      </c>
      <c r="P24" s="99" t="s">
        <v>405</v>
      </c>
    </row>
    <row r="25" spans="1:16">
      <c r="A25" s="321" t="s">
        <v>158</v>
      </c>
      <c r="B25" s="99" t="s">
        <v>409</v>
      </c>
      <c r="C25" s="99">
        <v>1</v>
      </c>
      <c r="I25" s="24" t="s">
        <v>256</v>
      </c>
      <c r="J25" s="99" t="s">
        <v>408</v>
      </c>
      <c r="K25" s="99" t="s">
        <v>410</v>
      </c>
      <c r="L25" s="99" t="s">
        <v>407</v>
      </c>
      <c r="M25" s="99" t="s">
        <v>411</v>
      </c>
      <c r="O25" s="24" t="s">
        <v>316</v>
      </c>
      <c r="P25" s="99" t="s">
        <v>412</v>
      </c>
    </row>
    <row r="26" spans="1:16">
      <c r="A26" s="321" t="s">
        <v>159</v>
      </c>
      <c r="B26" s="99" t="s">
        <v>413</v>
      </c>
      <c r="C26" s="99">
        <v>1</v>
      </c>
      <c r="I26" s="24" t="s">
        <v>258</v>
      </c>
      <c r="J26" s="99" t="s">
        <v>407</v>
      </c>
      <c r="K26" s="99" t="s">
        <v>411</v>
      </c>
      <c r="L26" s="99" t="s">
        <v>408</v>
      </c>
      <c r="M26" s="99" t="s">
        <v>410</v>
      </c>
      <c r="O26" s="24" t="s">
        <v>317</v>
      </c>
      <c r="P26" s="99" t="s">
        <v>414</v>
      </c>
    </row>
    <row r="27" spans="1:16">
      <c r="A27" s="321" t="s">
        <v>160</v>
      </c>
      <c r="B27" s="99" t="s">
        <v>403</v>
      </c>
      <c r="C27" s="99">
        <v>0</v>
      </c>
      <c r="I27" s="24" t="s">
        <v>259</v>
      </c>
      <c r="J27" s="99" t="s">
        <v>408</v>
      </c>
      <c r="K27" s="99" t="s">
        <v>410</v>
      </c>
      <c r="L27" s="99" t="s">
        <v>407</v>
      </c>
      <c r="M27" s="99" t="s">
        <v>411</v>
      </c>
      <c r="O27" s="24" t="s">
        <v>318</v>
      </c>
      <c r="P27" s="99" t="s">
        <v>414</v>
      </c>
    </row>
    <row r="28" spans="1:16">
      <c r="A28" s="321" t="s">
        <v>161</v>
      </c>
      <c r="B28" s="99" t="s">
        <v>403</v>
      </c>
      <c r="C28" s="99">
        <v>0</v>
      </c>
      <c r="I28" s="24" t="s">
        <v>260</v>
      </c>
      <c r="J28" s="99" t="s">
        <v>415</v>
      </c>
      <c r="K28" s="254" t="s">
        <v>415</v>
      </c>
      <c r="L28" s="99" t="s">
        <v>416</v>
      </c>
      <c r="M28" s="254" t="s">
        <v>416</v>
      </c>
      <c r="O28" s="24" t="s">
        <v>319</v>
      </c>
      <c r="P28" s="99" t="s">
        <v>417</v>
      </c>
    </row>
    <row r="29" spans="1:16">
      <c r="A29" s="321" t="s">
        <v>162</v>
      </c>
      <c r="B29" s="99" t="s">
        <v>418</v>
      </c>
      <c r="C29" s="99">
        <v>4</v>
      </c>
      <c r="I29" s="24" t="s">
        <v>261</v>
      </c>
      <c r="J29" s="99" t="s">
        <v>415</v>
      </c>
      <c r="K29" s="99" t="s">
        <v>419</v>
      </c>
      <c r="L29" s="99" t="s">
        <v>416</v>
      </c>
      <c r="M29" s="99" t="s">
        <v>420</v>
      </c>
      <c r="O29" s="24" t="s">
        <v>320</v>
      </c>
      <c r="P29" s="99" t="s">
        <v>421</v>
      </c>
    </row>
    <row r="30" spans="1:16">
      <c r="I30" s="24" t="s">
        <v>262</v>
      </c>
      <c r="J30" s="99" t="s">
        <v>415</v>
      </c>
      <c r="K30" s="99" t="s">
        <v>419</v>
      </c>
      <c r="L30" s="99" t="s">
        <v>416</v>
      </c>
      <c r="M30" s="99" t="s">
        <v>420</v>
      </c>
      <c r="O30" s="24" t="s">
        <v>321</v>
      </c>
      <c r="P30" s="99" t="s">
        <v>422</v>
      </c>
    </row>
    <row r="31" spans="1:16">
      <c r="I31" s="24" t="s">
        <v>263</v>
      </c>
      <c r="J31" s="99" t="s">
        <v>415</v>
      </c>
      <c r="K31" s="99" t="s">
        <v>419</v>
      </c>
      <c r="L31" s="99" t="s">
        <v>416</v>
      </c>
      <c r="M31" s="99" t="s">
        <v>420</v>
      </c>
      <c r="O31" s="24" t="s">
        <v>322</v>
      </c>
      <c r="P31" s="99" t="s">
        <v>423</v>
      </c>
    </row>
    <row r="32" spans="1:16">
      <c r="I32" s="24" t="s">
        <v>264</v>
      </c>
      <c r="J32" s="99" t="s">
        <v>424</v>
      </c>
      <c r="K32" s="254" t="s">
        <v>424</v>
      </c>
      <c r="L32" s="99" t="s">
        <v>425</v>
      </c>
      <c r="M32" s="254" t="s">
        <v>425</v>
      </c>
      <c r="O32" s="24" t="s">
        <v>323</v>
      </c>
      <c r="P32" s="99" t="s">
        <v>404</v>
      </c>
    </row>
    <row r="33" spans="1:16">
      <c r="I33" s="24" t="s">
        <v>265</v>
      </c>
      <c r="J33" s="99" t="s">
        <v>425</v>
      </c>
      <c r="K33" s="99" t="s">
        <v>426</v>
      </c>
      <c r="L33" s="99" t="s">
        <v>424</v>
      </c>
      <c r="M33" s="99" t="s">
        <v>427</v>
      </c>
      <c r="O33" s="24" t="s">
        <v>324</v>
      </c>
      <c r="P33" s="99" t="s">
        <v>417</v>
      </c>
    </row>
    <row r="34" spans="1:16">
      <c r="I34" s="24" t="s">
        <v>267</v>
      </c>
      <c r="J34" s="99" t="s">
        <v>424</v>
      </c>
      <c r="K34" s="99" t="s">
        <v>427</v>
      </c>
      <c r="L34" s="99" t="s">
        <v>425</v>
      </c>
      <c r="M34" s="99" t="s">
        <v>426</v>
      </c>
      <c r="O34" s="24" t="s">
        <v>325</v>
      </c>
      <c r="P34" s="99" t="s">
        <v>417</v>
      </c>
    </row>
    <row r="35" spans="1:16">
      <c r="I35" s="24" t="s">
        <v>268</v>
      </c>
      <c r="J35" s="99" t="s">
        <v>425</v>
      </c>
      <c r="K35" s="99" t="s">
        <v>426</v>
      </c>
      <c r="L35" s="99" t="s">
        <v>424</v>
      </c>
      <c r="M35" s="99" t="s">
        <v>427</v>
      </c>
    </row>
    <row r="36" spans="1:16">
      <c r="I36" s="24" t="s">
        <v>269</v>
      </c>
      <c r="J36" s="99" t="s">
        <v>428</v>
      </c>
      <c r="K36" s="254" t="s">
        <v>428</v>
      </c>
      <c r="L36" s="99" t="s">
        <v>429</v>
      </c>
      <c r="M36" s="254" t="s">
        <v>429</v>
      </c>
    </row>
    <row r="37" spans="1:16">
      <c r="I37" s="24" t="s">
        <v>271</v>
      </c>
      <c r="J37" s="99" t="s">
        <v>428</v>
      </c>
      <c r="K37" s="99" t="s">
        <v>430</v>
      </c>
      <c r="L37" s="99" t="s">
        <v>429</v>
      </c>
      <c r="M37" s="99" t="s">
        <v>431</v>
      </c>
    </row>
    <row r="38" spans="1:16">
      <c r="I38" s="24" t="s">
        <v>272</v>
      </c>
      <c r="J38" s="99" t="s">
        <v>428</v>
      </c>
      <c r="K38" s="99" t="s">
        <v>430</v>
      </c>
      <c r="L38" s="99" t="s">
        <v>429</v>
      </c>
      <c r="M38" s="99" t="s">
        <v>431</v>
      </c>
    </row>
    <row r="39" spans="1:16">
      <c r="I39" s="24" t="s">
        <v>273</v>
      </c>
      <c r="J39" s="99" t="s">
        <v>428</v>
      </c>
      <c r="K39" s="99" t="s">
        <v>430</v>
      </c>
      <c r="L39" s="99" t="s">
        <v>429</v>
      </c>
      <c r="M39" s="99" t="s">
        <v>431</v>
      </c>
    </row>
    <row r="40" spans="1:16">
      <c r="I40" s="24" t="s">
        <v>275</v>
      </c>
      <c r="J40" s="99" t="s">
        <v>432</v>
      </c>
      <c r="K40" s="254" t="s">
        <v>432</v>
      </c>
      <c r="L40" s="99" t="s">
        <v>433</v>
      </c>
      <c r="M40" s="254" t="s">
        <v>433</v>
      </c>
    </row>
    <row r="41" spans="1:16">
      <c r="I41" s="24" t="s">
        <v>276</v>
      </c>
      <c r="J41" s="99" t="s">
        <v>433</v>
      </c>
      <c r="K41" s="99" t="s">
        <v>434</v>
      </c>
      <c r="L41" s="99" t="s">
        <v>432</v>
      </c>
      <c r="M41" s="99" t="s">
        <v>435</v>
      </c>
    </row>
    <row r="42" spans="1:16">
      <c r="I42" s="24" t="s">
        <v>277</v>
      </c>
      <c r="J42" s="99" t="s">
        <v>432</v>
      </c>
      <c r="K42" s="99" t="s">
        <v>435</v>
      </c>
      <c r="L42" s="99" t="s">
        <v>433</v>
      </c>
      <c r="M42" s="99" t="s">
        <v>434</v>
      </c>
    </row>
    <row r="43" spans="1:16">
      <c r="I43" s="24" t="s">
        <v>279</v>
      </c>
      <c r="J43" s="99" t="s">
        <v>433</v>
      </c>
      <c r="K43" s="99" t="s">
        <v>434</v>
      </c>
      <c r="L43" s="99" t="s">
        <v>432</v>
      </c>
      <c r="M43" s="99" t="s">
        <v>435</v>
      </c>
    </row>
    <row r="44" spans="1:16">
      <c r="I44" s="24" t="s">
        <v>280</v>
      </c>
      <c r="J44" s="99" t="s">
        <v>436</v>
      </c>
      <c r="K44" s="254" t="s">
        <v>436</v>
      </c>
      <c r="L44" s="99" t="s">
        <v>437</v>
      </c>
      <c r="M44" s="254" t="s">
        <v>437</v>
      </c>
    </row>
    <row r="45" spans="1:16">
      <c r="I45" s="24" t="s">
        <v>281</v>
      </c>
      <c r="J45" s="99" t="s">
        <v>436</v>
      </c>
      <c r="K45" s="99" t="s">
        <v>438</v>
      </c>
      <c r="L45" s="99" t="s">
        <v>437</v>
      </c>
      <c r="M45" s="99" t="s">
        <v>439</v>
      </c>
    </row>
    <row r="46" spans="1:16">
      <c r="I46" s="24" t="s">
        <v>283</v>
      </c>
      <c r="J46" s="99" t="s">
        <v>436</v>
      </c>
      <c r="K46" s="99" t="s">
        <v>438</v>
      </c>
      <c r="L46" s="99" t="s">
        <v>437</v>
      </c>
      <c r="M46" s="99" t="s">
        <v>439</v>
      </c>
    </row>
    <row r="47" spans="1:16">
      <c r="I47" s="24" t="s">
        <v>284</v>
      </c>
      <c r="J47" s="99" t="s">
        <v>436</v>
      </c>
      <c r="K47" s="99" t="s">
        <v>438</v>
      </c>
      <c r="L47" s="99" t="s">
        <v>437</v>
      </c>
      <c r="M47" s="99" t="s">
        <v>439</v>
      </c>
    </row>
    <row r="48" spans="1:16">
      <c r="I48" s="24" t="s">
        <v>285</v>
      </c>
      <c r="J48" s="99" t="s">
        <v>440</v>
      </c>
      <c r="K48" s="254" t="s">
        <v>440</v>
      </c>
      <c r="L48" s="99" t="s">
        <v>441</v>
      </c>
      <c r="M48" s="254" t="s">
        <v>441</v>
      </c>
    </row>
    <row r="49" spans="1:16">
      <c r="I49" s="24" t="s">
        <v>287</v>
      </c>
      <c r="J49" s="99" t="s">
        <v>441</v>
      </c>
      <c r="K49" s="99" t="s">
        <v>442</v>
      </c>
      <c r="L49" s="99" t="s">
        <v>440</v>
      </c>
      <c r="M49" s="99" t="s">
        <v>443</v>
      </c>
    </row>
    <row r="50" spans="1:16">
      <c r="I50" s="24" t="s">
        <v>288</v>
      </c>
      <c r="J50" s="99" t="s">
        <v>440</v>
      </c>
      <c r="K50" s="99" t="s">
        <v>443</v>
      </c>
      <c r="L50" s="99" t="s">
        <v>441</v>
      </c>
      <c r="M50" s="99" t="s">
        <v>442</v>
      </c>
    </row>
    <row r="51" spans="1:16">
      <c r="I51" s="24" t="s">
        <v>289</v>
      </c>
      <c r="J51" s="99" t="s">
        <v>441</v>
      </c>
      <c r="K51" s="99" t="s">
        <v>442</v>
      </c>
      <c r="L51" s="99" t="s">
        <v>440</v>
      </c>
      <c r="M51" s="99" t="s">
        <v>443</v>
      </c>
    </row>
    <row r="52" spans="1:16">
      <c r="I52" s="24" t="s">
        <v>290</v>
      </c>
      <c r="J52" s="99" t="s">
        <v>444</v>
      </c>
      <c r="K52" s="254" t="s">
        <v>444</v>
      </c>
      <c r="L52" s="99" t="s">
        <v>445</v>
      </c>
      <c r="M52" s="254" t="s">
        <v>445</v>
      </c>
    </row>
    <row r="53" spans="1:16">
      <c r="I53" s="24" t="s">
        <v>291</v>
      </c>
      <c r="J53" s="99" t="s">
        <v>444</v>
      </c>
      <c r="K53" s="99" t="s">
        <v>446</v>
      </c>
      <c r="L53" s="99" t="s">
        <v>445</v>
      </c>
      <c r="M53" s="99" t="s">
        <v>447</v>
      </c>
    </row>
    <row r="54" spans="1:16">
      <c r="I54" s="24" t="s">
        <v>292</v>
      </c>
      <c r="J54" s="99" t="s">
        <v>444</v>
      </c>
      <c r="K54" s="99" t="s">
        <v>446</v>
      </c>
      <c r="L54" s="99" t="s">
        <v>445</v>
      </c>
      <c r="M54" s="99" t="s">
        <v>447</v>
      </c>
    </row>
    <row r="55" spans="1:16">
      <c r="I55" s="24" t="s">
        <v>293</v>
      </c>
      <c r="J55" s="99" t="s">
        <v>444</v>
      </c>
      <c r="K55" s="99" t="s">
        <v>446</v>
      </c>
      <c r="L55" s="99" t="s">
        <v>445</v>
      </c>
      <c r="M55" s="99" t="s">
        <v>447</v>
      </c>
    </row>
    <row r="56" spans="1:16">
      <c r="I56" s="24" t="s">
        <v>294</v>
      </c>
      <c r="J56" s="99" t="s">
        <v>448</v>
      </c>
      <c r="K56" s="254" t="s">
        <v>448</v>
      </c>
      <c r="L56" s="99" t="s">
        <v>449</v>
      </c>
      <c r="M56" s="254" t="s">
        <v>449</v>
      </c>
    </row>
    <row r="57" spans="1:16">
      <c r="I57" s="24" t="s">
        <v>295</v>
      </c>
      <c r="J57" s="99" t="s">
        <v>449</v>
      </c>
      <c r="K57" s="99" t="s">
        <v>450</v>
      </c>
      <c r="L57" s="99" t="s">
        <v>448</v>
      </c>
      <c r="M57" s="99" t="s">
        <v>451</v>
      </c>
    </row>
    <row r="58" spans="1:16">
      <c r="I58" s="24" t="s">
        <v>296</v>
      </c>
      <c r="J58" s="99" t="s">
        <v>448</v>
      </c>
      <c r="K58" s="99" t="s">
        <v>451</v>
      </c>
      <c r="L58" s="99" t="s">
        <v>449</v>
      </c>
      <c r="M58" s="99" t="s">
        <v>450</v>
      </c>
    </row>
    <row r="59" spans="1:16">
      <c r="I59" s="24" t="s">
        <v>297</v>
      </c>
      <c r="J59" s="99" t="s">
        <v>449</v>
      </c>
      <c r="K59" s="99" t="s">
        <v>450</v>
      </c>
      <c r="L59" s="99" t="s">
        <v>448</v>
      </c>
      <c r="M59" s="99" t="s">
        <v>451</v>
      </c>
    </row>
    <row r="60" spans="1:16">
      <c r="I60" s="24" t="s">
        <v>298</v>
      </c>
      <c r="J60" s="99" t="s">
        <v>452</v>
      </c>
      <c r="K60" s="254" t="s">
        <v>452</v>
      </c>
      <c r="L60" s="99" t="s">
        <v>453</v>
      </c>
      <c r="M60" s="254" t="s">
        <v>453</v>
      </c>
    </row>
    <row r="61" spans="1:16">
      <c r="I61" s="24" t="s">
        <v>299</v>
      </c>
      <c r="J61" s="99" t="s">
        <v>452</v>
      </c>
      <c r="K61" s="99" t="s">
        <v>454</v>
      </c>
      <c r="L61" s="99" t="s">
        <v>453</v>
      </c>
      <c r="M61" s="99" t="s">
        <v>455</v>
      </c>
    </row>
    <row r="62" spans="1:16">
      <c r="I62" s="24" t="s">
        <v>300</v>
      </c>
      <c r="J62" s="99" t="s">
        <v>452</v>
      </c>
      <c r="K62" s="99" t="s">
        <v>454</v>
      </c>
      <c r="L62" s="99" t="s">
        <v>453</v>
      </c>
      <c r="M62" s="99" t="s">
        <v>455</v>
      </c>
    </row>
    <row r="63" spans="1:16">
      <c r="I63" s="24" t="s">
        <v>301</v>
      </c>
      <c r="J63" s="99" t="s">
        <v>452</v>
      </c>
      <c r="K63" s="99" t="s">
        <v>454</v>
      </c>
      <c r="L63" s="99" t="s">
        <v>453</v>
      </c>
      <c r="M63" s="99" t="s">
        <v>455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456</v>
      </c>
    </row>
    <row r="3" spans="1:23" customHeight="1" ht="12.75">
      <c r="A3" s="5" t="s">
        <v>457</v>
      </c>
      <c r="B3" t="s">
        <v>458</v>
      </c>
      <c r="G3" s="9"/>
      <c r="H3" s="9"/>
      <c r="I3" s="9"/>
      <c r="J3" s="9"/>
    </row>
    <row r="4" spans="1:23">
      <c r="B4" s="1103" t="s">
        <v>459</v>
      </c>
      <c r="C4" s="989"/>
      <c r="D4" s="994" t="s">
        <v>460</v>
      </c>
      <c r="E4" s="990"/>
      <c r="G4" s="1181"/>
      <c r="H4" s="1181"/>
      <c r="I4" s="1181"/>
      <c r="J4" s="1181"/>
    </row>
    <row r="5" spans="1:23" customHeight="1" ht="12.75">
      <c r="B5" s="103" t="s">
        <v>461</v>
      </c>
      <c r="C5" s="124" t="s">
        <v>462</v>
      </c>
      <c r="D5" s="123" t="s">
        <v>463</v>
      </c>
      <c r="E5" s="27" t="s">
        <v>464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465</v>
      </c>
    </row>
    <row r="14" spans="1:23" customHeight="1" ht="48.75">
      <c r="D14" s="38" t="s">
        <v>466</v>
      </c>
      <c r="E14" s="39" t="s">
        <v>467</v>
      </c>
      <c r="F14" s="39" t="s">
        <v>468</v>
      </c>
      <c r="G14" s="39" t="s">
        <v>469</v>
      </c>
      <c r="H14" s="39" t="s">
        <v>470</v>
      </c>
      <c r="I14" s="39" t="s">
        <v>471</v>
      </c>
      <c r="J14" s="40" t="s">
        <v>472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64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473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474</v>
      </c>
    </row>
    <row r="20" spans="1:23" customHeight="1" ht="36.75">
      <c r="B20" s="38" t="s">
        <v>475</v>
      </c>
      <c r="C20" s="38" t="s">
        <v>476</v>
      </c>
      <c r="D20" s="40" t="s">
        <v>477</v>
      </c>
      <c r="E20" s="40" t="s">
        <v>478</v>
      </c>
      <c r="F20" s="38" t="s">
        <v>479</v>
      </c>
    </row>
    <row r="21" spans="1:23">
      <c r="A21" t="s">
        <v>57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480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481</v>
      </c>
      <c r="D25" s="1176" t="s">
        <v>482</v>
      </c>
      <c r="E25" s="1177"/>
      <c r="F25" s="1177"/>
      <c r="G25" s="1182" t="s">
        <v>483</v>
      </c>
      <c r="H25" s="1189"/>
      <c r="I25" s="1189"/>
      <c r="J25" s="1189"/>
      <c r="K25" s="1189"/>
      <c r="L25" s="1189"/>
      <c r="M25" s="1190"/>
    </row>
    <row r="26" spans="1:23" customHeight="1" ht="12.75">
      <c r="A26" s="5"/>
      <c r="D26" s="133"/>
      <c r="E26" s="1179" t="s">
        <v>484</v>
      </c>
      <c r="F26" s="1180"/>
      <c r="G26" s="1185" t="s">
        <v>485</v>
      </c>
      <c r="H26" s="1186"/>
      <c r="I26" s="1179"/>
      <c r="J26" s="132"/>
      <c r="K26" s="1179" t="s">
        <v>484</v>
      </c>
      <c r="L26" s="1180"/>
      <c r="M26" s="1191"/>
    </row>
    <row r="27" spans="1:23" customHeight="1" ht="36.75">
      <c r="B27" s="127" t="s">
        <v>486</v>
      </c>
      <c r="C27" s="131"/>
      <c r="D27" s="134" t="s">
        <v>487</v>
      </c>
      <c r="E27" s="135" t="s">
        <v>488</v>
      </c>
      <c r="F27" s="139" t="s">
        <v>489</v>
      </c>
      <c r="G27" s="138" t="s">
        <v>490</v>
      </c>
      <c r="H27" s="136" t="s">
        <v>491</v>
      </c>
      <c r="I27" s="139" t="s">
        <v>492</v>
      </c>
      <c r="J27" s="140" t="s">
        <v>493</v>
      </c>
      <c r="K27" s="135" t="s">
        <v>488</v>
      </c>
      <c r="L27" s="136" t="s">
        <v>489</v>
      </c>
      <c r="M27" s="137" t="s">
        <v>494</v>
      </c>
    </row>
    <row r="28" spans="1:23">
      <c r="B28" s="56" t="s">
        <v>58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153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154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99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155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156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157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158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159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160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161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162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495</v>
      </c>
    </row>
    <row r="41" spans="1:23" customHeight="1" ht="12.75">
      <c r="J41" s="141"/>
    </row>
    <row r="42" spans="1:23">
      <c r="D42" s="1176" t="s">
        <v>482</v>
      </c>
      <c r="E42" s="1177"/>
      <c r="F42" s="1177"/>
      <c r="G42" s="1182" t="s">
        <v>483</v>
      </c>
      <c r="H42" s="1183"/>
      <c r="I42" s="1183"/>
      <c r="J42" s="1183"/>
      <c r="K42" s="1184"/>
      <c r="L42" s="265"/>
      <c r="N42" s="272"/>
      <c r="O42" s="1176" t="s">
        <v>496</v>
      </c>
      <c r="P42" s="1177"/>
      <c r="Q42" s="1177"/>
      <c r="R42" s="1177"/>
      <c r="S42" s="1177"/>
      <c r="T42" s="1177"/>
      <c r="U42" s="1177"/>
      <c r="V42" s="1177"/>
      <c r="W42" s="1178"/>
    </row>
    <row r="43" spans="1:23" customHeight="1" ht="12.75">
      <c r="B43" s="1"/>
      <c r="C43" s="1"/>
      <c r="D43" s="214"/>
      <c r="E43" s="1187" t="s">
        <v>484</v>
      </c>
      <c r="F43" s="1188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497</v>
      </c>
      <c r="C44" s="215"/>
      <c r="D44" s="216" t="s">
        <v>487</v>
      </c>
      <c r="E44" s="217" t="s">
        <v>488</v>
      </c>
      <c r="F44" s="218" t="s">
        <v>489</v>
      </c>
      <c r="G44" s="269" t="s">
        <v>498</v>
      </c>
      <c r="H44" s="270" t="s">
        <v>499</v>
      </c>
      <c r="I44" s="270" t="s">
        <v>500</v>
      </c>
      <c r="J44" s="270" t="s">
        <v>501</v>
      </c>
      <c r="K44" s="271" t="s">
        <v>494</v>
      </c>
      <c r="L44" s="266"/>
      <c r="M44" s="272"/>
      <c r="N44" s="272"/>
      <c r="O44" s="287" t="s">
        <v>498</v>
      </c>
      <c r="P44" s="288" t="s">
        <v>502</v>
      </c>
      <c r="Q44" s="288" t="s">
        <v>503</v>
      </c>
      <c r="R44" s="288" t="s">
        <v>504</v>
      </c>
      <c r="S44" s="288" t="s">
        <v>505</v>
      </c>
      <c r="T44" s="288" t="s">
        <v>500</v>
      </c>
      <c r="U44" s="288" t="s">
        <v>501</v>
      </c>
      <c r="V44" s="582" t="s">
        <v>506</v>
      </c>
      <c r="W44" s="289" t="s">
        <v>494</v>
      </c>
    </row>
    <row r="45" spans="1:23">
      <c r="B45" s="219" t="s">
        <v>241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507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242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492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244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508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250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488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252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489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254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494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255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509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256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510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258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511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259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512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260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513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261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514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262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515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263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264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265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267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268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269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271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272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273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275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276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277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279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280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281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283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284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285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287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288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289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290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291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292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293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294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295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296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297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298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299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300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301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6" t="s">
        <v>482</v>
      </c>
      <c r="G93" s="1177"/>
      <c r="H93" s="1177"/>
      <c r="I93" s="1182" t="s">
        <v>483</v>
      </c>
      <c r="J93" s="1183"/>
      <c r="K93" s="1183"/>
      <c r="L93" s="1183"/>
      <c r="M93" s="1184"/>
      <c r="N93" s="272"/>
      <c r="O93" s="272"/>
      <c r="P93" s="272"/>
    </row>
    <row r="94" spans="1:23" customHeight="1" ht="12.75">
      <c r="F94" s="133"/>
      <c r="G94" s="1179" t="s">
        <v>484</v>
      </c>
      <c r="H94" s="1180"/>
      <c r="I94" s="282"/>
      <c r="J94" s="281"/>
      <c r="K94" s="281"/>
      <c r="L94" s="580"/>
      <c r="M94" s="268"/>
      <c r="N94" s="9"/>
      <c r="O94" s="1181"/>
      <c r="P94" s="1181"/>
      <c r="Q94" s="1181"/>
    </row>
    <row r="95" spans="1:23" customHeight="1" ht="24.75">
      <c r="B95" s="179" t="s">
        <v>516</v>
      </c>
      <c r="C95" s="180"/>
      <c r="D95" s="181"/>
      <c r="E95" s="182"/>
      <c r="F95" s="134" t="s">
        <v>487</v>
      </c>
      <c r="G95" s="135" t="s">
        <v>488</v>
      </c>
      <c r="H95" s="139" t="s">
        <v>489</v>
      </c>
      <c r="I95" s="269" t="s">
        <v>498</v>
      </c>
      <c r="J95" s="270" t="s">
        <v>501</v>
      </c>
      <c r="K95" s="270" t="s">
        <v>494</v>
      </c>
      <c r="L95" s="586" t="s">
        <v>506</v>
      </c>
      <c r="M95" s="271" t="s">
        <v>517</v>
      </c>
      <c r="N95" s="283" t="s">
        <v>518</v>
      </c>
      <c r="O95" s="266"/>
      <c r="P95" s="266"/>
      <c r="Q95" s="266"/>
    </row>
    <row r="96" spans="1:23">
      <c r="B96" s="56" t="s">
        <v>309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310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311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312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313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314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315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316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317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318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319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320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321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322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323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324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325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  <mergeCell ref="O42:W42"/>
    <mergeCell ref="F93:H93"/>
    <mergeCell ref="G94:H94"/>
    <mergeCell ref="O94:Q94"/>
    <mergeCell ref="I93:M93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519</v>
      </c>
      <c r="B2" s="390" t="s">
        <v>520</v>
      </c>
      <c r="C2" s="390" t="s">
        <v>499</v>
      </c>
      <c r="D2" s="391" t="s">
        <v>521</v>
      </c>
    </row>
    <row r="3" spans="1:14">
      <c r="A3" s="7" t="s">
        <v>522</v>
      </c>
      <c r="B3" s="71">
        <v>34</v>
      </c>
      <c r="C3" s="7" t="s">
        <v>503</v>
      </c>
      <c r="D3" s="7" t="s">
        <v>498</v>
      </c>
    </row>
    <row r="4" spans="1:14">
      <c r="A4" s="24" t="s">
        <v>523</v>
      </c>
      <c r="B4" s="294">
        <v>34</v>
      </c>
      <c r="C4" s="24" t="s">
        <v>504</v>
      </c>
      <c r="D4" s="24" t="s">
        <v>498</v>
      </c>
    </row>
    <row r="5" spans="1:14">
      <c r="A5" s="24" t="s">
        <v>524</v>
      </c>
      <c r="B5" s="294">
        <v>34</v>
      </c>
      <c r="C5" s="24" t="s">
        <v>504</v>
      </c>
      <c r="D5" s="24" t="s">
        <v>498</v>
      </c>
    </row>
    <row r="6" spans="1:14">
      <c r="A6" s="24" t="s">
        <v>525</v>
      </c>
      <c r="B6" s="294">
        <v>25</v>
      </c>
      <c r="C6" s="24" t="s">
        <v>505</v>
      </c>
      <c r="D6" s="24" t="s">
        <v>502</v>
      </c>
    </row>
    <row r="7" spans="1:14" customHeight="1" ht="12.75"/>
    <row r="8" spans="1:14" customHeight="1" ht="24.75" s="392" customFormat="1">
      <c r="A8" s="447" t="s">
        <v>526</v>
      </c>
      <c r="B8" s="390" t="s">
        <v>527</v>
      </c>
      <c r="C8" s="390" t="s">
        <v>528</v>
      </c>
      <c r="D8" s="390" t="s">
        <v>529</v>
      </c>
      <c r="E8" s="390" t="s">
        <v>530</v>
      </c>
      <c r="F8" s="391" t="s">
        <v>531</v>
      </c>
    </row>
    <row r="9" spans="1:14" customHeight="1" ht="12.75">
      <c r="A9" s="377" t="s">
        <v>251</v>
      </c>
      <c r="B9" s="377" t="s">
        <v>58</v>
      </c>
      <c r="C9" s="377" t="s">
        <v>251</v>
      </c>
      <c r="D9" s="377">
        <v>0</v>
      </c>
      <c r="E9" s="377">
        <v>0</v>
      </c>
      <c r="F9" s="1"/>
      <c r="K9" s="1194" t="s">
        <v>532</v>
      </c>
      <c r="L9" s="1193"/>
      <c r="M9" s="1192" t="s">
        <v>533</v>
      </c>
      <c r="N9" s="1193"/>
    </row>
    <row r="10" spans="1:14">
      <c r="A10" s="321" t="s">
        <v>253</v>
      </c>
      <c r="B10" s="321" t="s">
        <v>523</v>
      </c>
      <c r="C10" s="377" t="s">
        <v>251</v>
      </c>
      <c r="D10" s="377">
        <v>0</v>
      </c>
      <c r="E10" s="377">
        <v>0</v>
      </c>
      <c r="F10" s="1"/>
      <c r="H10" s="321" t="s">
        <v>253</v>
      </c>
      <c r="I10" s="24" t="s">
        <v>153</v>
      </c>
      <c r="J10" s="24" t="str">
        <f>H10&amp;I10</f>
        <v>0</v>
      </c>
      <c r="K10" s="536" t="s">
        <v>153</v>
      </c>
      <c r="L10" s="321" t="s">
        <v>523</v>
      </c>
      <c r="M10" s="569">
        <v>0</v>
      </c>
      <c r="N10" s="321">
        <v>0</v>
      </c>
    </row>
    <row r="11" spans="1:14">
      <c r="A11" s="321" t="s">
        <v>257</v>
      </c>
      <c r="B11" s="321" t="s">
        <v>524</v>
      </c>
      <c r="C11" s="377" t="s">
        <v>251</v>
      </c>
      <c r="D11" s="377">
        <v>0</v>
      </c>
      <c r="E11" s="377">
        <v>0</v>
      </c>
      <c r="F11" s="1"/>
      <c r="H11" s="321" t="s">
        <v>253</v>
      </c>
      <c r="I11" s="24" t="s">
        <v>154</v>
      </c>
      <c r="J11" s="24" t="str">
        <f>H11&amp;I11</f>
        <v>0</v>
      </c>
      <c r="K11" s="536">
        <v>0</v>
      </c>
      <c r="L11" s="321">
        <v>0</v>
      </c>
      <c r="M11" s="569" t="s">
        <v>154</v>
      </c>
      <c r="N11" s="321" t="s">
        <v>523</v>
      </c>
    </row>
    <row r="12" spans="1:14">
      <c r="A12" s="321" t="s">
        <v>266</v>
      </c>
      <c r="B12" s="321" t="s">
        <v>58</v>
      </c>
      <c r="C12" s="321" t="s">
        <v>266</v>
      </c>
      <c r="D12" s="321">
        <v>27</v>
      </c>
      <c r="E12" s="321">
        <v>35</v>
      </c>
      <c r="F12" s="321">
        <v>3</v>
      </c>
      <c r="H12" s="321" t="s">
        <v>253</v>
      </c>
      <c r="I12" s="132" t="s">
        <v>99</v>
      </c>
      <c r="J12" s="24" t="str">
        <f>H12&amp;I12</f>
        <v>0</v>
      </c>
      <c r="K12" s="536" t="s">
        <v>153</v>
      </c>
      <c r="L12" s="321" t="s">
        <v>523</v>
      </c>
      <c r="M12" s="569" t="s">
        <v>154</v>
      </c>
      <c r="N12" s="321" t="s">
        <v>523</v>
      </c>
    </row>
    <row r="13" spans="1:14">
      <c r="A13" s="321" t="s">
        <v>270</v>
      </c>
      <c r="B13" s="321" t="s">
        <v>58</v>
      </c>
      <c r="C13" s="321" t="s">
        <v>270</v>
      </c>
      <c r="D13" s="321">
        <v>46</v>
      </c>
      <c r="E13" s="321">
        <v>35</v>
      </c>
      <c r="F13" s="321">
        <v>3</v>
      </c>
      <c r="H13" s="321" t="s">
        <v>257</v>
      </c>
      <c r="I13" s="24" t="s">
        <v>153</v>
      </c>
      <c r="J13" s="24" t="str">
        <f>H13&amp;I13</f>
        <v>0</v>
      </c>
      <c r="K13" s="536" t="s">
        <v>153</v>
      </c>
      <c r="L13" s="321" t="s">
        <v>524</v>
      </c>
      <c r="M13" s="569">
        <v>0</v>
      </c>
      <c r="N13" s="321">
        <v>0</v>
      </c>
    </row>
    <row r="14" spans="1:14">
      <c r="A14" s="321" t="s">
        <v>274</v>
      </c>
      <c r="B14" s="321" t="s">
        <v>58</v>
      </c>
      <c r="C14" s="321" t="s">
        <v>274</v>
      </c>
      <c r="D14" s="321">
        <v>19</v>
      </c>
      <c r="E14" s="321">
        <v>100</v>
      </c>
      <c r="F14" s="321">
        <v>2</v>
      </c>
      <c r="H14" s="321" t="s">
        <v>257</v>
      </c>
      <c r="I14" s="24" t="s">
        <v>154</v>
      </c>
      <c r="J14" s="24" t="str">
        <f>H14&amp;I14</f>
        <v>0</v>
      </c>
      <c r="K14" s="536">
        <v>0</v>
      </c>
      <c r="L14" s="321">
        <v>0</v>
      </c>
      <c r="M14" s="569" t="s">
        <v>154</v>
      </c>
      <c r="N14" s="321" t="s">
        <v>524</v>
      </c>
    </row>
    <row r="15" spans="1:14">
      <c r="A15" s="321" t="s">
        <v>278</v>
      </c>
      <c r="B15" s="321" t="s">
        <v>58</v>
      </c>
      <c r="C15" s="321" t="s">
        <v>278</v>
      </c>
      <c r="D15" s="321">
        <v>19</v>
      </c>
      <c r="E15" s="321">
        <v>160</v>
      </c>
      <c r="F15" s="321">
        <v>2</v>
      </c>
      <c r="H15" s="321" t="s">
        <v>257</v>
      </c>
      <c r="I15" s="132" t="s">
        <v>99</v>
      </c>
      <c r="J15" s="24" t="str">
        <f>H15&amp;I15</f>
        <v>0</v>
      </c>
      <c r="K15" s="536" t="s">
        <v>153</v>
      </c>
      <c r="L15" s="321" t="s">
        <v>524</v>
      </c>
      <c r="M15" s="569" t="s">
        <v>154</v>
      </c>
      <c r="N15" s="321" t="s">
        <v>524</v>
      </c>
    </row>
    <row r="16" spans="1:14">
      <c r="A16" s="321" t="s">
        <v>282</v>
      </c>
      <c r="B16" s="321" t="s">
        <v>58</v>
      </c>
      <c r="C16" s="321" t="s">
        <v>282</v>
      </c>
      <c r="D16" s="321">
        <v>19</v>
      </c>
      <c r="E16" s="321">
        <v>200</v>
      </c>
      <c r="F16" s="321">
        <v>2</v>
      </c>
      <c r="H16" s="321" t="s">
        <v>257</v>
      </c>
      <c r="I16" s="568" t="s">
        <v>174</v>
      </c>
      <c r="J16" s="24" t="str">
        <f>H16&amp;I16</f>
        <v>0</v>
      </c>
      <c r="K16" s="536" t="s">
        <v>174</v>
      </c>
      <c r="L16" s="321" t="s">
        <v>523</v>
      </c>
      <c r="M16" s="569">
        <v>0</v>
      </c>
      <c r="N16" s="321">
        <v>0</v>
      </c>
    </row>
    <row r="17" spans="1:14">
      <c r="A17" s="321" t="s">
        <v>286</v>
      </c>
      <c r="B17" s="321" t="s">
        <v>58</v>
      </c>
      <c r="C17" s="321" t="s">
        <v>286</v>
      </c>
      <c r="D17" s="321">
        <v>19</v>
      </c>
      <c r="E17" s="370" t="s">
        <v>58</v>
      </c>
      <c r="F17" s="321">
        <v>2</v>
      </c>
      <c r="H17" s="321" t="s">
        <v>257</v>
      </c>
      <c r="I17" s="568" t="s">
        <v>175</v>
      </c>
      <c r="J17" s="24" t="str">
        <f>H17&amp;I17</f>
        <v>0</v>
      </c>
      <c r="K17" s="536">
        <v>0</v>
      </c>
      <c r="L17" s="321">
        <v>0</v>
      </c>
      <c r="M17" s="569" t="s">
        <v>175</v>
      </c>
      <c r="N17" s="321" t="s">
        <v>523</v>
      </c>
    </row>
    <row r="18" spans="1:14" customHeight="1" ht="12.75">
      <c r="H18" s="321" t="s">
        <v>257</v>
      </c>
      <c r="I18" s="568" t="s">
        <v>221</v>
      </c>
      <c r="J18" s="24" t="str">
        <f>H18&amp;I18</f>
        <v>0</v>
      </c>
      <c r="K18" s="536" t="s">
        <v>174</v>
      </c>
      <c r="L18" s="321" t="s">
        <v>523</v>
      </c>
      <c r="M18" s="569" t="s">
        <v>154</v>
      </c>
      <c r="N18" s="321" t="s">
        <v>524</v>
      </c>
    </row>
    <row r="19" spans="1:14" customHeight="1" ht="12.75" s="392" customFormat="1">
      <c r="A19" s="388" t="s">
        <v>151</v>
      </c>
      <c r="B19" s="389" t="s">
        <v>534</v>
      </c>
      <c r="H19" s="321" t="s">
        <v>257</v>
      </c>
      <c r="I19" s="568" t="s">
        <v>220</v>
      </c>
      <c r="J19" s="24" t="str">
        <f>H19&amp;I19</f>
        <v>0</v>
      </c>
      <c r="K19" s="589" t="s">
        <v>174</v>
      </c>
      <c r="L19" s="321" t="s">
        <v>523</v>
      </c>
      <c r="M19" s="569" t="s">
        <v>175</v>
      </c>
      <c r="N19" s="321" t="s">
        <v>523</v>
      </c>
    </row>
    <row r="20" spans="1:14">
      <c r="A20" s="7" t="s">
        <v>58</v>
      </c>
      <c r="B20" s="7">
        <v>0</v>
      </c>
      <c r="H20" s="321" t="s">
        <v>257</v>
      </c>
      <c r="I20" s="568" t="s">
        <v>222</v>
      </c>
      <c r="J20" s="24" t="str">
        <f>H20&amp;I20</f>
        <v>0</v>
      </c>
      <c r="K20" s="536" t="s">
        <v>153</v>
      </c>
      <c r="L20" s="321" t="s">
        <v>524</v>
      </c>
      <c r="M20" s="569" t="s">
        <v>175</v>
      </c>
      <c r="N20" s="321" t="s">
        <v>523</v>
      </c>
    </row>
    <row r="21" spans="1:14">
      <c r="A21" s="7" t="s">
        <v>153</v>
      </c>
      <c r="B21" s="7">
        <v>1</v>
      </c>
    </row>
    <row r="22" spans="1:14">
      <c r="A22" s="24" t="s">
        <v>154</v>
      </c>
      <c r="B22" s="24">
        <v>1</v>
      </c>
    </row>
    <row r="23" spans="1:14">
      <c r="A23" s="132" t="s">
        <v>99</v>
      </c>
      <c r="B23" s="132">
        <v>2</v>
      </c>
    </row>
    <row r="24" spans="1:14">
      <c r="A24" s="568" t="s">
        <v>174</v>
      </c>
      <c r="B24" s="24">
        <v>1</v>
      </c>
    </row>
    <row r="25" spans="1:14">
      <c r="A25" s="568" t="s">
        <v>175</v>
      </c>
      <c r="B25" s="24">
        <v>1</v>
      </c>
    </row>
    <row r="26" spans="1:14">
      <c r="A26" s="568" t="s">
        <v>221</v>
      </c>
      <c r="B26" s="24">
        <v>2</v>
      </c>
    </row>
    <row r="27" spans="1:14">
      <c r="A27" s="568" t="s">
        <v>222</v>
      </c>
      <c r="B27" s="24">
        <v>2</v>
      </c>
    </row>
    <row r="28" spans="1:14" customHeight="1" ht="12.75"/>
    <row r="29" spans="1:14" customHeight="1" ht="12.75" s="392" customFormat="1">
      <c r="A29" s="388" t="s">
        <v>519</v>
      </c>
      <c r="B29" s="389" t="s">
        <v>28</v>
      </c>
      <c r="C29" s="389" t="s">
        <v>152</v>
      </c>
      <c r="D29" s="390" t="s">
        <v>535</v>
      </c>
      <c r="E29" s="391" t="s">
        <v>536</v>
      </c>
    </row>
    <row r="30" spans="1:14">
      <c r="A30" s="7" t="s">
        <v>522</v>
      </c>
      <c r="B30" s="7" t="s">
        <v>58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522</v>
      </c>
      <c r="B31" s="24" t="s">
        <v>537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522</v>
      </c>
      <c r="B32" s="24" t="s">
        <v>538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522</v>
      </c>
      <c r="B33" s="24" t="s">
        <v>539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522</v>
      </c>
      <c r="B34" s="24" t="s">
        <v>540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523</v>
      </c>
      <c r="B35" s="24" t="s">
        <v>58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523</v>
      </c>
      <c r="B36" s="24" t="s">
        <v>537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523</v>
      </c>
      <c r="B37" s="24" t="s">
        <v>538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523</v>
      </c>
      <c r="B38" s="24" t="s">
        <v>539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523</v>
      </c>
      <c r="B39" s="24" t="s">
        <v>540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524</v>
      </c>
      <c r="B40" s="24" t="s">
        <v>58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524</v>
      </c>
      <c r="B41" s="24" t="s">
        <v>537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524</v>
      </c>
      <c r="B42" s="24" t="s">
        <v>538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524</v>
      </c>
      <c r="B43" s="24" t="s">
        <v>539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524</v>
      </c>
      <c r="B44" s="24" t="s">
        <v>540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525</v>
      </c>
      <c r="B45" s="24" t="s">
        <v>58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525</v>
      </c>
      <c r="B46" s="24" t="s">
        <v>537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525</v>
      </c>
      <c r="B47" s="24" t="s">
        <v>538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525</v>
      </c>
      <c r="B48" s="24" t="s">
        <v>539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525</v>
      </c>
      <c r="B49" s="24" t="s">
        <v>540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29</v>
      </c>
      <c r="B52" s="312" t="s">
        <v>97</v>
      </c>
    </row>
    <row r="53" spans="1:14">
      <c r="A53" s="7" t="s">
        <v>58</v>
      </c>
      <c r="B53" s="71">
        <v>0</v>
      </c>
    </row>
    <row r="54" spans="1:14">
      <c r="A54" s="24" t="s">
        <v>541</v>
      </c>
      <c r="B54" s="371">
        <v>53</v>
      </c>
    </row>
    <row r="55" spans="1:14">
      <c r="A55" s="24" t="s">
        <v>542</v>
      </c>
      <c r="B55" s="371">
        <v>101</v>
      </c>
    </row>
    <row r="56" spans="1:14">
      <c r="A56" s="24" t="s">
        <v>543</v>
      </c>
      <c r="B56" s="371" t="s">
        <v>373</v>
      </c>
    </row>
    <row r="57" spans="1:14">
      <c r="B57" s="23"/>
    </row>
    <row r="58" spans="1:14" customHeight="1" ht="12.75"/>
    <row r="59" spans="1:14" customHeight="1" ht="12.75">
      <c r="A59" s="388" t="s">
        <v>519</v>
      </c>
      <c r="B59" s="312" t="s">
        <v>544</v>
      </c>
      <c r="C59" s="414" t="s">
        <v>152</v>
      </c>
      <c r="D59" s="414" t="s">
        <v>545</v>
      </c>
      <c r="E59" s="414" t="s">
        <v>546</v>
      </c>
    </row>
    <row r="60" spans="1:14">
      <c r="A60" s="7" t="s">
        <v>522</v>
      </c>
      <c r="B60" s="7" t="s">
        <v>547</v>
      </c>
      <c r="C60" s="7" t="str">
        <f>A60&amp;B60</f>
        <v>0</v>
      </c>
      <c r="D60" s="416" t="str">
        <f>('BF - MO'!M32*'BF - MO'!N32)/500+3</f>
        <v>0</v>
      </c>
      <c r="E60" t="s">
        <v>548</v>
      </c>
    </row>
    <row r="61" spans="1:14">
      <c r="A61" s="7" t="s">
        <v>522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548</v>
      </c>
    </row>
    <row r="62" spans="1:14">
      <c r="A62" s="24" t="s">
        <v>523</v>
      </c>
      <c r="B62" s="24" t="s">
        <v>547</v>
      </c>
      <c r="C62" s="24" t="str">
        <f>A62&amp;B62</f>
        <v>0</v>
      </c>
      <c r="D62" s="415" t="str">
        <f>('BF - MO'!M32*'BF - MO'!N32)/500+3+3</f>
        <v>0</v>
      </c>
      <c r="E62" t="s">
        <v>549</v>
      </c>
    </row>
    <row r="63" spans="1:14">
      <c r="A63" s="24" t="s">
        <v>523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550</v>
      </c>
    </row>
    <row r="64" spans="1:14">
      <c r="A64" s="24" t="s">
        <v>524</v>
      </c>
      <c r="B64" s="24" t="s">
        <v>547</v>
      </c>
      <c r="C64" s="24" t="str">
        <f>A64&amp;B64</f>
        <v>0</v>
      </c>
      <c r="D64" s="415" t="str">
        <f>('BF - MO'!M32*'BF - MO'!N32)/500+3+3</f>
        <v>0</v>
      </c>
      <c r="E64" t="s">
        <v>549</v>
      </c>
    </row>
    <row r="65" spans="1:14">
      <c r="A65" s="24" t="s">
        <v>524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550</v>
      </c>
    </row>
    <row r="66" spans="1:14">
      <c r="A66" s="24" t="s">
        <v>525</v>
      </c>
      <c r="B66" s="24" t="s">
        <v>547</v>
      </c>
      <c r="C66" s="24" t="str">
        <f>A66&amp;B66</f>
        <v>0</v>
      </c>
      <c r="D66" s="415" t="str">
        <f>('BF - MO'!M32*'BF - MO'!N32)/500+3</f>
        <v>0</v>
      </c>
      <c r="E66" t="s">
        <v>548</v>
      </c>
    </row>
    <row r="67" spans="1:14" customHeight="1" ht="12.75">
      <c r="A67" s="24" t="s">
        <v>525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550</v>
      </c>
    </row>
    <row r="68" spans="1:14" customHeight="1" ht="12.75">
      <c r="C68" s="414" t="s">
        <v>152</v>
      </c>
      <c r="D68" s="417" t="s">
        <v>551</v>
      </c>
      <c r="E68" s="414" t="s">
        <v>546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552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553</v>
      </c>
      <c r="B4" s="739"/>
      <c r="C4" s="739"/>
      <c r="D4" s="739"/>
      <c r="E4" s="739"/>
      <c r="F4" s="739"/>
      <c r="G4" s="740"/>
      <c r="H4" s="741"/>
      <c r="I4" s="738" t="s">
        <v>554</v>
      </c>
      <c r="J4" s="739"/>
      <c r="K4" s="739"/>
      <c r="L4" s="739"/>
      <c r="M4" s="742" t="s">
        <v>44</v>
      </c>
      <c r="N4" s="743" t="s">
        <v>15</v>
      </c>
      <c r="O4" s="735"/>
    </row>
    <row r="5" spans="1:18">
      <c r="A5" s="744"/>
      <c r="B5" s="745" t="s">
        <v>65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336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555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66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556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557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558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16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559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19</v>
      </c>
      <c r="C11" s="760"/>
      <c r="D11" s="761" t="str">
        <f>'H - INPUT'!F26</f>
        <v>0</v>
      </c>
      <c r="E11" s="761"/>
      <c r="F11" s="765" t="s">
        <v>14</v>
      </c>
      <c r="G11" s="762" t="str">
        <f>IF('H - INPUT'!F27="","",'H - INPUT'!F27)</f>
        <v>0</v>
      </c>
      <c r="H11" s="735"/>
      <c r="I11" s="759" t="s">
        <v>560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17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68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561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562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97</v>
      </c>
      <c r="G15" s="771" t="s">
        <v>98</v>
      </c>
      <c r="H15" s="735"/>
      <c r="I15" s="758" t="s">
        <v>466</v>
      </c>
      <c r="J15" s="745"/>
      <c r="K15" s="745"/>
      <c r="L15" s="745"/>
      <c r="M15" s="745"/>
      <c r="N15" s="757"/>
      <c r="O15" s="735"/>
    </row>
    <row r="16" spans="1:18">
      <c r="A16" s="772" t="s">
        <v>22</v>
      </c>
      <c r="B16" s="765" t="str">
        <f>'H - INPUT'!F34</f>
        <v>0</v>
      </c>
      <c r="C16" s="773"/>
      <c r="D16" s="774" t="s">
        <v>563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558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564</v>
      </c>
      <c r="B17" s="777" t="str">
        <f>'H - INPUT'!F32</f>
        <v>0</v>
      </c>
      <c r="C17" s="778"/>
      <c r="D17" s="774" t="s">
        <v>565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559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566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560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567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568</v>
      </c>
      <c r="B20" s="787"/>
      <c r="C20" s="788" t="str">
        <f>'H - INPUT'!F38</f>
        <v>0</v>
      </c>
      <c r="D20" s="789"/>
      <c r="E20" s="790" t="s">
        <v>569</v>
      </c>
      <c r="F20" s="789"/>
      <c r="G20" s="791" t="str">
        <f>'H - INPUT'!F29</f>
        <v>0</v>
      </c>
      <c r="H20" s="735"/>
      <c r="I20" s="759" t="s">
        <v>570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124</v>
      </c>
      <c r="B21" s="760"/>
      <c r="C21" s="761" t="str">
        <f>'H - INPUT'!F39</f>
        <v>0</v>
      </c>
      <c r="D21" s="792"/>
      <c r="E21" s="774" t="s">
        <v>571</v>
      </c>
      <c r="F21" s="792"/>
      <c r="G21" s="793" t="str">
        <f>'H - INPUT'!F30</f>
        <v>0</v>
      </c>
      <c r="H21" s="735"/>
      <c r="I21" s="759" t="s">
        <v>572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573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394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574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575</v>
      </c>
      <c r="B24" s="787"/>
      <c r="C24" s="795"/>
      <c r="D24" s="796" t="str">
        <f>IFERROR('Panel Details'!H53,0)</f>
        <v>0</v>
      </c>
      <c r="E24" s="747" t="s">
        <v>576</v>
      </c>
      <c r="F24" s="747"/>
      <c r="G24" s="797" t="str">
        <f>IFERROR(ROUND((76.2*(D24-1))+103.2+M18+46-26.5,0),0)</f>
        <v>0</v>
      </c>
      <c r="H24" s="735"/>
      <c r="I24" s="759" t="s">
        <v>577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578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577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579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580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581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582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581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583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584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20</v>
      </c>
      <c r="J30" s="745"/>
      <c r="K30" s="745"/>
      <c r="L30" s="802" t="s">
        <v>585</v>
      </c>
      <c r="M30" s="802" t="s">
        <v>586</v>
      </c>
      <c r="N30" s="803" t="s">
        <v>15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587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483</v>
      </c>
      <c r="B32" s="804"/>
      <c r="C32" s="739"/>
      <c r="D32" s="805"/>
      <c r="E32" s="745"/>
      <c r="F32" s="745"/>
      <c r="G32" s="745"/>
      <c r="H32" s="745"/>
      <c r="I32" s="772" t="s">
        <v>588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589</v>
      </c>
      <c r="B33" s="807"/>
      <c r="C33" s="769"/>
      <c r="D33" s="808"/>
      <c r="E33" s="735"/>
      <c r="F33" s="735"/>
      <c r="G33" s="736"/>
      <c r="H33" s="745"/>
      <c r="I33" s="772" t="s">
        <v>464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590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591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592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593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186</v>
      </c>
      <c r="M36" s="802" t="s">
        <v>187</v>
      </c>
      <c r="N36" s="803" t="s">
        <v>188</v>
      </c>
      <c r="O36" s="735"/>
    </row>
    <row r="37" spans="1:18">
      <c r="A37" s="759" t="s">
        <v>594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595</v>
      </c>
      <c r="B38" s="760"/>
      <c r="C38" s="760"/>
      <c r="D38" s="810"/>
      <c r="E38" s="745"/>
      <c r="F38" s="745"/>
      <c r="G38" s="747"/>
      <c r="H38" s="745"/>
      <c r="I38" s="815" t="s">
        <v>596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597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598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599</v>
      </c>
      <c r="B41" s="760"/>
      <c r="C41" s="760"/>
      <c r="D41" s="810"/>
      <c r="E41" s="745"/>
      <c r="F41" s="745"/>
      <c r="G41" s="747"/>
      <c r="H41" s="745"/>
      <c r="I41" s="738" t="s">
        <v>482</v>
      </c>
      <c r="J41" s="739"/>
      <c r="K41" s="739"/>
      <c r="L41" s="739"/>
      <c r="M41" s="739"/>
      <c r="N41" s="805"/>
      <c r="O41" s="735"/>
    </row>
    <row r="42" spans="1:18">
      <c r="A42" s="759" t="s">
        <v>600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463</v>
      </c>
      <c r="N42" s="819" t="s">
        <v>464</v>
      </c>
      <c r="O42" s="735"/>
    </row>
    <row r="43" spans="1:18" customHeight="1" ht="13.5">
      <c r="A43" s="779" t="s">
        <v>601</v>
      </c>
      <c r="B43" s="781"/>
      <c r="C43" s="781"/>
      <c r="D43" s="820"/>
      <c r="E43" s="745"/>
      <c r="F43" s="745"/>
      <c r="G43" s="747"/>
      <c r="H43" s="745"/>
      <c r="I43" s="759" t="s">
        <v>602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603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44</v>
      </c>
      <c r="N44" s="803" t="s">
        <v>15</v>
      </c>
      <c r="O44" s="735"/>
    </row>
    <row r="45" spans="1:18">
      <c r="A45" s="759" t="s">
        <v>604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487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605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606</v>
      </c>
      <c r="J46" s="787"/>
      <c r="K46" s="787"/>
      <c r="L46" s="763" t="s">
        <v>607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608</v>
      </c>
      <c r="B47" s="781"/>
      <c r="C47" s="783"/>
      <c r="D47" s="825">
        <v>0</v>
      </c>
      <c r="E47" s="745"/>
      <c r="F47" s="745"/>
      <c r="G47" s="747"/>
      <c r="H47" s="745"/>
      <c r="I47" s="772" t="s">
        <v>606</v>
      </c>
      <c r="J47" s="763"/>
      <c r="K47" s="763"/>
      <c r="L47" s="763" t="s">
        <v>609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610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68</v>
      </c>
      <c r="N48" s="803" t="s">
        <v>15</v>
      </c>
      <c r="O48" s="735"/>
    </row>
    <row r="49" spans="1:18" customHeight="1" ht="13.5">
      <c r="A49" s="749" t="s">
        <v>498</v>
      </c>
      <c r="B49" s="750"/>
      <c r="C49" s="826"/>
      <c r="D49" s="827"/>
      <c r="E49" s="745"/>
      <c r="F49" s="745"/>
      <c r="G49" s="747"/>
      <c r="H49" s="745"/>
      <c r="I49" s="779" t="s">
        <v>34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499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500</v>
      </c>
      <c r="B51" s="760"/>
      <c r="C51" s="773"/>
      <c r="D51" s="810"/>
      <c r="E51" s="745"/>
      <c r="F51" s="745"/>
      <c r="G51" s="747"/>
      <c r="H51" s="745"/>
      <c r="I51" s="829" t="s">
        <v>30</v>
      </c>
      <c r="J51" s="830"/>
      <c r="K51" s="830"/>
      <c r="L51" s="830"/>
      <c r="M51" s="830"/>
      <c r="N51" s="831"/>
      <c r="O51" s="735"/>
    </row>
    <row r="52" spans="1:18">
      <c r="A52" s="759" t="s">
        <v>501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494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506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611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612</v>
      </c>
      <c r="B57" s="835" t="s">
        <v>613</v>
      </c>
      <c r="C57" s="836" t="s">
        <v>546</v>
      </c>
      <c r="D57" s="836" t="s">
        <v>15</v>
      </c>
      <c r="E57" s="836" t="s">
        <v>614</v>
      </c>
      <c r="F57" s="836" t="s">
        <v>97</v>
      </c>
      <c r="G57" s="837" t="s">
        <v>44</v>
      </c>
      <c r="H57" s="745"/>
      <c r="I57" s="1196" t="s">
        <v>615</v>
      </c>
      <c r="J57" s="1197"/>
      <c r="K57" s="1198"/>
      <c r="L57" s="1211"/>
      <c r="M57" s="1212"/>
      <c r="N57" s="1213"/>
      <c r="O57" s="735"/>
    </row>
    <row r="58" spans="1:18">
      <c r="A58" s="838" t="s">
        <v>616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616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616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617</v>
      </c>
      <c r="H62" s="844"/>
    </row>
    <row r="63" spans="1:18">
      <c r="A63" s="845" t="s">
        <v>618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619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620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512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493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621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488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622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623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624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489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625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626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627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628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629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630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631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632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553</v>
      </c>
      <c r="B4" s="205"/>
      <c r="C4" s="205"/>
      <c r="D4" s="150"/>
      <c r="E4" s="150"/>
      <c r="F4" s="150"/>
      <c r="G4" s="151"/>
      <c r="H4" s="325"/>
      <c r="I4" s="149" t="s">
        <v>554</v>
      </c>
      <c r="J4" s="150"/>
      <c r="K4" s="150"/>
      <c r="L4" s="150"/>
      <c r="M4" s="110" t="s">
        <v>44</v>
      </c>
      <c r="N4" s="111" t="s">
        <v>15</v>
      </c>
      <c r="O4" s="325"/>
    </row>
    <row r="5" spans="1:16">
      <c r="A5" s="129"/>
      <c r="B5" s="130" t="s">
        <v>65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336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555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66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556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557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558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16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559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19</v>
      </c>
      <c r="C11" s="107"/>
      <c r="D11" s="108" t="str">
        <f>'BF - INPUT'!F26</f>
        <v>0</v>
      </c>
      <c r="E11" s="108"/>
      <c r="F11" s="213" t="s">
        <v>14</v>
      </c>
      <c r="G11" s="119" t="str">
        <f>IF('BF - INPUT'!F27="","",'BF - INPUT'!F27)</f>
        <v>0</v>
      </c>
      <c r="H11" s="325"/>
      <c r="I11" s="112" t="s">
        <v>560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17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68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561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562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97</v>
      </c>
      <c r="G15" s="318" t="s">
        <v>98</v>
      </c>
      <c r="H15" s="325"/>
      <c r="I15" s="115" t="s">
        <v>466</v>
      </c>
      <c r="J15" s="106"/>
      <c r="K15" s="106"/>
      <c r="L15" s="106"/>
      <c r="M15" s="106"/>
      <c r="N15" s="114"/>
      <c r="O15" s="325"/>
    </row>
    <row r="16" spans="1:16">
      <c r="A16" s="175" t="s">
        <v>22</v>
      </c>
      <c r="B16" s="213" t="str">
        <f>'BF - INPUT'!F35</f>
        <v>0</v>
      </c>
      <c r="C16" s="108"/>
      <c r="D16" s="229" t="s">
        <v>563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558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564</v>
      </c>
      <c r="B17" s="314" t="str">
        <f>'BF - INPUT'!F33</f>
        <v>0</v>
      </c>
      <c r="C17" s="315"/>
      <c r="D17" s="229" t="s">
        <v>565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559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566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560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143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568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570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124</v>
      </c>
      <c r="B21" s="107"/>
      <c r="C21" s="107"/>
      <c r="D21" s="323" t="str">
        <f>'BF - INPUT'!F40</f>
        <v>0</v>
      </c>
      <c r="E21" s="405" t="s">
        <v>633</v>
      </c>
      <c r="F21" s="152"/>
      <c r="G21" s="406" t="str">
        <f>'BF - INPUT'!F41</f>
        <v>0</v>
      </c>
      <c r="H21" s="325"/>
      <c r="I21" s="112" t="s">
        <v>572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573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574</v>
      </c>
      <c r="B23" s="150"/>
      <c r="C23" s="150"/>
      <c r="D23" s="150"/>
      <c r="E23" s="150"/>
      <c r="F23" s="150"/>
      <c r="G23" s="151"/>
      <c r="H23" s="325"/>
      <c r="I23" s="112" t="s">
        <v>577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634</v>
      </c>
      <c r="B24" s="109"/>
      <c r="C24" s="407"/>
      <c r="D24" s="393" t="str">
        <f>IFERROR('Panel Details'!H53,0)</f>
        <v>0</v>
      </c>
      <c r="E24" s="142" t="s">
        <v>576</v>
      </c>
      <c r="F24" s="142"/>
      <c r="G24" s="408" t="str">
        <f>IFERROR(ROUND((76.2*(D24-1))+103.2+M18+46-26.5,0),0)</f>
        <v>0</v>
      </c>
      <c r="H24" s="325"/>
      <c r="I24" s="112" t="s">
        <v>577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578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579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635</v>
      </c>
      <c r="J26" s="106"/>
      <c r="K26" s="106"/>
      <c r="L26" s="290" t="s">
        <v>636</v>
      </c>
      <c r="M26" s="290" t="s">
        <v>586</v>
      </c>
      <c r="N26" s="291" t="s">
        <v>15</v>
      </c>
      <c r="O26" s="325"/>
    </row>
    <row r="27" spans="1:16">
      <c r="A27" s="112" t="s">
        <v>580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582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583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584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519</v>
      </c>
      <c r="J31" s="308"/>
      <c r="K31" s="308"/>
      <c r="L31" s="290" t="s">
        <v>637</v>
      </c>
      <c r="M31" s="290" t="s">
        <v>586</v>
      </c>
      <c r="N31" s="291" t="s">
        <v>15</v>
      </c>
      <c r="O31" s="325"/>
    </row>
    <row r="32" spans="1:16" customHeight="1" ht="13.5">
      <c r="A32" s="149" t="s">
        <v>483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589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590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592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593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35</v>
      </c>
      <c r="J36" s="308"/>
      <c r="K36" s="308"/>
      <c r="L36" s="290" t="s">
        <v>638</v>
      </c>
      <c r="M36" s="290"/>
      <c r="N36" s="291"/>
      <c r="O36" s="325"/>
    </row>
    <row r="37" spans="1:16" customHeight="1" ht="13.5">
      <c r="A37" s="112" t="s">
        <v>594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595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597</v>
      </c>
      <c r="B39" s="107"/>
      <c r="C39" s="107"/>
      <c r="D39" s="385"/>
      <c r="E39" s="325"/>
      <c r="F39" s="325"/>
      <c r="G39" s="326"/>
      <c r="H39" s="106"/>
      <c r="I39" s="149" t="s">
        <v>482</v>
      </c>
      <c r="J39" s="150"/>
      <c r="K39" s="150"/>
      <c r="L39" s="150"/>
      <c r="M39" s="150"/>
      <c r="N39" s="153"/>
      <c r="O39" s="325"/>
    </row>
    <row r="40" spans="1:16">
      <c r="A40" s="591" t="s">
        <v>598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463</v>
      </c>
      <c r="N40" s="328" t="s">
        <v>464</v>
      </c>
      <c r="O40" s="325"/>
    </row>
    <row r="41" spans="1:16">
      <c r="A41" s="113" t="s">
        <v>599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602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600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44</v>
      </c>
      <c r="N42" s="291" t="s">
        <v>15</v>
      </c>
      <c r="O42" s="325"/>
    </row>
    <row r="43" spans="1:16" customHeight="1" ht="13.5">
      <c r="A43" s="117" t="s">
        <v>601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487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603</v>
      </c>
      <c r="B44" s="106"/>
      <c r="C44" s="106"/>
      <c r="D44" s="384"/>
      <c r="E44" s="106"/>
      <c r="F44" s="106"/>
      <c r="G44" s="142"/>
      <c r="H44" s="106"/>
      <c r="I44" s="144" t="s">
        <v>606</v>
      </c>
      <c r="J44" s="109"/>
      <c r="K44" s="109"/>
      <c r="L44" s="154" t="s">
        <v>607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604</v>
      </c>
      <c r="B45" s="107"/>
      <c r="C45" s="107"/>
      <c r="D45" s="385"/>
      <c r="E45" s="106"/>
      <c r="F45" s="106"/>
      <c r="G45" s="142"/>
      <c r="H45" s="106"/>
      <c r="I45" s="175" t="s">
        <v>606</v>
      </c>
      <c r="J45" s="154"/>
      <c r="K45" s="154"/>
      <c r="L45" s="154" t="s">
        <v>609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605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68</v>
      </c>
      <c r="N46" s="291" t="s">
        <v>15</v>
      </c>
      <c r="O46" s="325"/>
    </row>
    <row r="47" spans="1:16" customHeight="1" ht="13.5">
      <c r="A47" s="117" t="s">
        <v>608</v>
      </c>
      <c r="B47" s="118"/>
      <c r="C47" s="231"/>
      <c r="D47" s="578">
        <v>0</v>
      </c>
      <c r="E47" s="106"/>
      <c r="F47" s="106"/>
      <c r="G47" s="142"/>
      <c r="H47" s="106"/>
      <c r="I47" s="117" t="s">
        <v>34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610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30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500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501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494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506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611</v>
      </c>
      <c r="B55" s="118"/>
      <c r="C55" s="118"/>
      <c r="D55" s="577"/>
      <c r="E55" s="106"/>
      <c r="F55" s="106"/>
      <c r="G55" s="142"/>
      <c r="H55" s="106"/>
      <c r="I55" s="1227" t="s">
        <v>615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612</v>
      </c>
      <c r="B57" s="403" t="s">
        <v>613</v>
      </c>
      <c r="C57" s="386" t="s">
        <v>546</v>
      </c>
      <c r="D57" s="386" t="s">
        <v>15</v>
      </c>
      <c r="E57" s="386" t="s">
        <v>614</v>
      </c>
      <c r="F57" s="386" t="s">
        <v>97</v>
      </c>
      <c r="G57" s="387" t="s">
        <v>44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639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640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641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642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616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616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616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617</v>
      </c>
      <c r="G67" s="297"/>
      <c r="H67" s="297"/>
    </row>
    <row r="68" spans="1:16">
      <c r="A68" s="299" t="s">
        <v>618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619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620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512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493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621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488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622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623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624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643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625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626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627</v>
      </c>
      <c r="B81" s="300"/>
      <c r="C81" s="300"/>
      <c r="D81" s="300"/>
      <c r="E81" s="300"/>
      <c r="F81" s="590"/>
    </row>
    <row r="82" spans="1:16">
      <c r="A82" s="299" t="s">
        <v>628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629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630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631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644</v>
      </c>
    </row>
    <row r="88" spans="1:16">
      <c r="A88" s="330" t="s">
        <v>507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492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508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488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489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494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509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510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511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512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513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514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515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645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553</v>
      </c>
      <c r="B4" s="205"/>
      <c r="C4" s="150"/>
      <c r="D4" s="150"/>
      <c r="E4" s="150"/>
      <c r="F4" s="150"/>
      <c r="G4" s="151"/>
      <c r="H4" s="96"/>
      <c r="I4" s="149" t="s">
        <v>554</v>
      </c>
      <c r="J4" s="150"/>
      <c r="K4" s="150"/>
      <c r="L4" s="150"/>
      <c r="M4" s="110" t="s">
        <v>44</v>
      </c>
      <c r="N4" s="111" t="s">
        <v>15</v>
      </c>
      <c r="O4" s="96"/>
    </row>
    <row r="5" spans="1:16">
      <c r="A5" s="129"/>
      <c r="B5" s="130" t="s">
        <v>65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336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555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66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556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557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558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16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559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19</v>
      </c>
      <c r="C11" s="107"/>
      <c r="D11" s="108" t="str">
        <f>'BP - INPUT'!F26</f>
        <v>0</v>
      </c>
      <c r="E11" s="108"/>
      <c r="F11" s="213" t="s">
        <v>14</v>
      </c>
      <c r="G11" s="119" t="str">
        <f>IF('BP - INPUT'!F27="","",'BP - INPUT'!F27)</f>
        <v>0</v>
      </c>
      <c r="H11" s="325"/>
      <c r="I11" s="112" t="s">
        <v>560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17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68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561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562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97</v>
      </c>
      <c r="G15" s="318" t="s">
        <v>98</v>
      </c>
      <c r="H15" s="325"/>
      <c r="I15" s="115" t="s">
        <v>466</v>
      </c>
      <c r="J15" s="106"/>
      <c r="K15" s="106"/>
      <c r="L15" s="106"/>
      <c r="M15" s="106"/>
      <c r="N15" s="114"/>
      <c r="O15" s="325"/>
    </row>
    <row r="16" spans="1:16">
      <c r="A16" s="175" t="s">
        <v>22</v>
      </c>
      <c r="B16" s="152" t="str">
        <f>'BP - INPUT'!F35</f>
        <v>0</v>
      </c>
      <c r="C16" s="109"/>
      <c r="D16" s="229" t="s">
        <v>646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558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564</v>
      </c>
      <c r="B17" s="108" t="str">
        <f>'BP - INPUT'!F33</f>
        <v>0</v>
      </c>
      <c r="C17" s="107"/>
      <c r="D17" s="229" t="s">
        <v>565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559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566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560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143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568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570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124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572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573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574</v>
      </c>
      <c r="B23" s="205"/>
      <c r="C23" s="150"/>
      <c r="D23" s="150"/>
      <c r="E23" s="150"/>
      <c r="F23" s="150"/>
      <c r="G23" s="151"/>
      <c r="H23" s="325"/>
      <c r="I23" s="112" t="s">
        <v>577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634</v>
      </c>
      <c r="B24" s="109"/>
      <c r="C24" s="407"/>
      <c r="D24" s="409" t="str">
        <f>IFERROR('Panel Details'!H53,0)</f>
        <v>0</v>
      </c>
      <c r="E24" s="142" t="s">
        <v>576</v>
      </c>
      <c r="F24" s="142"/>
      <c r="G24" s="408" t="str">
        <f>IFERROR(ROUND((76.2*(D24-1))+103.2+M18+46-26.5,0),0)</f>
        <v>0</v>
      </c>
      <c r="H24" s="325"/>
      <c r="I24" s="112" t="s">
        <v>577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578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579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635</v>
      </c>
      <c r="J26" s="106"/>
      <c r="K26" s="106"/>
      <c r="L26" s="290" t="s">
        <v>636</v>
      </c>
      <c r="M26" s="290" t="s">
        <v>586</v>
      </c>
      <c r="N26" s="291" t="s">
        <v>15</v>
      </c>
      <c r="O26" s="325"/>
    </row>
    <row r="27" spans="1:16">
      <c r="A27" s="112" t="s">
        <v>580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582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583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584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519</v>
      </c>
      <c r="J31" s="308"/>
      <c r="K31" s="308"/>
      <c r="L31" s="290" t="s">
        <v>637</v>
      </c>
      <c r="M31" s="290" t="s">
        <v>586</v>
      </c>
      <c r="N31" s="291" t="s">
        <v>15</v>
      </c>
      <c r="O31" s="325"/>
    </row>
    <row r="32" spans="1:16" customHeight="1" ht="13.5">
      <c r="A32" s="149" t="s">
        <v>483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647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590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592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593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35</v>
      </c>
      <c r="J36" s="308"/>
      <c r="K36" s="308"/>
      <c r="L36" s="290" t="s">
        <v>638</v>
      </c>
      <c r="M36" s="290"/>
      <c r="N36" s="291"/>
      <c r="O36" s="325"/>
    </row>
    <row r="37" spans="1:16" customHeight="1" ht="13.5">
      <c r="A37" s="112" t="s">
        <v>594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595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597</v>
      </c>
      <c r="B39" s="107"/>
      <c r="C39" s="107"/>
      <c r="D39" s="385"/>
      <c r="E39" s="325"/>
      <c r="F39" s="325"/>
      <c r="G39" s="326"/>
      <c r="H39" s="106"/>
      <c r="I39" s="149" t="s">
        <v>482</v>
      </c>
      <c r="J39" s="150"/>
      <c r="K39" s="150"/>
      <c r="L39" s="150"/>
      <c r="M39" s="150"/>
      <c r="N39" s="153"/>
      <c r="O39" s="325"/>
    </row>
    <row r="40" spans="1:16">
      <c r="A40" s="112" t="s">
        <v>598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463</v>
      </c>
      <c r="N40" s="328" t="s">
        <v>464</v>
      </c>
      <c r="O40" s="325"/>
    </row>
    <row r="41" spans="1:16">
      <c r="A41" s="113" t="s">
        <v>599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602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600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44</v>
      </c>
      <c r="N42" s="291" t="s">
        <v>15</v>
      </c>
      <c r="O42" s="325"/>
    </row>
    <row r="43" spans="1:16" customHeight="1" ht="13.5">
      <c r="A43" s="117" t="s">
        <v>601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487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603</v>
      </c>
      <c r="B44" s="106"/>
      <c r="C44" s="106"/>
      <c r="D44" s="384"/>
      <c r="E44" s="106"/>
      <c r="F44" s="106"/>
      <c r="G44" s="142"/>
      <c r="H44" s="106"/>
      <c r="I44" s="144" t="s">
        <v>606</v>
      </c>
      <c r="J44" s="109"/>
      <c r="K44" s="109"/>
      <c r="L44" s="154" t="s">
        <v>607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604</v>
      </c>
      <c r="B45" s="107"/>
      <c r="C45" s="162"/>
      <c r="D45" s="385"/>
      <c r="E45" s="106"/>
      <c r="F45" s="106"/>
      <c r="G45" s="142"/>
      <c r="H45" s="106"/>
      <c r="I45" s="175" t="s">
        <v>606</v>
      </c>
      <c r="J45" s="154"/>
      <c r="K45" s="154"/>
      <c r="L45" s="154" t="s">
        <v>609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605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68</v>
      </c>
      <c r="N46" s="291" t="s">
        <v>15</v>
      </c>
      <c r="O46" s="325"/>
    </row>
    <row r="47" spans="1:16" customHeight="1" ht="13.5">
      <c r="A47" s="117" t="s">
        <v>608</v>
      </c>
      <c r="B47" s="118"/>
      <c r="C47" s="231"/>
      <c r="D47" s="578">
        <v>0</v>
      </c>
      <c r="E47" s="106"/>
      <c r="F47" s="106"/>
      <c r="G47" s="142"/>
      <c r="H47" s="106"/>
      <c r="I47" s="117" t="s">
        <v>34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610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498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648</v>
      </c>
      <c r="J49" s="169"/>
      <c r="K49" s="169"/>
      <c r="L49" s="169"/>
      <c r="M49" s="169"/>
      <c r="N49" s="170"/>
      <c r="O49" s="325"/>
    </row>
    <row r="50" spans="1:16">
      <c r="A50" s="112" t="s">
        <v>499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500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501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494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506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611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615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612</v>
      </c>
      <c r="B57" s="403" t="s">
        <v>613</v>
      </c>
      <c r="C57" s="386" t="s">
        <v>546</v>
      </c>
      <c r="D57" s="386" t="s">
        <v>15</v>
      </c>
      <c r="E57" s="386" t="s">
        <v>614</v>
      </c>
      <c r="F57" s="386" t="s">
        <v>97</v>
      </c>
      <c r="G57" s="387" t="s">
        <v>44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639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640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641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642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616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616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616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617</v>
      </c>
    </row>
    <row r="68" spans="1:16">
      <c r="A68" s="299" t="s">
        <v>618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619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620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512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493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621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488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622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623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624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489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625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626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627</v>
      </c>
      <c r="B81" s="300"/>
      <c r="C81" s="300"/>
      <c r="D81" s="300"/>
      <c r="E81" s="329"/>
      <c r="F81" s="331"/>
    </row>
    <row r="82" spans="1:16">
      <c r="A82" s="299" t="s">
        <v>628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629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630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631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644</v>
      </c>
    </row>
    <row r="88" spans="1:16">
      <c r="A88" s="330" t="s">
        <v>507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492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508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488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489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494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509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510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511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512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513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514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515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649</v>
      </c>
      <c r="G1" s="21"/>
      <c r="H1" s="21"/>
      <c r="I1" s="240">
        <v>13.75</v>
      </c>
      <c r="J1" s="594">
        <v>43011</v>
      </c>
    </row>
    <row r="2" spans="1:13" hidden="true">
      <c r="F2" s="239" t="s">
        <v>650</v>
      </c>
      <c r="G2" s="21"/>
      <c r="H2" s="21"/>
      <c r="I2" s="240">
        <v>16.5</v>
      </c>
      <c r="J2" s="594">
        <v>43011</v>
      </c>
    </row>
    <row r="3" spans="1:13" hidden="true">
      <c r="F3" s="239" t="s">
        <v>651</v>
      </c>
      <c r="G3" s="21"/>
      <c r="H3" s="21"/>
      <c r="I3" s="241">
        <v>3096</v>
      </c>
      <c r="J3" s="594">
        <v>43011</v>
      </c>
    </row>
    <row r="4" spans="1:13" hidden="true">
      <c r="F4" s="239" t="s">
        <v>651</v>
      </c>
      <c r="G4" s="21"/>
      <c r="H4" s="21"/>
      <c r="I4" s="241">
        <v>6497</v>
      </c>
      <c r="J4" s="594">
        <v>43011</v>
      </c>
    </row>
    <row r="5" spans="1:13" hidden="true">
      <c r="F5" s="239" t="s">
        <v>652</v>
      </c>
      <c r="G5" s="243" t="s">
        <v>653</v>
      </c>
      <c r="H5" s="21"/>
      <c r="I5" s="242">
        <v>0.2</v>
      </c>
      <c r="K5" s="1"/>
    </row>
    <row r="6" spans="1:13" hidden="true">
      <c r="F6" s="239" t="s">
        <v>652</v>
      </c>
      <c r="G6" s="243" t="s">
        <v>654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655</v>
      </c>
      <c r="B9" s="233" t="str">
        <f>IF('H - INPUT'!F21&gt;0,'H - INPUT'!E11,IF('BF - INPUT'!F21&gt;0,'BF - INPUT'!E11,IF('BP - INPUT'!F21&gt;0,'BP - INPUT'!E11,0)))</f>
        <v>0</v>
      </c>
      <c r="F9" s="21" t="s">
        <v>554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656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657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66</v>
      </c>
      <c r="B12" s="234" t="str">
        <f>IF($B$9="Hinged",'H - INPUT'!F20,IF($B$9="Bi-Fold",'BF - INPUT'!F20,IF($B$9="By-Pass",'BP - INPUT'!F20,0)))</f>
        <v>0</v>
      </c>
      <c r="F12" s="21" t="s">
        <v>658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87</v>
      </c>
      <c r="B13" s="234" t="str">
        <f>IF($B$9="Hinged",'H - MO'!F16,IF($B$9="Bi-Fold",'BF - MO'!F16,IF($B$9="By-Pass",'BP - MO'!F16,0)))</f>
        <v>0</v>
      </c>
      <c r="F13" s="21" t="s">
        <v>612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88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568</v>
      </c>
      <c r="B15" s="234" t="str">
        <f>IF($B$9="Hinged",'H - MO'!C20,IF($B$9="Bi-Fold",'BF - MO'!D20,IF($B$9="By-Pass",'BP - MO'!D20,0)))</f>
        <v>0</v>
      </c>
      <c r="F15" s="246" t="s">
        <v>659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124</v>
      </c>
      <c r="B16" s="235" t="str">
        <f>IF($B$9="Hinged",'H - MO'!C21,IF($B$9="Bi-Fold",'BF - MO'!D21,IF($B$9="By-Pass",'BP - MO'!C21,0)))</f>
        <v>0</v>
      </c>
      <c r="F16" s="21" t="s">
        <v>660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661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662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663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664</v>
      </c>
      <c r="I21" s="1237"/>
    </row>
    <row r="22" spans="1:13">
      <c r="A22" s="437" t="s">
        <v>665</v>
      </c>
      <c r="B22" s="437" t="s">
        <v>666</v>
      </c>
      <c r="C22" s="437" t="s">
        <v>667</v>
      </c>
      <c r="D22" s="63" t="s">
        <v>668</v>
      </c>
      <c r="E22" s="437" t="s">
        <v>669</v>
      </c>
      <c r="F22" s="63" t="s">
        <v>670</v>
      </c>
      <c r="G22" s="441" t="s">
        <v>671</v>
      </c>
      <c r="H22" s="441" t="s">
        <v>672</v>
      </c>
      <c r="I22" s="441" t="s">
        <v>673</v>
      </c>
    </row>
    <row r="23" spans="1:13">
      <c r="A23" t="s">
        <v>554</v>
      </c>
      <c r="B23" t="s">
        <v>554</v>
      </c>
      <c r="C23" t="s">
        <v>674</v>
      </c>
      <c r="D23" t="s">
        <v>336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554</v>
      </c>
      <c r="B24" t="s">
        <v>554</v>
      </c>
      <c r="C24" t="s">
        <v>674</v>
      </c>
      <c r="D24" t="s">
        <v>556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554</v>
      </c>
      <c r="B25" t="s">
        <v>554</v>
      </c>
      <c r="C25" t="s">
        <v>674</v>
      </c>
      <c r="D25" t="s">
        <v>558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554</v>
      </c>
      <c r="B26" t="s">
        <v>554</v>
      </c>
      <c r="C26" t="s">
        <v>674</v>
      </c>
      <c r="D26" t="s">
        <v>559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554</v>
      </c>
      <c r="B27" t="s">
        <v>554</v>
      </c>
      <c r="C27" t="s">
        <v>674</v>
      </c>
      <c r="D27" t="s">
        <v>561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554</v>
      </c>
      <c r="B28" t="s">
        <v>554</v>
      </c>
      <c r="C28" t="s">
        <v>674</v>
      </c>
      <c r="D28" t="s">
        <v>570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554</v>
      </c>
      <c r="B29" t="s">
        <v>554</v>
      </c>
      <c r="C29" t="s">
        <v>674</v>
      </c>
      <c r="D29" t="s">
        <v>572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554</v>
      </c>
      <c r="B30" t="s">
        <v>554</v>
      </c>
      <c r="C30" t="s">
        <v>674</v>
      </c>
      <c r="D30" t="s">
        <v>675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554</v>
      </c>
      <c r="B31" t="s">
        <v>554</v>
      </c>
      <c r="C31" t="s">
        <v>674</v>
      </c>
      <c r="D31" t="s">
        <v>577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554</v>
      </c>
      <c r="B32" t="s">
        <v>554</v>
      </c>
      <c r="C32" t="s">
        <v>674</v>
      </c>
      <c r="D32" t="s">
        <v>581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554</v>
      </c>
      <c r="B33" t="s">
        <v>554</v>
      </c>
      <c r="C33" t="s">
        <v>674</v>
      </c>
      <c r="D33" t="s">
        <v>676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554</v>
      </c>
      <c r="B34" t="s">
        <v>554</v>
      </c>
      <c r="C34" t="s">
        <v>674</v>
      </c>
      <c r="D34" t="s">
        <v>677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554</v>
      </c>
      <c r="B35" t="s">
        <v>554</v>
      </c>
      <c r="C35" t="s">
        <v>674</v>
      </c>
      <c r="D35" t="s">
        <v>678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554</v>
      </c>
      <c r="B36" t="s">
        <v>554</v>
      </c>
      <c r="C36" t="s">
        <v>674</v>
      </c>
      <c r="D36" t="s">
        <v>679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554</v>
      </c>
      <c r="B37" t="s">
        <v>554</v>
      </c>
      <c r="C37" t="s">
        <v>674</v>
      </c>
      <c r="D37" t="s">
        <v>680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554</v>
      </c>
      <c r="B38" t="s">
        <v>554</v>
      </c>
      <c r="C38" t="s">
        <v>674</v>
      </c>
      <c r="D38" t="s">
        <v>523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554</v>
      </c>
      <c r="B39" t="s">
        <v>554</v>
      </c>
      <c r="C39" t="s">
        <v>674</v>
      </c>
      <c r="D39" t="s">
        <v>524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554</v>
      </c>
      <c r="B40" t="s">
        <v>554</v>
      </c>
      <c r="C40" t="s">
        <v>674</v>
      </c>
      <c r="D40" t="s">
        <v>681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554</v>
      </c>
      <c r="B41" t="s">
        <v>554</v>
      </c>
      <c r="C41" t="s">
        <v>674</v>
      </c>
      <c r="D41" t="s">
        <v>682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554</v>
      </c>
      <c r="B42" t="s">
        <v>554</v>
      </c>
      <c r="C42" t="s">
        <v>683</v>
      </c>
      <c r="D42" s="1" t="s">
        <v>522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554</v>
      </c>
      <c r="B43" t="s">
        <v>554</v>
      </c>
      <c r="C43" t="s">
        <v>674</v>
      </c>
      <c r="D43" t="s">
        <v>547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554</v>
      </c>
      <c r="B44" t="s">
        <v>554</v>
      </c>
      <c r="C44" t="s">
        <v>674</v>
      </c>
      <c r="D44" t="s">
        <v>684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656</v>
      </c>
      <c r="B46" t="s">
        <v>656</v>
      </c>
      <c r="C46" t="s">
        <v>685</v>
      </c>
      <c r="D46" t="s">
        <v>686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656</v>
      </c>
      <c r="B47" t="s">
        <v>656</v>
      </c>
      <c r="C47" t="s">
        <v>687</v>
      </c>
      <c r="D47" t="s">
        <v>688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656</v>
      </c>
      <c r="B48" t="s">
        <v>656</v>
      </c>
      <c r="C48" t="s">
        <v>687</v>
      </c>
      <c r="D48" t="s">
        <v>689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656</v>
      </c>
      <c r="B49" t="s">
        <v>656</v>
      </c>
      <c r="C49" s="1" t="s">
        <v>690</v>
      </c>
      <c r="D49" t="s">
        <v>691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656</v>
      </c>
      <c r="B50" t="s">
        <v>656</v>
      </c>
      <c r="C50" s="1" t="s">
        <v>692</v>
      </c>
      <c r="D50" t="s">
        <v>693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656</v>
      </c>
      <c r="B51" t="s">
        <v>656</v>
      </c>
      <c r="C51" s="1" t="s">
        <v>692</v>
      </c>
      <c r="D51" t="s">
        <v>34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656</v>
      </c>
      <c r="B52" t="s">
        <v>656</v>
      </c>
      <c r="C52" s="1" t="s">
        <v>694</v>
      </c>
      <c r="D52" t="s">
        <v>695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656</v>
      </c>
      <c r="B53" t="s">
        <v>656</v>
      </c>
      <c r="C53" t="s">
        <v>683</v>
      </c>
      <c r="D53" t="s">
        <v>611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696</v>
      </c>
      <c r="B55" t="s">
        <v>657</v>
      </c>
      <c r="C55" t="s">
        <v>697</v>
      </c>
      <c r="D55" t="s">
        <v>618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696</v>
      </c>
      <c r="B56" t="s">
        <v>657</v>
      </c>
      <c r="C56" t="s">
        <v>697</v>
      </c>
      <c r="D56" t="s">
        <v>619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696</v>
      </c>
      <c r="B57" t="s">
        <v>657</v>
      </c>
      <c r="C57" t="s">
        <v>697</v>
      </c>
      <c r="D57" t="s">
        <v>620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696</v>
      </c>
      <c r="B58" t="s">
        <v>657</v>
      </c>
      <c r="C58" s="439" t="s">
        <v>690</v>
      </c>
      <c r="D58" t="s">
        <v>512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696</v>
      </c>
      <c r="B59" t="s">
        <v>657</v>
      </c>
      <c r="C59" t="s">
        <v>698</v>
      </c>
      <c r="D59" t="s">
        <v>493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696</v>
      </c>
      <c r="B60" t="s">
        <v>657</v>
      </c>
      <c r="C60" t="s">
        <v>698</v>
      </c>
      <c r="D60" t="s">
        <v>621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696</v>
      </c>
      <c r="B61" t="s">
        <v>658</v>
      </c>
      <c r="C61" t="s">
        <v>699</v>
      </c>
      <c r="D61" t="s">
        <v>488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696</v>
      </c>
      <c r="B62" t="s">
        <v>658</v>
      </c>
      <c r="C62" t="s">
        <v>699</v>
      </c>
      <c r="D62" t="s">
        <v>622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696</v>
      </c>
      <c r="B63" t="s">
        <v>658</v>
      </c>
      <c r="C63" t="s">
        <v>699</v>
      </c>
      <c r="D63" t="s">
        <v>623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696</v>
      </c>
      <c r="B64" t="s">
        <v>658</v>
      </c>
      <c r="C64" t="s">
        <v>699</v>
      </c>
      <c r="D64" t="s">
        <v>624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696</v>
      </c>
      <c r="B65" t="s">
        <v>658</v>
      </c>
      <c r="C65" t="s">
        <v>699</v>
      </c>
      <c r="D65" t="s">
        <v>489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696</v>
      </c>
      <c r="B66" t="s">
        <v>658</v>
      </c>
      <c r="C66" t="s">
        <v>699</v>
      </c>
      <c r="D66" t="s">
        <v>625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696</v>
      </c>
      <c r="B67" t="s">
        <v>657</v>
      </c>
      <c r="C67" s="1" t="s">
        <v>694</v>
      </c>
      <c r="D67" t="s">
        <v>626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696</v>
      </c>
      <c r="B68" t="s">
        <v>658</v>
      </c>
      <c r="C68" t="s">
        <v>700</v>
      </c>
      <c r="D68" t="s">
        <v>627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696</v>
      </c>
      <c r="B69" t="s">
        <v>658</v>
      </c>
      <c r="C69" t="s">
        <v>699</v>
      </c>
      <c r="D69" t="s">
        <v>631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483</v>
      </c>
      <c r="B71" t="s">
        <v>657</v>
      </c>
      <c r="C71" t="s">
        <v>697</v>
      </c>
      <c r="D71" t="s">
        <v>590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483</v>
      </c>
      <c r="B72" t="s">
        <v>657</v>
      </c>
      <c r="C72" t="s">
        <v>697</v>
      </c>
      <c r="D72" t="s">
        <v>592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483</v>
      </c>
      <c r="B73" t="s">
        <v>657</v>
      </c>
      <c r="C73" t="s">
        <v>697</v>
      </c>
      <c r="D73" t="s">
        <v>593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483</v>
      </c>
      <c r="B74" t="s">
        <v>657</v>
      </c>
      <c r="C74" t="s">
        <v>697</v>
      </c>
      <c r="D74" t="s">
        <v>594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483</v>
      </c>
      <c r="B75" t="s">
        <v>657</v>
      </c>
      <c r="C75" s="1" t="s">
        <v>690</v>
      </c>
      <c r="D75" t="s">
        <v>595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483</v>
      </c>
      <c r="B76" t="s">
        <v>657</v>
      </c>
      <c r="C76" s="1" t="s">
        <v>701</v>
      </c>
      <c r="D76" t="s">
        <v>599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483</v>
      </c>
      <c r="B77" t="s">
        <v>657</v>
      </c>
      <c r="C77" s="1" t="s">
        <v>701</v>
      </c>
      <c r="D77" t="s">
        <v>600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483</v>
      </c>
      <c r="B78" t="s">
        <v>657</v>
      </c>
      <c r="C78" s="1" t="s">
        <v>702</v>
      </c>
      <c r="D78" t="s">
        <v>601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483</v>
      </c>
      <c r="B79" t="s">
        <v>658</v>
      </c>
      <c r="C79" s="1" t="s">
        <v>694</v>
      </c>
      <c r="D79" t="s">
        <v>604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483</v>
      </c>
      <c r="B80" t="s">
        <v>656</v>
      </c>
      <c r="C80" s="249"/>
      <c r="D80" t="s">
        <v>605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483</v>
      </c>
      <c r="B81" t="s">
        <v>656</v>
      </c>
      <c r="C81" s="249"/>
      <c r="D81" t="s">
        <v>608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483</v>
      </c>
      <c r="B83" t="s">
        <v>657</v>
      </c>
      <c r="C83" t="s">
        <v>697</v>
      </c>
      <c r="D83" t="s">
        <v>630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483</v>
      </c>
      <c r="B84" t="s">
        <v>657</v>
      </c>
      <c r="C84" t="s">
        <v>697</v>
      </c>
      <c r="D84" t="s">
        <v>507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483</v>
      </c>
      <c r="B85" t="s">
        <v>657</v>
      </c>
      <c r="C85" t="s">
        <v>697</v>
      </c>
      <c r="D85" t="s">
        <v>492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483</v>
      </c>
      <c r="B86" t="s">
        <v>656</v>
      </c>
      <c r="C86" t="s">
        <v>683</v>
      </c>
      <c r="D86" t="s">
        <v>508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483</v>
      </c>
      <c r="B87" t="s">
        <v>658</v>
      </c>
      <c r="C87" t="s">
        <v>699</v>
      </c>
      <c r="D87" t="s">
        <v>488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483</v>
      </c>
      <c r="B88" t="s">
        <v>658</v>
      </c>
      <c r="C88" t="s">
        <v>699</v>
      </c>
      <c r="D88" t="s">
        <v>489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483</v>
      </c>
      <c r="B89" t="s">
        <v>658</v>
      </c>
      <c r="C89" t="s">
        <v>699</v>
      </c>
      <c r="D89" t="s">
        <v>494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483</v>
      </c>
      <c r="B90" t="s">
        <v>657</v>
      </c>
      <c r="C90" s="439" t="s">
        <v>690</v>
      </c>
      <c r="D90" t="s">
        <v>509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483</v>
      </c>
      <c r="B91" t="s">
        <v>657</v>
      </c>
      <c r="C91" s="439" t="s">
        <v>690</v>
      </c>
      <c r="D91" t="s">
        <v>510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483</v>
      </c>
      <c r="B92" t="s">
        <v>657</v>
      </c>
      <c r="C92" s="439" t="s">
        <v>690</v>
      </c>
      <c r="D92" t="s">
        <v>511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483</v>
      </c>
      <c r="B93" t="s">
        <v>657</v>
      </c>
      <c r="C93" s="439" t="s">
        <v>690</v>
      </c>
      <c r="D93" t="s">
        <v>512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483</v>
      </c>
      <c r="B94" t="s">
        <v>657</v>
      </c>
      <c r="C94" s="439" t="s">
        <v>690</v>
      </c>
      <c r="D94" t="s">
        <v>513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483</v>
      </c>
      <c r="B95" t="s">
        <v>657</v>
      </c>
      <c r="C95" t="s">
        <v>703</v>
      </c>
      <c r="D95" t="s">
        <v>514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483</v>
      </c>
      <c r="B96" t="s">
        <v>658</v>
      </c>
      <c r="C96" t="s">
        <v>704</v>
      </c>
      <c r="D96" t="s">
        <v>515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612</v>
      </c>
      <c r="B98" t="s">
        <v>612</v>
      </c>
      <c r="C98" t="s">
        <v>705</v>
      </c>
      <c r="D98" t="s">
        <v>537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612</v>
      </c>
      <c r="B99" t="s">
        <v>612</v>
      </c>
      <c r="C99" t="s">
        <v>705</v>
      </c>
      <c r="D99" t="s">
        <v>538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612</v>
      </c>
      <c r="B100" t="s">
        <v>612</v>
      </c>
      <c r="C100" t="s">
        <v>705</v>
      </c>
      <c r="D100" t="s">
        <v>539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612</v>
      </c>
      <c r="B101" t="s">
        <v>612</v>
      </c>
      <c r="C101" t="s">
        <v>705</v>
      </c>
      <c r="D101" t="s">
        <v>706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612</v>
      </c>
      <c r="B102" t="s">
        <v>612</v>
      </c>
      <c r="C102" t="s">
        <v>705</v>
      </c>
      <c r="D102" t="s">
        <v>542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612</v>
      </c>
      <c r="B103" t="s">
        <v>612</v>
      </c>
      <c r="C103" t="s">
        <v>707</v>
      </c>
      <c r="D103" t="s">
        <v>266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612</v>
      </c>
      <c r="B104" t="s">
        <v>612</v>
      </c>
      <c r="C104" t="s">
        <v>707</v>
      </c>
      <c r="D104" t="s">
        <v>270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612</v>
      </c>
      <c r="B105" t="s">
        <v>612</v>
      </c>
      <c r="C105" t="s">
        <v>705</v>
      </c>
      <c r="D105" t="s">
        <v>274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612</v>
      </c>
      <c r="B106" t="s">
        <v>612</v>
      </c>
      <c r="C106" t="s">
        <v>705</v>
      </c>
      <c r="D106" t="s">
        <v>278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612</v>
      </c>
      <c r="B107" t="s">
        <v>612</v>
      </c>
      <c r="C107" t="s">
        <v>705</v>
      </c>
      <c r="D107" t="s">
        <v>282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85</v>
      </c>
    </row>
    <row r="2" spans="1:13" customHeight="1" ht="15">
      <c r="A2" s="4" t="s">
        <v>86</v>
      </c>
    </row>
    <row r="4" spans="1:13">
      <c r="A4" s="1" t="s">
        <v>87</v>
      </c>
      <c r="B4" s="10" t="str">
        <f>'H - INPUT'!F35</f>
        <v>0</v>
      </c>
    </row>
    <row r="5" spans="1:13">
      <c r="A5" s="1" t="s">
        <v>88</v>
      </c>
      <c r="B5" s="11" t="str">
        <f>'H - INPUT'!F36</f>
        <v>0</v>
      </c>
    </row>
    <row r="6" spans="1:13">
      <c r="A6" s="1" t="s">
        <v>89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90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91</v>
      </c>
      <c r="B8" s="12" t="str">
        <f>ROUNDDOWN(B4+B6,0)</f>
        <v>0</v>
      </c>
    </row>
    <row r="9" spans="1:13">
      <c r="A9" s="1" t="s">
        <v>92</v>
      </c>
      <c r="B9" s="13" t="str">
        <f>ROUNDDOWN(B5+B7,0)</f>
        <v>0</v>
      </c>
    </row>
    <row r="11" spans="1:13">
      <c r="C11" s="37" t="s">
        <v>93</v>
      </c>
      <c r="D11" s="457"/>
      <c r="E11" s="457">
        <v>3.5</v>
      </c>
    </row>
    <row r="12" spans="1:13">
      <c r="C12" s="37" t="s">
        <v>94</v>
      </c>
      <c r="D12" s="457"/>
      <c r="E12" s="457">
        <v>32</v>
      </c>
    </row>
    <row r="13" spans="1:13" customHeight="1" ht="12.75"/>
    <row r="14" spans="1:13">
      <c r="C14" s="966" t="s">
        <v>61</v>
      </c>
      <c r="D14" s="967"/>
      <c r="E14" s="967"/>
      <c r="F14" s="968"/>
    </row>
    <row r="15" spans="1:13">
      <c r="C15" s="964" t="s">
        <v>95</v>
      </c>
      <c r="D15" s="965"/>
      <c r="E15" s="964" t="s">
        <v>96</v>
      </c>
      <c r="F15" s="965"/>
    </row>
    <row r="16" spans="1:13" customHeight="1" ht="12.75">
      <c r="C16" s="468" t="s">
        <v>97</v>
      </c>
      <c r="D16" s="469" t="s">
        <v>98</v>
      </c>
      <c r="E16" s="468" t="s">
        <v>97</v>
      </c>
      <c r="F16" s="469" t="s">
        <v>98</v>
      </c>
    </row>
    <row r="17" spans="1:13">
      <c r="B17" s="474" t="s">
        <v>58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99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100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101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102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103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104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105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106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107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108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109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110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111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112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113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114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115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116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117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118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119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120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121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122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85</v>
      </c>
      <c r="B1" s="2"/>
      <c r="C1" s="2"/>
    </row>
    <row r="2" spans="1:30" customHeight="1" ht="15">
      <c r="A2" s="4" t="s">
        <v>123</v>
      </c>
      <c r="B2" s="2"/>
      <c r="C2" s="2"/>
    </row>
    <row r="3" spans="1:30">
      <c r="A3" s="2"/>
      <c r="B3" s="2"/>
      <c r="C3" s="2"/>
    </row>
    <row r="4" spans="1:30">
      <c r="A4" s="1" t="s">
        <v>91</v>
      </c>
      <c r="B4" s="14" t="str">
        <f>'Opening H'!B8</f>
        <v>0</v>
      </c>
    </row>
    <row r="5" spans="1:30">
      <c r="A5" s="1" t="s">
        <v>92</v>
      </c>
      <c r="B5" s="97" t="str">
        <f>'Opening H'!B9</f>
        <v>0</v>
      </c>
    </row>
    <row r="6" spans="1:30">
      <c r="A6" s="9" t="s">
        <v>124</v>
      </c>
      <c r="B6" s="14" t="str">
        <f>'H - INPUT'!F39</f>
        <v>0</v>
      </c>
    </row>
    <row r="7" spans="1:30">
      <c r="A7" s="9" t="s">
        <v>125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126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127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128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129</v>
      </c>
      <c r="B11" s="19" t="str">
        <f>ROUNDDOWN((B4+B9)/B7,0)</f>
        <v>0</v>
      </c>
      <c r="C11" s="18" t="s">
        <v>130</v>
      </c>
    </row>
    <row r="12" spans="1:30">
      <c r="A12" s="9" t="s">
        <v>131</v>
      </c>
      <c r="B12" s="20" t="str">
        <f>ROUNDDOWN((B5+B10)/B8,0)</f>
        <v>0</v>
      </c>
      <c r="C12" s="18" t="s">
        <v>130</v>
      </c>
    </row>
    <row r="14" spans="1:30">
      <c r="F14" s="529" t="s">
        <v>132</v>
      </c>
    </row>
    <row r="15" spans="1:30">
      <c r="B15" s="5" t="s">
        <v>133</v>
      </c>
      <c r="D15" t="s">
        <v>134</v>
      </c>
      <c r="F15" s="458">
        <v>3.25</v>
      </c>
    </row>
    <row r="16" spans="1:30">
      <c r="D16" t="s">
        <v>135</v>
      </c>
      <c r="F16" s="458">
        <v>5.5</v>
      </c>
    </row>
    <row r="17" spans="1:30">
      <c r="D17" t="s">
        <v>136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137</v>
      </c>
      <c r="D19" s="530" t="s">
        <v>138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135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139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61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140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141</v>
      </c>
      <c r="D24" s="970"/>
      <c r="E24" s="970"/>
      <c r="F24" s="970"/>
      <c r="G24" s="970"/>
      <c r="H24" s="970"/>
      <c r="I24" s="971"/>
      <c r="J24" s="972" t="s">
        <v>142</v>
      </c>
      <c r="K24" s="973"/>
      <c r="L24" s="973"/>
      <c r="M24" s="974"/>
      <c r="N24" s="482"/>
      <c r="R24" s="978" t="s">
        <v>141</v>
      </c>
      <c r="S24" s="979"/>
      <c r="T24" s="979"/>
      <c r="U24" s="979"/>
      <c r="V24" s="979"/>
      <c r="W24" s="979"/>
      <c r="X24" s="980"/>
      <c r="Y24" s="972" t="s">
        <v>142</v>
      </c>
      <c r="Z24" s="973"/>
      <c r="AA24" s="973"/>
      <c r="AB24" s="974"/>
    </row>
    <row r="25" spans="1:30" customHeight="1" ht="36.75">
      <c r="B25" s="461" t="s">
        <v>143</v>
      </c>
      <c r="C25" s="138" t="s">
        <v>144</v>
      </c>
      <c r="D25" s="453" t="s">
        <v>132</v>
      </c>
      <c r="E25" s="136" t="s">
        <v>145</v>
      </c>
      <c r="F25" s="453" t="s">
        <v>132</v>
      </c>
      <c r="G25" s="136" t="s">
        <v>146</v>
      </c>
      <c r="H25" s="477" t="s">
        <v>132</v>
      </c>
      <c r="I25" s="501" t="s">
        <v>147</v>
      </c>
      <c r="J25" s="138" t="s">
        <v>148</v>
      </c>
      <c r="K25" s="136" t="s">
        <v>149</v>
      </c>
      <c r="L25" s="136" t="s">
        <v>150</v>
      </c>
      <c r="M25" s="501" t="s">
        <v>147</v>
      </c>
      <c r="N25" s="81"/>
      <c r="O25" s="486" t="s">
        <v>151</v>
      </c>
      <c r="P25" s="498" t="s">
        <v>143</v>
      </c>
      <c r="Q25" s="487" t="s">
        <v>152</v>
      </c>
      <c r="R25" s="138" t="s">
        <v>144</v>
      </c>
      <c r="S25" s="453" t="s">
        <v>132</v>
      </c>
      <c r="T25" s="136" t="s">
        <v>145</v>
      </c>
      <c r="U25" s="453" t="s">
        <v>132</v>
      </c>
      <c r="V25" s="136" t="s">
        <v>146</v>
      </c>
      <c r="W25" s="477" t="s">
        <v>132</v>
      </c>
      <c r="X25" s="501" t="s">
        <v>147</v>
      </c>
      <c r="Y25" s="138" t="s">
        <v>148</v>
      </c>
      <c r="Z25" s="136" t="s">
        <v>149</v>
      </c>
      <c r="AA25" s="136" t="s">
        <v>150</v>
      </c>
      <c r="AB25" s="501" t="s">
        <v>147</v>
      </c>
    </row>
    <row r="26" spans="1:30" customHeight="1" ht="12.75">
      <c r="B26" s="460" t="s">
        <v>58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58</v>
      </c>
      <c r="P26" s="485" t="s">
        <v>58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153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99</v>
      </c>
      <c r="P27" s="492" t="s">
        <v>153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154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99</v>
      </c>
      <c r="P28" s="105" t="s">
        <v>154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99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99</v>
      </c>
      <c r="P29" s="105" t="s">
        <v>99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155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99</v>
      </c>
      <c r="P30" s="105" t="s">
        <v>155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156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99</v>
      </c>
      <c r="P31" s="105" t="s">
        <v>156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157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99</v>
      </c>
      <c r="P32" s="105" t="s">
        <v>157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158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99</v>
      </c>
      <c r="P33" s="105" t="s">
        <v>158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159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99</v>
      </c>
      <c r="P34" s="105" t="s">
        <v>159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160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99</v>
      </c>
      <c r="P35" s="105" t="s">
        <v>160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161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99</v>
      </c>
      <c r="P36" s="105" t="s">
        <v>161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162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99</v>
      </c>
      <c r="P37" s="495" t="s">
        <v>162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100</v>
      </c>
      <c r="P38" s="492" t="s">
        <v>153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100</v>
      </c>
      <c r="P39" s="105" t="s">
        <v>154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163</v>
      </c>
      <c r="F40" s="457">
        <v>22.2</v>
      </c>
      <c r="O40" s="493" t="s">
        <v>100</v>
      </c>
      <c r="P40" s="105" t="s">
        <v>99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100</v>
      </c>
      <c r="P41" s="105" t="s">
        <v>155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151</v>
      </c>
      <c r="C42" s="473" t="s">
        <v>164</v>
      </c>
      <c r="D42" s="79" t="s">
        <v>132</v>
      </c>
      <c r="E42" s="473" t="s">
        <v>165</v>
      </c>
      <c r="F42" s="79" t="s">
        <v>132</v>
      </c>
      <c r="O42" s="493" t="s">
        <v>100</v>
      </c>
      <c r="P42" s="105" t="s">
        <v>156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58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100</v>
      </c>
      <c r="P43" s="105" t="s">
        <v>157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99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100</v>
      </c>
      <c r="P44" s="105" t="s">
        <v>158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100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100</v>
      </c>
      <c r="P45" s="105" t="s">
        <v>159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101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100</v>
      </c>
      <c r="P46" s="105" t="s">
        <v>160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102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100</v>
      </c>
      <c r="P47" s="105" t="s">
        <v>161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103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100</v>
      </c>
      <c r="P48" s="495" t="s">
        <v>162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104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101</v>
      </c>
      <c r="P49" s="492" t="s">
        <v>153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105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101</v>
      </c>
      <c r="P50" s="105" t="s">
        <v>154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106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101</v>
      </c>
      <c r="P51" s="105" t="s">
        <v>99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107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101</v>
      </c>
      <c r="P52" s="105" t="s">
        <v>155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108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101</v>
      </c>
      <c r="P53" s="105" t="s">
        <v>156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109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101</v>
      </c>
      <c r="P54" s="105" t="s">
        <v>157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110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101</v>
      </c>
      <c r="P55" s="105" t="s">
        <v>158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111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101</v>
      </c>
      <c r="P56" s="105" t="s">
        <v>159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112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101</v>
      </c>
      <c r="P57" s="105" t="s">
        <v>160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113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101</v>
      </c>
      <c r="P58" s="105" t="s">
        <v>161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114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101</v>
      </c>
      <c r="P59" s="495" t="s">
        <v>162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115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102</v>
      </c>
      <c r="P60" s="492" t="s">
        <v>153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116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102</v>
      </c>
      <c r="P61" s="105" t="s">
        <v>154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117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102</v>
      </c>
      <c r="P62" s="105" t="s">
        <v>99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118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102</v>
      </c>
      <c r="P63" s="105" t="s">
        <v>155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119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102</v>
      </c>
      <c r="P64" s="105" t="s">
        <v>156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120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102</v>
      </c>
      <c r="P65" s="105" t="s">
        <v>157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121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102</v>
      </c>
      <c r="P66" s="105" t="s">
        <v>158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122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102</v>
      </c>
      <c r="P67" s="105" t="s">
        <v>159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102</v>
      </c>
      <c r="P68" s="105" t="s">
        <v>160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102</v>
      </c>
      <c r="P69" s="105" t="s">
        <v>161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102</v>
      </c>
      <c r="P70" s="495" t="s">
        <v>162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103</v>
      </c>
      <c r="P71" s="492" t="s">
        <v>153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103</v>
      </c>
      <c r="P72" s="105" t="s">
        <v>154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103</v>
      </c>
      <c r="P73" s="105" t="s">
        <v>99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103</v>
      </c>
      <c r="P74" s="105" t="s">
        <v>155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103</v>
      </c>
      <c r="P75" s="105" t="s">
        <v>156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103</v>
      </c>
      <c r="P76" s="105" t="s">
        <v>157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103</v>
      </c>
      <c r="P77" s="105" t="s">
        <v>158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103</v>
      </c>
      <c r="P78" s="105" t="s">
        <v>159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103</v>
      </c>
      <c r="P79" s="105" t="s">
        <v>160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103</v>
      </c>
      <c r="P80" s="105" t="s">
        <v>161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103</v>
      </c>
      <c r="P81" s="495" t="s">
        <v>162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104</v>
      </c>
      <c r="P82" s="492" t="s">
        <v>153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104</v>
      </c>
      <c r="P83" s="105" t="s">
        <v>154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104</v>
      </c>
      <c r="P84" s="105" t="s">
        <v>99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104</v>
      </c>
      <c r="P85" s="105" t="s">
        <v>155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104</v>
      </c>
      <c r="P86" s="105" t="s">
        <v>156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104</v>
      </c>
      <c r="P87" s="105" t="s">
        <v>157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104</v>
      </c>
      <c r="P88" s="105" t="s">
        <v>158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104</v>
      </c>
      <c r="P89" s="105" t="s">
        <v>159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104</v>
      </c>
      <c r="P90" s="105" t="s">
        <v>160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104</v>
      </c>
      <c r="P91" s="105" t="s">
        <v>161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104</v>
      </c>
      <c r="P92" s="495" t="s">
        <v>162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105</v>
      </c>
      <c r="P93" s="492" t="s">
        <v>153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105</v>
      </c>
      <c r="P94" s="105" t="s">
        <v>154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105</v>
      </c>
      <c r="P95" s="105" t="s">
        <v>99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105</v>
      </c>
      <c r="P96" s="105" t="s">
        <v>155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105</v>
      </c>
      <c r="P97" s="105" t="s">
        <v>156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105</v>
      </c>
      <c r="P98" s="105" t="s">
        <v>157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105</v>
      </c>
      <c r="P99" s="105" t="s">
        <v>158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105</v>
      </c>
      <c r="P100" s="105" t="s">
        <v>159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105</v>
      </c>
      <c r="P101" s="105" t="s">
        <v>160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105</v>
      </c>
      <c r="P102" s="105" t="s">
        <v>161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105</v>
      </c>
      <c r="P103" s="495" t="s">
        <v>162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106</v>
      </c>
      <c r="P104" s="492" t="s">
        <v>153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106</v>
      </c>
      <c r="P105" s="105" t="s">
        <v>154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106</v>
      </c>
      <c r="P106" s="105" t="s">
        <v>99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106</v>
      </c>
      <c r="P107" s="105" t="s">
        <v>155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106</v>
      </c>
      <c r="P108" s="105" t="s">
        <v>156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106</v>
      </c>
      <c r="P109" s="105" t="s">
        <v>157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106</v>
      </c>
      <c r="P110" s="105" t="s">
        <v>158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106</v>
      </c>
      <c r="P111" s="105" t="s">
        <v>159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106</v>
      </c>
      <c r="P112" s="105" t="s">
        <v>160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106</v>
      </c>
      <c r="P113" s="105" t="s">
        <v>161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106</v>
      </c>
      <c r="P114" s="495" t="s">
        <v>162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107</v>
      </c>
      <c r="P115" s="492" t="s">
        <v>153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107</v>
      </c>
      <c r="P116" s="105" t="s">
        <v>154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107</v>
      </c>
      <c r="P117" s="105" t="s">
        <v>99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107</v>
      </c>
      <c r="P118" s="105" t="s">
        <v>155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107</v>
      </c>
      <c r="P119" s="105" t="s">
        <v>156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107</v>
      </c>
      <c r="P120" s="105" t="s">
        <v>157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107</v>
      </c>
      <c r="P121" s="105" t="s">
        <v>158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107</v>
      </c>
      <c r="P122" s="105" t="s">
        <v>159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107</v>
      </c>
      <c r="P123" s="105" t="s">
        <v>160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107</v>
      </c>
      <c r="P124" s="105" t="s">
        <v>161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107</v>
      </c>
      <c r="P125" s="495" t="s">
        <v>162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108</v>
      </c>
      <c r="P126" s="492" t="s">
        <v>153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108</v>
      </c>
      <c r="P127" s="105" t="s">
        <v>154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108</v>
      </c>
      <c r="P128" s="105" t="s">
        <v>99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108</v>
      </c>
      <c r="P129" s="105" t="s">
        <v>155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108</v>
      </c>
      <c r="P130" s="105" t="s">
        <v>156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108</v>
      </c>
      <c r="P131" s="105" t="s">
        <v>157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108</v>
      </c>
      <c r="P132" s="105" t="s">
        <v>158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108</v>
      </c>
      <c r="P133" s="105" t="s">
        <v>159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108</v>
      </c>
      <c r="P134" s="105" t="s">
        <v>160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108</v>
      </c>
      <c r="P135" s="105" t="s">
        <v>161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108</v>
      </c>
      <c r="P136" s="495" t="s">
        <v>162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109</v>
      </c>
      <c r="P137" s="492" t="s">
        <v>153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109</v>
      </c>
      <c r="P138" s="105" t="s">
        <v>154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109</v>
      </c>
      <c r="P139" s="105" t="s">
        <v>99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109</v>
      </c>
      <c r="P140" s="105" t="s">
        <v>155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109</v>
      </c>
      <c r="P141" s="105" t="s">
        <v>156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109</v>
      </c>
      <c r="P142" s="105" t="s">
        <v>157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109</v>
      </c>
      <c r="P143" s="105" t="s">
        <v>158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109</v>
      </c>
      <c r="P144" s="105" t="s">
        <v>159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109</v>
      </c>
      <c r="P145" s="105" t="s">
        <v>160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109</v>
      </c>
      <c r="P146" s="105" t="s">
        <v>161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109</v>
      </c>
      <c r="P147" s="495" t="s">
        <v>162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110</v>
      </c>
      <c r="P148" s="492" t="s">
        <v>153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110</v>
      </c>
      <c r="P149" s="105" t="s">
        <v>154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110</v>
      </c>
      <c r="P150" s="105" t="s">
        <v>99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110</v>
      </c>
      <c r="P151" s="105" t="s">
        <v>155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110</v>
      </c>
      <c r="P152" s="105" t="s">
        <v>156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110</v>
      </c>
      <c r="P153" s="105" t="s">
        <v>157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110</v>
      </c>
      <c r="P154" s="105" t="s">
        <v>158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110</v>
      </c>
      <c r="P155" s="105" t="s">
        <v>159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110</v>
      </c>
      <c r="P156" s="105" t="s">
        <v>160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110</v>
      </c>
      <c r="P157" s="105" t="s">
        <v>161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110</v>
      </c>
      <c r="P158" s="495" t="s">
        <v>162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111</v>
      </c>
      <c r="P159" s="492" t="s">
        <v>153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111</v>
      </c>
      <c r="P160" s="105" t="s">
        <v>154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111</v>
      </c>
      <c r="P161" s="105" t="s">
        <v>99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111</v>
      </c>
      <c r="P162" s="105" t="s">
        <v>155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111</v>
      </c>
      <c r="P163" s="105" t="s">
        <v>156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111</v>
      </c>
      <c r="P164" s="105" t="s">
        <v>157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111</v>
      </c>
      <c r="P165" s="105" t="s">
        <v>158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111</v>
      </c>
      <c r="P166" s="105" t="s">
        <v>159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111</v>
      </c>
      <c r="P167" s="105" t="s">
        <v>160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111</v>
      </c>
      <c r="P168" s="105" t="s">
        <v>161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111</v>
      </c>
      <c r="P169" s="495" t="s">
        <v>162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112</v>
      </c>
      <c r="P170" s="492" t="s">
        <v>153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112</v>
      </c>
      <c r="P171" s="105" t="s">
        <v>154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112</v>
      </c>
      <c r="P172" s="105" t="s">
        <v>99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112</v>
      </c>
      <c r="P173" s="105" t="s">
        <v>155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112</v>
      </c>
      <c r="P174" s="105" t="s">
        <v>156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112</v>
      </c>
      <c r="P175" s="105" t="s">
        <v>157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112</v>
      </c>
      <c r="P176" s="105" t="s">
        <v>158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112</v>
      </c>
      <c r="P177" s="105" t="s">
        <v>159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112</v>
      </c>
      <c r="P178" s="105" t="s">
        <v>160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112</v>
      </c>
      <c r="P179" s="105" t="s">
        <v>161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112</v>
      </c>
      <c r="P180" s="495" t="s">
        <v>162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113</v>
      </c>
      <c r="P181" s="492" t="s">
        <v>153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113</v>
      </c>
      <c r="P182" s="105" t="s">
        <v>154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113</v>
      </c>
      <c r="P183" s="105" t="s">
        <v>99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113</v>
      </c>
      <c r="P184" s="105" t="s">
        <v>155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113</v>
      </c>
      <c r="P185" s="105" t="s">
        <v>156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113</v>
      </c>
      <c r="P186" s="105" t="s">
        <v>157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113</v>
      </c>
      <c r="P187" s="105" t="s">
        <v>158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113</v>
      </c>
      <c r="P188" s="105" t="s">
        <v>159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113</v>
      </c>
      <c r="P189" s="105" t="s">
        <v>160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113</v>
      </c>
      <c r="P190" s="105" t="s">
        <v>161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113</v>
      </c>
      <c r="P191" s="495" t="s">
        <v>162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114</v>
      </c>
      <c r="P192" s="492" t="s">
        <v>153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114</v>
      </c>
      <c r="P193" s="105" t="s">
        <v>154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114</v>
      </c>
      <c r="P194" s="105" t="s">
        <v>99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114</v>
      </c>
      <c r="P195" s="105" t="s">
        <v>155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114</v>
      </c>
      <c r="P196" s="105" t="s">
        <v>156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114</v>
      </c>
      <c r="P197" s="105" t="s">
        <v>157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114</v>
      </c>
      <c r="P198" s="105" t="s">
        <v>158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114</v>
      </c>
      <c r="P199" s="105" t="s">
        <v>159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114</v>
      </c>
      <c r="P200" s="105" t="s">
        <v>160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114</v>
      </c>
      <c r="P201" s="105" t="s">
        <v>161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114</v>
      </c>
      <c r="P202" s="495" t="s">
        <v>162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115</v>
      </c>
      <c r="P203" s="492" t="s">
        <v>153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115</v>
      </c>
      <c r="P204" s="105" t="s">
        <v>154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115</v>
      </c>
      <c r="P205" s="105" t="s">
        <v>99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115</v>
      </c>
      <c r="P206" s="105" t="s">
        <v>155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115</v>
      </c>
      <c r="P207" s="105" t="s">
        <v>156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115</v>
      </c>
      <c r="P208" s="105" t="s">
        <v>157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115</v>
      </c>
      <c r="P209" s="105" t="s">
        <v>158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115</v>
      </c>
      <c r="P210" s="105" t="s">
        <v>159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115</v>
      </c>
      <c r="P211" s="105" t="s">
        <v>160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115</v>
      </c>
      <c r="P212" s="105" t="s">
        <v>161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115</v>
      </c>
      <c r="P213" s="495" t="s">
        <v>162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116</v>
      </c>
      <c r="P214" s="492" t="s">
        <v>153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116</v>
      </c>
      <c r="P215" s="105" t="s">
        <v>154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116</v>
      </c>
      <c r="P216" s="105" t="s">
        <v>99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116</v>
      </c>
      <c r="P217" s="105" t="s">
        <v>155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116</v>
      </c>
      <c r="P218" s="105" t="s">
        <v>156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116</v>
      </c>
      <c r="P219" s="105" t="s">
        <v>157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116</v>
      </c>
      <c r="P220" s="105" t="s">
        <v>158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116</v>
      </c>
      <c r="P221" s="105" t="s">
        <v>159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116</v>
      </c>
      <c r="P222" s="105" t="s">
        <v>160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116</v>
      </c>
      <c r="P223" s="105" t="s">
        <v>161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116</v>
      </c>
      <c r="P224" s="495" t="s">
        <v>162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117</v>
      </c>
      <c r="P225" s="492" t="s">
        <v>153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117</v>
      </c>
      <c r="P226" s="105" t="s">
        <v>154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117</v>
      </c>
      <c r="P227" s="105" t="s">
        <v>99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117</v>
      </c>
      <c r="P228" s="105" t="s">
        <v>155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117</v>
      </c>
      <c r="P229" s="105" t="s">
        <v>156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117</v>
      </c>
      <c r="P230" s="105" t="s">
        <v>157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117</v>
      </c>
      <c r="P231" s="105" t="s">
        <v>158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117</v>
      </c>
      <c r="P232" s="105" t="s">
        <v>159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117</v>
      </c>
      <c r="P233" s="105" t="s">
        <v>160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117</v>
      </c>
      <c r="P234" s="105" t="s">
        <v>161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117</v>
      </c>
      <c r="P235" s="495" t="s">
        <v>162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118</v>
      </c>
      <c r="P236" s="492" t="s">
        <v>153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118</v>
      </c>
      <c r="P237" s="105" t="s">
        <v>154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118</v>
      </c>
      <c r="P238" s="105" t="s">
        <v>99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118</v>
      </c>
      <c r="P239" s="105" t="s">
        <v>155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118</v>
      </c>
      <c r="P240" s="105" t="s">
        <v>156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118</v>
      </c>
      <c r="P241" s="105" t="s">
        <v>157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118</v>
      </c>
      <c r="P242" s="105" t="s">
        <v>158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118</v>
      </c>
      <c r="P243" s="105" t="s">
        <v>159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118</v>
      </c>
      <c r="P244" s="105" t="s">
        <v>160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118</v>
      </c>
      <c r="P245" s="105" t="s">
        <v>161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118</v>
      </c>
      <c r="P246" s="495" t="s">
        <v>162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119</v>
      </c>
      <c r="P247" s="492" t="s">
        <v>153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119</v>
      </c>
      <c r="P248" s="105" t="s">
        <v>154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119</v>
      </c>
      <c r="P249" s="105" t="s">
        <v>99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119</v>
      </c>
      <c r="P250" s="105" t="s">
        <v>155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119</v>
      </c>
      <c r="P251" s="105" t="s">
        <v>156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119</v>
      </c>
      <c r="P252" s="105" t="s">
        <v>157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119</v>
      </c>
      <c r="P253" s="105" t="s">
        <v>158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119</v>
      </c>
      <c r="P254" s="105" t="s">
        <v>159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119</v>
      </c>
      <c r="P255" s="105" t="s">
        <v>160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119</v>
      </c>
      <c r="P256" s="105" t="s">
        <v>161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119</v>
      </c>
      <c r="P257" s="495" t="s">
        <v>162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120</v>
      </c>
      <c r="P258" s="492" t="s">
        <v>153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120</v>
      </c>
      <c r="P259" s="105" t="s">
        <v>154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120</v>
      </c>
      <c r="P260" s="105" t="s">
        <v>99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120</v>
      </c>
      <c r="P261" s="105" t="s">
        <v>155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120</v>
      </c>
      <c r="P262" s="105" t="s">
        <v>156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120</v>
      </c>
      <c r="P263" s="105" t="s">
        <v>157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120</v>
      </c>
      <c r="P264" s="105" t="s">
        <v>158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120</v>
      </c>
      <c r="P265" s="105" t="s">
        <v>159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120</v>
      </c>
      <c r="P266" s="105" t="s">
        <v>160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120</v>
      </c>
      <c r="P267" s="105" t="s">
        <v>161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120</v>
      </c>
      <c r="P268" s="495" t="s">
        <v>162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121</v>
      </c>
      <c r="P269" s="492" t="s">
        <v>153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121</v>
      </c>
      <c r="P270" s="105" t="s">
        <v>154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121</v>
      </c>
      <c r="P271" s="105" t="s">
        <v>99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121</v>
      </c>
      <c r="P272" s="105" t="s">
        <v>155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121</v>
      </c>
      <c r="P273" s="105" t="s">
        <v>156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121</v>
      </c>
      <c r="P274" s="105" t="s">
        <v>157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121</v>
      </c>
      <c r="P275" s="105" t="s">
        <v>158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121</v>
      </c>
      <c r="P276" s="105" t="s">
        <v>159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121</v>
      </c>
      <c r="P277" s="105" t="s">
        <v>160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121</v>
      </c>
      <c r="P278" s="105" t="s">
        <v>161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121</v>
      </c>
      <c r="P279" s="495" t="s">
        <v>162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122</v>
      </c>
      <c r="P280" s="492" t="s">
        <v>153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122</v>
      </c>
      <c r="P281" s="105" t="s">
        <v>154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122</v>
      </c>
      <c r="P282" s="105" t="s">
        <v>99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122</v>
      </c>
      <c r="P283" s="105" t="s">
        <v>155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122</v>
      </c>
      <c r="P284" s="105" t="s">
        <v>156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122</v>
      </c>
      <c r="P285" s="105" t="s">
        <v>157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122</v>
      </c>
      <c r="P286" s="105" t="s">
        <v>158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122</v>
      </c>
      <c r="P287" s="105" t="s">
        <v>159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122</v>
      </c>
      <c r="P288" s="105" t="s">
        <v>160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122</v>
      </c>
      <c r="P289" s="105" t="s">
        <v>161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122</v>
      </c>
      <c r="P290" s="495" t="s">
        <v>162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85</v>
      </c>
      <c r="B1" s="2"/>
      <c r="C1" s="2"/>
      <c r="D1" s="2"/>
      <c r="V1" s="4" t="s">
        <v>85</v>
      </c>
    </row>
    <row r="2" spans="1:38" customHeight="1" ht="15">
      <c r="A2" s="4" t="s">
        <v>166</v>
      </c>
      <c r="B2" s="2"/>
      <c r="C2" s="2"/>
      <c r="D2" s="2"/>
      <c r="V2" s="419" t="s">
        <v>167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168</v>
      </c>
      <c r="B4" s="91" t="str">
        <f>'H - INPUT'!F29</f>
        <v>0</v>
      </c>
      <c r="C4" s="2"/>
      <c r="D4" s="2"/>
      <c r="V4" s="1" t="s">
        <v>169</v>
      </c>
      <c r="W4" s="99" t="str">
        <f>'Panel H'!B11</f>
        <v>0</v>
      </c>
    </row>
    <row r="5" spans="1:38" s="1" customFormat="1">
      <c r="A5" s="1" t="s">
        <v>151</v>
      </c>
      <c r="B5" s="91" t="str">
        <f>'H - INPUT'!F30</f>
        <v>0</v>
      </c>
      <c r="C5" s="2"/>
      <c r="D5" s="2"/>
      <c r="V5" s="1" t="s">
        <v>170</v>
      </c>
      <c r="W5" s="256">
        <v>21</v>
      </c>
    </row>
    <row r="6" spans="1:38" s="1" customFormat="1">
      <c r="A6" s="1" t="s">
        <v>91</v>
      </c>
      <c r="B6" s="92" t="str">
        <f>'Opening H'!B8</f>
        <v>0</v>
      </c>
      <c r="C6" s="2"/>
      <c r="D6" s="2"/>
    </row>
    <row r="7" spans="1:38" s="1" customFormat="1">
      <c r="A7" s="1" t="s">
        <v>92</v>
      </c>
      <c r="B7" s="92" t="str">
        <f>'Opening H'!B9</f>
        <v>0</v>
      </c>
      <c r="C7" s="2"/>
      <c r="D7" s="2"/>
    </row>
    <row r="9" spans="1:38">
      <c r="A9" t="s">
        <v>171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172</v>
      </c>
      <c r="B10" s="8">
        <v>0</v>
      </c>
    </row>
    <row r="11" spans="1:38">
      <c r="A11" t="s">
        <v>173</v>
      </c>
      <c r="B11" s="8">
        <v>15</v>
      </c>
    </row>
    <row r="12" spans="1:38" customHeight="1" ht="12.75"/>
    <row r="13" spans="1:38" customHeight="1" ht="36">
      <c r="D13" s="994" t="s">
        <v>153</v>
      </c>
      <c r="E13" s="985"/>
      <c r="F13" s="984" t="s">
        <v>174</v>
      </c>
      <c r="G13" s="985"/>
      <c r="H13" s="984" t="s">
        <v>154</v>
      </c>
      <c r="I13" s="985"/>
      <c r="J13" s="984" t="s">
        <v>175</v>
      </c>
      <c r="K13" s="985"/>
      <c r="L13" s="984" t="s">
        <v>176</v>
      </c>
      <c r="M13" s="985"/>
      <c r="N13" s="984" t="s">
        <v>177</v>
      </c>
      <c r="O13" s="985"/>
      <c r="P13" s="984" t="s">
        <v>178</v>
      </c>
      <c r="Q13" s="985"/>
      <c r="R13" s="984" t="s">
        <v>179</v>
      </c>
      <c r="S13" s="990"/>
      <c r="V13" s="85" t="s">
        <v>143</v>
      </c>
      <c r="W13" s="86" t="s">
        <v>180</v>
      </c>
      <c r="X13" s="86" t="s">
        <v>181</v>
      </c>
      <c r="Y13" s="86" t="s">
        <v>182</v>
      </c>
      <c r="Z13" s="86" t="s">
        <v>135</v>
      </c>
      <c r="AA13" s="86" t="s">
        <v>183</v>
      </c>
      <c r="AB13" s="86" t="s">
        <v>184</v>
      </c>
      <c r="AC13" s="86" t="s">
        <v>185</v>
      </c>
      <c r="AE13" s="969" t="s">
        <v>186</v>
      </c>
      <c r="AF13" s="970"/>
      <c r="AG13" s="987" t="s">
        <v>187</v>
      </c>
      <c r="AH13" s="987"/>
      <c r="AI13" s="987" t="s">
        <v>188</v>
      </c>
      <c r="AJ13" s="988"/>
    </row>
    <row r="14" spans="1:38" customHeight="1" ht="12.75">
      <c r="D14" s="29" t="s">
        <v>189</v>
      </c>
      <c r="E14" s="26" t="s">
        <v>190</v>
      </c>
      <c r="F14" s="26" t="s">
        <v>189</v>
      </c>
      <c r="G14" s="26" t="s">
        <v>190</v>
      </c>
      <c r="H14" s="26" t="s">
        <v>189</v>
      </c>
      <c r="I14" s="26" t="s">
        <v>190</v>
      </c>
      <c r="J14" s="26" t="s">
        <v>189</v>
      </c>
      <c r="K14" s="26" t="s">
        <v>190</v>
      </c>
      <c r="L14" s="26" t="s">
        <v>189</v>
      </c>
      <c r="M14" s="26" t="s">
        <v>190</v>
      </c>
      <c r="N14" s="26" t="s">
        <v>189</v>
      </c>
      <c r="O14" s="26" t="s">
        <v>190</v>
      </c>
      <c r="P14" s="26" t="s">
        <v>189</v>
      </c>
      <c r="Q14" s="26" t="s">
        <v>190</v>
      </c>
      <c r="R14" s="26" t="s">
        <v>189</v>
      </c>
      <c r="S14" s="27" t="s">
        <v>190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191</v>
      </c>
      <c r="AF14" s="104" t="s">
        <v>32</v>
      </c>
      <c r="AG14" s="104" t="s">
        <v>191</v>
      </c>
      <c r="AH14" s="104" t="s">
        <v>32</v>
      </c>
      <c r="AI14" s="104" t="s">
        <v>191</v>
      </c>
      <c r="AJ14" s="124" t="s">
        <v>32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58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153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153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154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154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91" t="s">
        <v>192</v>
      </c>
      <c r="E18" s="992"/>
      <c r="F18" s="992"/>
      <c r="G18" s="992"/>
      <c r="H18" s="992"/>
      <c r="I18" s="992"/>
      <c r="J18" s="992"/>
      <c r="K18" s="992"/>
      <c r="L18" s="992"/>
      <c r="M18" s="992"/>
      <c r="N18" s="992"/>
      <c r="O18" s="992"/>
      <c r="P18" s="992"/>
      <c r="Q18" s="992"/>
      <c r="R18" s="992"/>
      <c r="S18" s="993"/>
      <c r="V18" s="58" t="s">
        <v>99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154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95" t="s">
        <v>151</v>
      </c>
      <c r="D19" s="986" t="s">
        <v>153</v>
      </c>
      <c r="E19" s="986"/>
      <c r="F19" s="986" t="s">
        <v>174</v>
      </c>
      <c r="G19" s="986"/>
      <c r="H19" s="986" t="s">
        <v>154</v>
      </c>
      <c r="I19" s="986"/>
      <c r="J19" s="986" t="s">
        <v>175</v>
      </c>
      <c r="K19" s="986"/>
      <c r="L19" s="986" t="s">
        <v>176</v>
      </c>
      <c r="M19" s="986"/>
      <c r="N19" s="986" t="s">
        <v>177</v>
      </c>
      <c r="O19" s="986"/>
      <c r="P19" s="986" t="s">
        <v>178</v>
      </c>
      <c r="Q19" s="986"/>
      <c r="R19" s="986" t="s">
        <v>179</v>
      </c>
      <c r="S19" s="989"/>
      <c r="V19" s="58" t="s">
        <v>155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153</v>
      </c>
      <c r="AF19" s="420" t="str">
        <f>X19+W4-W5</f>
        <v>0</v>
      </c>
      <c r="AG19" s="420" t="s">
        <v>153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96"/>
      <c r="D20" s="26" t="s">
        <v>189</v>
      </c>
      <c r="E20" s="26" t="s">
        <v>190</v>
      </c>
      <c r="F20" s="26" t="s">
        <v>189</v>
      </c>
      <c r="G20" s="26" t="s">
        <v>190</v>
      </c>
      <c r="H20" s="26" t="s">
        <v>189</v>
      </c>
      <c r="I20" s="26" t="s">
        <v>190</v>
      </c>
      <c r="J20" s="26" t="s">
        <v>189</v>
      </c>
      <c r="K20" s="26" t="s">
        <v>190</v>
      </c>
      <c r="L20" s="26" t="s">
        <v>189</v>
      </c>
      <c r="M20" s="26" t="s">
        <v>190</v>
      </c>
      <c r="N20" s="26" t="s">
        <v>189</v>
      </c>
      <c r="O20" s="26" t="s">
        <v>190</v>
      </c>
      <c r="P20" s="26" t="s">
        <v>189</v>
      </c>
      <c r="Q20" s="26" t="s">
        <v>190</v>
      </c>
      <c r="R20" s="26" t="s">
        <v>189</v>
      </c>
      <c r="S20" s="27" t="s">
        <v>190</v>
      </c>
      <c r="V20" s="58" t="s">
        <v>156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154</v>
      </c>
      <c r="AF20" s="420" t="str">
        <f>AB20+W4+AA20+W4-W5</f>
        <v>0</v>
      </c>
      <c r="AG20" s="420" t="s">
        <v>154</v>
      </c>
      <c r="AH20" s="420" t="str">
        <f>AB20+W4-W5</f>
        <v>0</v>
      </c>
      <c r="AI20" s="420"/>
      <c r="AJ20" s="421"/>
    </row>
    <row r="21" spans="1:38">
      <c r="B21" s="23"/>
      <c r="C21" s="7" t="s">
        <v>99</v>
      </c>
      <c r="D21">
        <v>0</v>
      </c>
      <c r="E21">
        <v>0</v>
      </c>
      <c r="F21" s="28" t="s">
        <v>193</v>
      </c>
      <c r="G21" s="28" t="s">
        <v>193</v>
      </c>
      <c r="H21">
        <v>0</v>
      </c>
      <c r="I21">
        <v>0</v>
      </c>
      <c r="J21" s="28" t="s">
        <v>193</v>
      </c>
      <c r="K21" s="28" t="s">
        <v>193</v>
      </c>
      <c r="L21" s="28" t="s">
        <v>193</v>
      </c>
      <c r="M21" s="28" t="s">
        <v>193</v>
      </c>
      <c r="N21" s="28" t="s">
        <v>193</v>
      </c>
      <c r="O21" s="28" t="s">
        <v>193</v>
      </c>
      <c r="P21" s="28" t="s">
        <v>193</v>
      </c>
      <c r="Q21" s="28" t="s">
        <v>193</v>
      </c>
      <c r="R21" s="28" t="s">
        <v>193</v>
      </c>
      <c r="S21" s="30" t="s">
        <v>193</v>
      </c>
      <c r="V21" s="105" t="s">
        <v>157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154</v>
      </c>
      <c r="AF21" s="420" t="str">
        <f>AB21+W4+AA21+W4-W5</f>
        <v>0</v>
      </c>
      <c r="AG21" s="420" t="s">
        <v>154</v>
      </c>
      <c r="AH21" s="420" t="str">
        <f>AB21+W4-W5</f>
        <v>0</v>
      </c>
      <c r="AI21" s="420"/>
      <c r="AJ21" s="421"/>
    </row>
    <row r="22" spans="1:38">
      <c r="B22" s="23"/>
      <c r="C22" s="24" t="s">
        <v>100</v>
      </c>
      <c r="D22" t="str">
        <f>$B$9</f>
        <v>0</v>
      </c>
      <c r="E22" t="str">
        <f>$B$10</f>
        <v>0</v>
      </c>
      <c r="F22" s="28" t="s">
        <v>193</v>
      </c>
      <c r="G22" s="28" t="s">
        <v>193</v>
      </c>
      <c r="H22" t="str">
        <f>$B$9</f>
        <v>0</v>
      </c>
      <c r="I22" t="str">
        <f>$B$10</f>
        <v>0</v>
      </c>
      <c r="J22" s="28" t="s">
        <v>193</v>
      </c>
      <c r="K22" s="28" t="s">
        <v>193</v>
      </c>
      <c r="L22" t="str">
        <f>$B$9*2</f>
        <v>0</v>
      </c>
      <c r="M22" t="str">
        <f>$B$10</f>
        <v>0</v>
      </c>
      <c r="N22" s="28" t="s">
        <v>193</v>
      </c>
      <c r="O22" s="28" t="s">
        <v>193</v>
      </c>
      <c r="P22" s="28" t="s">
        <v>193</v>
      </c>
      <c r="Q22" s="28" t="s">
        <v>193</v>
      </c>
      <c r="R22" s="28" t="s">
        <v>193</v>
      </c>
      <c r="S22" s="30" t="s">
        <v>193</v>
      </c>
      <c r="V22" s="105" t="s">
        <v>158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153</v>
      </c>
      <c r="AF22" s="420" t="str">
        <f>X22+W4+Y22+W5</f>
        <v>0</v>
      </c>
      <c r="AG22" s="420" t="s">
        <v>154</v>
      </c>
      <c r="AH22" s="420" t="str">
        <f>AB22+W4-W5</f>
        <v>0</v>
      </c>
      <c r="AI22" s="420"/>
      <c r="AJ22" s="421"/>
    </row>
    <row r="23" spans="1:38">
      <c r="B23" s="23"/>
      <c r="C23" s="24" t="s">
        <v>101</v>
      </c>
      <c r="D23" t="str">
        <f>$B$9</f>
        <v>0</v>
      </c>
      <c r="E23" t="str">
        <f>$B$10</f>
        <v>0</v>
      </c>
      <c r="F23" s="28" t="s">
        <v>193</v>
      </c>
      <c r="G23" s="28" t="s">
        <v>193</v>
      </c>
      <c r="H23" t="str">
        <f>$B$9</f>
        <v>0</v>
      </c>
      <c r="I23" t="str">
        <f>$B$10</f>
        <v>0</v>
      </c>
      <c r="J23" s="28" t="s">
        <v>193</v>
      </c>
      <c r="K23" s="28" t="s">
        <v>193</v>
      </c>
      <c r="L23" s="21" t="s">
        <v>193</v>
      </c>
      <c r="M23" s="21" t="s">
        <v>193</v>
      </c>
      <c r="N23" s="28" t="s">
        <v>193</v>
      </c>
      <c r="O23" s="28" t="s">
        <v>193</v>
      </c>
      <c r="P23" t="str">
        <f>B9*2</f>
        <v>0</v>
      </c>
      <c r="Q23" t="str">
        <f>B10</f>
        <v>0</v>
      </c>
      <c r="R23" s="28" t="s">
        <v>193</v>
      </c>
      <c r="S23" s="30" t="s">
        <v>193</v>
      </c>
      <c r="V23" s="105" t="s">
        <v>159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153</v>
      </c>
      <c r="AF23" s="420" t="str">
        <f>X23+W4+Y23+W5</f>
        <v>0</v>
      </c>
      <c r="AG23" s="420" t="s">
        <v>154</v>
      </c>
      <c r="AH23" s="420" t="str">
        <f>AB23+W4+AA23+W4-W5</f>
        <v>0</v>
      </c>
      <c r="AI23" s="420" t="s">
        <v>154</v>
      </c>
      <c r="AJ23" s="421" t="str">
        <f>AB23+W4-W5</f>
        <v>0</v>
      </c>
    </row>
    <row r="24" spans="1:38">
      <c r="B24" s="23"/>
      <c r="C24" s="24" t="s">
        <v>102</v>
      </c>
      <c r="D24" t="str">
        <f>B9*2</f>
        <v>0</v>
      </c>
      <c r="E24" t="str">
        <f>B10</f>
        <v>0</v>
      </c>
      <c r="F24" s="28" t="s">
        <v>193</v>
      </c>
      <c r="G24" s="28" t="s">
        <v>193</v>
      </c>
      <c r="H24" s="28" t="s">
        <v>193</v>
      </c>
      <c r="I24" s="28" t="s">
        <v>193</v>
      </c>
      <c r="J24" s="28" t="s">
        <v>193</v>
      </c>
      <c r="K24" s="28" t="s">
        <v>193</v>
      </c>
      <c r="L24" t="str">
        <f>B9</f>
        <v>0</v>
      </c>
      <c r="M24" t="str">
        <f>B10</f>
        <v>0</v>
      </c>
      <c r="N24" s="28" t="s">
        <v>193</v>
      </c>
      <c r="O24" s="28" t="s">
        <v>193</v>
      </c>
      <c r="P24" t="str">
        <f>B9</f>
        <v>0</v>
      </c>
      <c r="Q24" t="str">
        <f>B10</f>
        <v>0</v>
      </c>
      <c r="R24" s="28" t="s">
        <v>193</v>
      </c>
      <c r="S24" s="30" t="s">
        <v>193</v>
      </c>
      <c r="V24" s="105" t="s">
        <v>160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153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103</v>
      </c>
      <c r="D25" s="28" t="s">
        <v>193</v>
      </c>
      <c r="E25" s="28" t="s">
        <v>193</v>
      </c>
      <c r="F25" s="28" t="s">
        <v>193</v>
      </c>
      <c r="G25" s="28" t="s">
        <v>193</v>
      </c>
      <c r="H25" t="str">
        <f>B9*2</f>
        <v>0</v>
      </c>
      <c r="I25" t="str">
        <f>B10</f>
        <v>0</v>
      </c>
      <c r="J25" s="28" t="s">
        <v>193</v>
      </c>
      <c r="K25" s="28" t="s">
        <v>193</v>
      </c>
      <c r="L25" t="str">
        <f>B9</f>
        <v>0</v>
      </c>
      <c r="M25" t="str">
        <f>B10</f>
        <v>0</v>
      </c>
      <c r="N25" s="28" t="s">
        <v>193</v>
      </c>
      <c r="O25" s="28" t="s">
        <v>193</v>
      </c>
      <c r="P25" t="str">
        <f>B9</f>
        <v>0</v>
      </c>
      <c r="Q25" t="str">
        <f>B10</f>
        <v>0</v>
      </c>
      <c r="R25" s="28" t="s">
        <v>193</v>
      </c>
      <c r="S25" s="30" t="s">
        <v>193</v>
      </c>
      <c r="V25" s="105" t="s">
        <v>161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154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104</v>
      </c>
      <c r="D26" s="31" t="str">
        <f>B9*2</f>
        <v>0</v>
      </c>
      <c r="E26" s="32" t="str">
        <f>B10</f>
        <v>0</v>
      </c>
      <c r="F26" s="33" t="s">
        <v>193</v>
      </c>
      <c r="G26" s="33" t="s">
        <v>193</v>
      </c>
      <c r="H26" s="32" t="str">
        <f>B9*2</f>
        <v>0</v>
      </c>
      <c r="I26" s="32" t="str">
        <f>B10</f>
        <v>0</v>
      </c>
      <c r="J26" s="33" t="s">
        <v>193</v>
      </c>
      <c r="K26" s="33" t="s">
        <v>193</v>
      </c>
      <c r="L26" s="32" t="str">
        <f>B9*2</f>
        <v>0</v>
      </c>
      <c r="M26" s="32" t="str">
        <f>B10</f>
        <v>0</v>
      </c>
      <c r="N26" s="33" t="s">
        <v>193</v>
      </c>
      <c r="O26" s="33" t="s">
        <v>193</v>
      </c>
      <c r="P26" s="32" t="str">
        <f>B9*2</f>
        <v>0</v>
      </c>
      <c r="Q26" s="32" t="str">
        <f>B10</f>
        <v>0</v>
      </c>
      <c r="R26" s="33" t="s">
        <v>193</v>
      </c>
      <c r="S26" s="34" t="s">
        <v>193</v>
      </c>
      <c r="V26" s="7" t="s">
        <v>162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154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91" t="s">
        <v>194</v>
      </c>
      <c r="E28" s="992"/>
      <c r="F28" s="992"/>
      <c r="G28" s="992"/>
      <c r="H28" s="992"/>
      <c r="I28" s="992"/>
      <c r="J28" s="992"/>
      <c r="K28" s="992"/>
      <c r="L28" s="992"/>
      <c r="M28" s="992"/>
      <c r="N28" s="992"/>
      <c r="O28" s="992"/>
      <c r="P28" s="992"/>
      <c r="Q28" s="992"/>
      <c r="R28" s="992"/>
      <c r="S28" s="993"/>
    </row>
    <row r="29" spans="1:38">
      <c r="C29" s="995" t="s">
        <v>151</v>
      </c>
      <c r="D29" s="986" t="s">
        <v>153</v>
      </c>
      <c r="E29" s="986"/>
      <c r="F29" s="986" t="s">
        <v>174</v>
      </c>
      <c r="G29" s="986"/>
      <c r="H29" s="986" t="s">
        <v>154</v>
      </c>
      <c r="I29" s="986"/>
      <c r="J29" s="986" t="s">
        <v>175</v>
      </c>
      <c r="K29" s="986"/>
      <c r="L29" s="986" t="s">
        <v>176</v>
      </c>
      <c r="M29" s="986"/>
      <c r="N29" s="986" t="s">
        <v>177</v>
      </c>
      <c r="O29" s="986"/>
      <c r="P29" s="986" t="s">
        <v>178</v>
      </c>
      <c r="Q29" s="986"/>
      <c r="R29" s="986" t="s">
        <v>179</v>
      </c>
      <c r="S29" s="989"/>
      <c r="U29" s="572" t="s">
        <v>20</v>
      </c>
      <c r="V29" s="574" t="s">
        <v>195</v>
      </c>
    </row>
    <row r="30" spans="1:38" customHeight="1" ht="12.75">
      <c r="C30" s="996"/>
      <c r="D30" s="26" t="s">
        <v>189</v>
      </c>
      <c r="E30" s="26" t="s">
        <v>190</v>
      </c>
      <c r="F30" s="26" t="s">
        <v>189</v>
      </c>
      <c r="G30" s="26" t="s">
        <v>190</v>
      </c>
      <c r="H30" s="26" t="s">
        <v>189</v>
      </c>
      <c r="I30" s="26" t="s">
        <v>190</v>
      </c>
      <c r="J30" s="26" t="s">
        <v>189</v>
      </c>
      <c r="K30" s="26" t="s">
        <v>190</v>
      </c>
      <c r="L30" s="26" t="s">
        <v>189</v>
      </c>
      <c r="M30" s="26" t="s">
        <v>190</v>
      </c>
      <c r="N30" s="26" t="s">
        <v>189</v>
      </c>
      <c r="O30" s="26" t="s">
        <v>190</v>
      </c>
      <c r="P30" s="26" t="s">
        <v>189</v>
      </c>
      <c r="Q30" s="26" t="s">
        <v>190</v>
      </c>
      <c r="R30" s="26" t="s">
        <v>189</v>
      </c>
      <c r="S30" s="27" t="s">
        <v>190</v>
      </c>
      <c r="U30" s="573" t="s">
        <v>196</v>
      </c>
      <c r="V30" s="575" t="s">
        <v>197</v>
      </c>
    </row>
    <row r="31" spans="1:38">
      <c r="C31" s="7" t="s">
        <v>99</v>
      </c>
      <c r="D31">
        <v>0</v>
      </c>
      <c r="E31">
        <v>0</v>
      </c>
      <c r="F31" s="28" t="s">
        <v>193</v>
      </c>
      <c r="G31" s="28" t="s">
        <v>193</v>
      </c>
      <c r="H31">
        <v>0</v>
      </c>
      <c r="I31">
        <v>0</v>
      </c>
      <c r="J31" s="28" t="s">
        <v>193</v>
      </c>
      <c r="K31" s="28" t="s">
        <v>193</v>
      </c>
      <c r="L31" s="28" t="s">
        <v>193</v>
      </c>
      <c r="M31" s="28" t="s">
        <v>193</v>
      </c>
      <c r="N31" s="28" t="s">
        <v>193</v>
      </c>
      <c r="O31" s="28" t="s">
        <v>193</v>
      </c>
      <c r="P31" s="28" t="s">
        <v>193</v>
      </c>
      <c r="Q31" s="28" t="s">
        <v>193</v>
      </c>
      <c r="R31" s="28" t="s">
        <v>193</v>
      </c>
      <c r="S31" s="30" t="s">
        <v>193</v>
      </c>
      <c r="U31" s="570">
        <v>0</v>
      </c>
      <c r="V31" s="365">
        <v>1</v>
      </c>
    </row>
    <row r="32" spans="1:38">
      <c r="C32" s="24" t="s">
        <v>100</v>
      </c>
      <c r="D32" t="str">
        <f>B9</f>
        <v>0</v>
      </c>
      <c r="E32" t="str">
        <f>B11</f>
        <v>0</v>
      </c>
      <c r="F32" s="28" t="s">
        <v>193</v>
      </c>
      <c r="G32" s="28" t="s">
        <v>193</v>
      </c>
      <c r="H32" t="str">
        <f>B9</f>
        <v>0</v>
      </c>
      <c r="I32" t="str">
        <f>B11</f>
        <v>0</v>
      </c>
      <c r="J32" s="28" t="s">
        <v>193</v>
      </c>
      <c r="K32" s="28" t="s">
        <v>193</v>
      </c>
      <c r="L32" t="str">
        <f>B9*2</f>
        <v>0</v>
      </c>
      <c r="M32" t="str">
        <f>B11*2</f>
        <v>0</v>
      </c>
      <c r="N32" s="28" t="s">
        <v>193</v>
      </c>
      <c r="O32" s="28" t="s">
        <v>193</v>
      </c>
      <c r="P32" s="28" t="s">
        <v>193</v>
      </c>
      <c r="Q32" s="28" t="s">
        <v>193</v>
      </c>
      <c r="R32" s="28" t="s">
        <v>193</v>
      </c>
      <c r="S32" s="30" t="s">
        <v>193</v>
      </c>
      <c r="U32" s="570">
        <v>4</v>
      </c>
      <c r="V32" s="365">
        <v>1</v>
      </c>
    </row>
    <row r="33" spans="1:38">
      <c r="C33" s="24" t="s">
        <v>101</v>
      </c>
      <c r="D33" t="str">
        <f>B9</f>
        <v>0</v>
      </c>
      <c r="E33" t="str">
        <f>B11</f>
        <v>0</v>
      </c>
      <c r="F33" s="28" t="s">
        <v>193</v>
      </c>
      <c r="G33" s="28" t="s">
        <v>193</v>
      </c>
      <c r="H33" t="str">
        <f>B9</f>
        <v>0</v>
      </c>
      <c r="I33" t="str">
        <f>B11</f>
        <v>0</v>
      </c>
      <c r="J33" s="28" t="s">
        <v>193</v>
      </c>
      <c r="K33" s="28" t="s">
        <v>193</v>
      </c>
      <c r="L33" s="28" t="s">
        <v>193</v>
      </c>
      <c r="M33" s="28" t="s">
        <v>193</v>
      </c>
      <c r="N33" s="28" t="s">
        <v>193</v>
      </c>
      <c r="O33" s="28" t="s">
        <v>193</v>
      </c>
      <c r="P33" t="str">
        <f>B9*2</f>
        <v>0</v>
      </c>
      <c r="Q33" t="str">
        <f>B11*2</f>
        <v>0</v>
      </c>
      <c r="R33" s="28" t="s">
        <v>193</v>
      </c>
      <c r="S33" s="30" t="s">
        <v>193</v>
      </c>
      <c r="U33" s="570">
        <v>4</v>
      </c>
      <c r="V33" s="365">
        <v>0</v>
      </c>
    </row>
    <row r="34" spans="1:38">
      <c r="C34" s="24" t="s">
        <v>102</v>
      </c>
      <c r="D34" t="str">
        <f>B9*2</f>
        <v>0</v>
      </c>
      <c r="E34" t="str">
        <f>B11*2</f>
        <v>0</v>
      </c>
      <c r="F34" s="28" t="s">
        <v>193</v>
      </c>
      <c r="G34" s="28" t="s">
        <v>193</v>
      </c>
      <c r="H34" s="28" t="s">
        <v>193</v>
      </c>
      <c r="I34" s="28" t="s">
        <v>193</v>
      </c>
      <c r="J34" s="28" t="s">
        <v>193</v>
      </c>
      <c r="K34" s="28" t="s">
        <v>193</v>
      </c>
      <c r="L34" t="str">
        <f>B9</f>
        <v>0</v>
      </c>
      <c r="M34" t="str">
        <f>B11</f>
        <v>0</v>
      </c>
      <c r="N34" s="28" t="s">
        <v>193</v>
      </c>
      <c r="O34" s="28" t="s">
        <v>193</v>
      </c>
      <c r="P34" t="str">
        <f>B9</f>
        <v>0</v>
      </c>
      <c r="Q34" t="str">
        <f>B11</f>
        <v>0</v>
      </c>
      <c r="R34" s="28" t="s">
        <v>193</v>
      </c>
      <c r="S34" s="30" t="s">
        <v>193</v>
      </c>
      <c r="U34" s="570">
        <v>4</v>
      </c>
      <c r="V34" s="365">
        <v>0</v>
      </c>
    </row>
    <row r="35" spans="1:38">
      <c r="C35" s="24" t="s">
        <v>103</v>
      </c>
      <c r="D35" s="28" t="s">
        <v>193</v>
      </c>
      <c r="E35" s="28" t="s">
        <v>193</v>
      </c>
      <c r="F35" s="28" t="s">
        <v>193</v>
      </c>
      <c r="G35" s="28" t="s">
        <v>193</v>
      </c>
      <c r="H35" t="str">
        <f>B9*2</f>
        <v>0</v>
      </c>
      <c r="I35" t="str">
        <f>B11*2</f>
        <v>0</v>
      </c>
      <c r="J35" s="28" t="s">
        <v>193</v>
      </c>
      <c r="K35" s="28" t="s">
        <v>193</v>
      </c>
      <c r="L35" t="str">
        <f>B9</f>
        <v>0</v>
      </c>
      <c r="M35" t="str">
        <f>B11</f>
        <v>0</v>
      </c>
      <c r="N35" s="28" t="s">
        <v>193</v>
      </c>
      <c r="O35" s="28" t="s">
        <v>193</v>
      </c>
      <c r="P35" t="str">
        <f>B9</f>
        <v>0</v>
      </c>
      <c r="Q35" t="str">
        <f>B11</f>
        <v>0</v>
      </c>
      <c r="R35" s="28" t="s">
        <v>193</v>
      </c>
      <c r="S35" s="30" t="s">
        <v>193</v>
      </c>
      <c r="U35" s="570">
        <v>4</v>
      </c>
      <c r="V35" s="365">
        <v>0</v>
      </c>
    </row>
    <row r="36" spans="1:38">
      <c r="C36" s="24" t="s">
        <v>104</v>
      </c>
      <c r="D36" t="str">
        <f>B9*2</f>
        <v>0</v>
      </c>
      <c r="E36" t="str">
        <f>B11*2</f>
        <v>0</v>
      </c>
      <c r="F36" s="28" t="s">
        <v>193</v>
      </c>
      <c r="G36" s="28" t="s">
        <v>193</v>
      </c>
      <c r="H36" t="str">
        <f>B9*2</f>
        <v>0</v>
      </c>
      <c r="I36" t="str">
        <f>B11*2</f>
        <v>0</v>
      </c>
      <c r="J36" s="28" t="s">
        <v>193</v>
      </c>
      <c r="K36" s="28" t="s">
        <v>193</v>
      </c>
      <c r="L36" t="str">
        <f>B9*2</f>
        <v>0</v>
      </c>
      <c r="M36" t="str">
        <f>B11*2</f>
        <v>0</v>
      </c>
      <c r="N36" s="28" t="s">
        <v>193</v>
      </c>
      <c r="O36" s="28" t="s">
        <v>193</v>
      </c>
      <c r="P36" t="str">
        <f>B9*2</f>
        <v>0</v>
      </c>
      <c r="Q36" t="str">
        <f>B11*2</f>
        <v>0</v>
      </c>
      <c r="R36" s="28" t="s">
        <v>193</v>
      </c>
      <c r="S36" s="30" t="s">
        <v>193</v>
      </c>
      <c r="U36" s="570">
        <v>8</v>
      </c>
      <c r="V36" s="365">
        <v>0</v>
      </c>
    </row>
    <row r="37" spans="1:38">
      <c r="C37" s="24" t="s">
        <v>105</v>
      </c>
      <c r="D37" t="str">
        <f>B9</f>
        <v>0</v>
      </c>
      <c r="E37" t="str">
        <f>B10</f>
        <v>0</v>
      </c>
      <c r="F37" s="28" t="s">
        <v>193</v>
      </c>
      <c r="G37" s="28" t="s">
        <v>193</v>
      </c>
      <c r="H37" t="str">
        <f>B9</f>
        <v>0</v>
      </c>
      <c r="I37" t="str">
        <f>B10</f>
        <v>0</v>
      </c>
      <c r="J37" s="28" t="s">
        <v>193</v>
      </c>
      <c r="K37" s="28" t="s">
        <v>193</v>
      </c>
      <c r="L37" s="28" t="s">
        <v>193</v>
      </c>
      <c r="M37" s="28" t="s">
        <v>193</v>
      </c>
      <c r="N37" t="str">
        <f>B9*2</f>
        <v>0</v>
      </c>
      <c r="O37" t="str">
        <f>B10</f>
        <v>0</v>
      </c>
      <c r="P37" s="28" t="s">
        <v>193</v>
      </c>
      <c r="Q37" s="28" t="s">
        <v>193</v>
      </c>
      <c r="R37" s="28" t="s">
        <v>193</v>
      </c>
      <c r="S37" s="30" t="s">
        <v>193</v>
      </c>
      <c r="U37" s="570">
        <v>4</v>
      </c>
      <c r="V37" s="365">
        <v>1</v>
      </c>
    </row>
    <row r="38" spans="1:38">
      <c r="C38" s="24" t="s">
        <v>106</v>
      </c>
      <c r="D38" t="str">
        <f>B9</f>
        <v>0</v>
      </c>
      <c r="E38" t="str">
        <f>B10</f>
        <v>0</v>
      </c>
      <c r="F38" s="28" t="s">
        <v>193</v>
      </c>
      <c r="G38" s="28" t="s">
        <v>193</v>
      </c>
      <c r="H38" t="str">
        <f>B9</f>
        <v>0</v>
      </c>
      <c r="I38" t="str">
        <f>B10</f>
        <v>0</v>
      </c>
      <c r="J38" s="28" t="s">
        <v>193</v>
      </c>
      <c r="K38" s="28" t="s">
        <v>193</v>
      </c>
      <c r="L38" s="28" t="s">
        <v>193</v>
      </c>
      <c r="M38" s="28" t="s">
        <v>193</v>
      </c>
      <c r="N38" s="28" t="s">
        <v>193</v>
      </c>
      <c r="O38" s="28" t="s">
        <v>193</v>
      </c>
      <c r="P38" s="28" t="s">
        <v>193</v>
      </c>
      <c r="Q38" s="28" t="s">
        <v>193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107</v>
      </c>
      <c r="D39" t="str">
        <f>B9*2</f>
        <v>0</v>
      </c>
      <c r="E39" t="str">
        <f>B11</f>
        <v>0</v>
      </c>
      <c r="F39" s="28" t="s">
        <v>193</v>
      </c>
      <c r="G39" s="28" t="s">
        <v>193</v>
      </c>
      <c r="H39" t="str">
        <f>B9*2</f>
        <v>0</v>
      </c>
      <c r="I39" t="str">
        <f>B11</f>
        <v>0</v>
      </c>
      <c r="J39" s="28" t="s">
        <v>193</v>
      </c>
      <c r="K39" s="28" t="s">
        <v>193</v>
      </c>
      <c r="L39" t="str">
        <f>B9*2</f>
        <v>0</v>
      </c>
      <c r="M39" t="str">
        <f>B11*2</f>
        <v>0</v>
      </c>
      <c r="N39" s="28" t="s">
        <v>193</v>
      </c>
      <c r="O39" s="28" t="s">
        <v>193</v>
      </c>
      <c r="P39" s="28" t="s">
        <v>193</v>
      </c>
      <c r="Q39" s="28" t="s">
        <v>193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108</v>
      </c>
      <c r="D40" t="str">
        <f>B9*2</f>
        <v>0</v>
      </c>
      <c r="E40" t="str">
        <f>B11</f>
        <v>0</v>
      </c>
      <c r="F40" s="28" t="s">
        <v>193</v>
      </c>
      <c r="G40" s="28" t="s">
        <v>193</v>
      </c>
      <c r="H40" t="str">
        <f>B9*2</f>
        <v>0</v>
      </c>
      <c r="I40" t="str">
        <f>B11</f>
        <v>0</v>
      </c>
      <c r="J40" s="28" t="s">
        <v>193</v>
      </c>
      <c r="K40" s="28" t="s">
        <v>193</v>
      </c>
      <c r="L40" s="28" t="s">
        <v>193</v>
      </c>
      <c r="M40" s="28" t="s">
        <v>193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193</v>
      </c>
      <c r="S40" s="30" t="s">
        <v>193</v>
      </c>
      <c r="U40" s="570">
        <v>8</v>
      </c>
      <c r="V40" s="365">
        <v>0</v>
      </c>
    </row>
    <row r="41" spans="1:38">
      <c r="C41" s="24" t="s">
        <v>109</v>
      </c>
      <c r="D41" s="28" t="s">
        <v>193</v>
      </c>
      <c r="E41" s="28" t="s">
        <v>193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193</v>
      </c>
      <c r="K41" s="28" t="s">
        <v>193</v>
      </c>
      <c r="L41" t="str">
        <f>B9*2</f>
        <v>0</v>
      </c>
      <c r="M41" t="str">
        <f>B11</f>
        <v>0</v>
      </c>
      <c r="N41" s="28" t="s">
        <v>193</v>
      </c>
      <c r="O41" s="28" t="s">
        <v>193</v>
      </c>
      <c r="P41" t="str">
        <f>B9*2</f>
        <v>0</v>
      </c>
      <c r="Q41" t="str">
        <f>B11</f>
        <v>0</v>
      </c>
      <c r="R41" s="28" t="s">
        <v>193</v>
      </c>
      <c r="S41" s="30" t="s">
        <v>193</v>
      </c>
      <c r="U41" s="570">
        <v>8</v>
      </c>
      <c r="V41" s="365">
        <v>0</v>
      </c>
    </row>
    <row r="42" spans="1:38">
      <c r="C42" s="24" t="s">
        <v>110</v>
      </c>
      <c r="D42" t="str">
        <f>B9*2</f>
        <v>0</v>
      </c>
      <c r="E42" t="str">
        <f>B11*2</f>
        <v>0</v>
      </c>
      <c r="F42" s="28" t="s">
        <v>193</v>
      </c>
      <c r="G42" s="28" t="s">
        <v>193</v>
      </c>
      <c r="H42" s="28" t="s">
        <v>193</v>
      </c>
      <c r="I42" s="28" t="s">
        <v>193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193</v>
      </c>
      <c r="O42" s="28" t="s">
        <v>193</v>
      </c>
      <c r="P42" t="str">
        <f>B9*2</f>
        <v>0</v>
      </c>
      <c r="Q42" t="str">
        <f>B11</f>
        <v>0</v>
      </c>
      <c r="R42" s="28" t="s">
        <v>193</v>
      </c>
      <c r="S42" s="30" t="s">
        <v>193</v>
      </c>
      <c r="U42" s="570">
        <v>8</v>
      </c>
      <c r="V42" s="365">
        <v>0</v>
      </c>
    </row>
    <row r="43" spans="1:38">
      <c r="C43" s="24" t="s">
        <v>111</v>
      </c>
      <c r="D43" t="str">
        <f>B9*2</f>
        <v>0</v>
      </c>
      <c r="E43" t="str">
        <f>B10</f>
        <v>0</v>
      </c>
      <c r="F43" s="28" t="s">
        <v>193</v>
      </c>
      <c r="G43" s="28" t="s">
        <v>193</v>
      </c>
      <c r="H43" t="str">
        <f>B9*2</f>
        <v>0</v>
      </c>
      <c r="I43" t="str">
        <f>B10</f>
        <v>0</v>
      </c>
      <c r="J43" s="28" t="s">
        <v>193</v>
      </c>
      <c r="K43" s="28" t="s">
        <v>193</v>
      </c>
      <c r="L43" s="28" t="s">
        <v>193</v>
      </c>
      <c r="M43" s="28" t="s">
        <v>193</v>
      </c>
      <c r="N43" t="str">
        <f>B9*2</f>
        <v>0</v>
      </c>
      <c r="O43" t="str">
        <f>B10</f>
        <v>0</v>
      </c>
      <c r="P43" s="28" t="s">
        <v>193</v>
      </c>
      <c r="Q43" s="28" t="s">
        <v>193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112</v>
      </c>
      <c r="D44" s="28" t="s">
        <v>193</v>
      </c>
      <c r="E44" s="28" t="s">
        <v>193</v>
      </c>
      <c r="F44" t="str">
        <f>B9*2</f>
        <v>0</v>
      </c>
      <c r="G44" t="str">
        <f>B10</f>
        <v>0</v>
      </c>
      <c r="H44" s="28" t="s">
        <v>193</v>
      </c>
      <c r="I44" s="28" t="s">
        <v>193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193</v>
      </c>
      <c r="O44" s="28" t="s">
        <v>193</v>
      </c>
      <c r="P44" t="str">
        <f>B9*2</f>
        <v>0</v>
      </c>
      <c r="Q44" t="str">
        <f>B10</f>
        <v>0</v>
      </c>
      <c r="R44" s="28" t="s">
        <v>193</v>
      </c>
      <c r="S44" s="30" t="s">
        <v>193</v>
      </c>
      <c r="U44" s="570">
        <v>8</v>
      </c>
      <c r="V44" s="365">
        <v>0</v>
      </c>
    </row>
    <row r="45" spans="1:38">
      <c r="C45" s="24" t="s">
        <v>113</v>
      </c>
      <c r="D45" s="28" t="s">
        <v>193</v>
      </c>
      <c r="E45" s="28" t="s">
        <v>193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193</v>
      </c>
      <c r="K45" s="28" t="s">
        <v>193</v>
      </c>
      <c r="L45" s="28" t="s">
        <v>193</v>
      </c>
      <c r="M45" s="28" t="s">
        <v>193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193</v>
      </c>
      <c r="S45" s="30" t="s">
        <v>193</v>
      </c>
      <c r="U45" s="570">
        <v>8</v>
      </c>
      <c r="V45" s="365">
        <v>0</v>
      </c>
    </row>
    <row r="46" spans="1:38">
      <c r="C46" s="24" t="s">
        <v>114</v>
      </c>
      <c r="D46" s="28" t="s">
        <v>193</v>
      </c>
      <c r="E46" s="28" t="s">
        <v>193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193</v>
      </c>
      <c r="K46" s="28" t="s">
        <v>193</v>
      </c>
      <c r="L46" t="str">
        <f>B9*2</f>
        <v>0</v>
      </c>
      <c r="M46" t="str">
        <f>B11</f>
        <v>0</v>
      </c>
      <c r="N46" s="28" t="s">
        <v>193</v>
      </c>
      <c r="O46" s="28" t="s">
        <v>193</v>
      </c>
      <c r="P46" s="28" t="s">
        <v>193</v>
      </c>
      <c r="Q46" s="28" t="s">
        <v>193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115</v>
      </c>
      <c r="D47" t="str">
        <f>B9*2</f>
        <v>0</v>
      </c>
      <c r="E47" t="str">
        <f>B11</f>
        <v>0</v>
      </c>
      <c r="F47" s="28" t="s">
        <v>193</v>
      </c>
      <c r="G47" s="28" t="s">
        <v>193</v>
      </c>
      <c r="H47" s="28" t="s">
        <v>193</v>
      </c>
      <c r="I47" s="28" t="s">
        <v>193</v>
      </c>
      <c r="J47" t="str">
        <f>B9*2</f>
        <v>0</v>
      </c>
      <c r="K47" t="str">
        <f>B10</f>
        <v>0</v>
      </c>
      <c r="L47" s="28" t="s">
        <v>193</v>
      </c>
      <c r="M47" s="28" t="s">
        <v>193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193</v>
      </c>
      <c r="S47" s="30" t="s">
        <v>193</v>
      </c>
      <c r="U47" s="570">
        <v>8</v>
      </c>
      <c r="V47" s="365">
        <v>0</v>
      </c>
    </row>
    <row r="48" spans="1:38">
      <c r="C48" s="24" t="s">
        <v>116</v>
      </c>
      <c r="D48" t="str">
        <f>B9*2</f>
        <v>0</v>
      </c>
      <c r="E48" t="str">
        <f>B11</f>
        <v>0</v>
      </c>
      <c r="F48" s="28" t="s">
        <v>193</v>
      </c>
      <c r="G48" s="28" t="s">
        <v>193</v>
      </c>
      <c r="H48" s="28" t="s">
        <v>193</v>
      </c>
      <c r="I48" s="28" t="s">
        <v>193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193</v>
      </c>
      <c r="O48" s="28" t="s">
        <v>193</v>
      </c>
      <c r="P48" s="28" t="s">
        <v>193</v>
      </c>
      <c r="Q48" s="28" t="s">
        <v>193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117</v>
      </c>
      <c r="D49" s="28" t="s">
        <v>193</v>
      </c>
      <c r="E49" s="28" t="s">
        <v>193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193</v>
      </c>
      <c r="K49" s="28" t="s">
        <v>193</v>
      </c>
      <c r="L49" s="28" t="s">
        <v>193</v>
      </c>
      <c r="M49" s="28" t="s">
        <v>193</v>
      </c>
      <c r="N49" t="str">
        <f>B9*2</f>
        <v>0</v>
      </c>
      <c r="O49" t="str">
        <f>B10</f>
        <v>0</v>
      </c>
      <c r="P49" s="28" t="s">
        <v>193</v>
      </c>
      <c r="Q49" s="28" t="s">
        <v>193</v>
      </c>
      <c r="R49" s="28" t="s">
        <v>193</v>
      </c>
      <c r="S49" s="30" t="s">
        <v>193</v>
      </c>
      <c r="U49" s="570">
        <v>4</v>
      </c>
      <c r="V49" s="365">
        <v>1</v>
      </c>
    </row>
    <row r="50" spans="1:38">
      <c r="C50" s="24" t="s">
        <v>118</v>
      </c>
      <c r="D50" t="str">
        <f>B9</f>
        <v>0</v>
      </c>
      <c r="E50" t="str">
        <f>B10</f>
        <v>0</v>
      </c>
      <c r="F50" s="28" t="s">
        <v>193</v>
      </c>
      <c r="G50" s="28" t="s">
        <v>193</v>
      </c>
      <c r="H50" s="28" t="s">
        <v>193</v>
      </c>
      <c r="I50" s="28" t="s">
        <v>193</v>
      </c>
      <c r="J50" t="str">
        <f>B9</f>
        <v>0</v>
      </c>
      <c r="K50" t="str">
        <f>B10</f>
        <v>0</v>
      </c>
      <c r="L50" s="28" t="s">
        <v>193</v>
      </c>
      <c r="M50" s="28" t="s">
        <v>193</v>
      </c>
      <c r="N50" t="str">
        <f>B9*2</f>
        <v>0</v>
      </c>
      <c r="O50" t="str">
        <f>B10</f>
        <v>0</v>
      </c>
      <c r="P50" s="28" t="s">
        <v>193</v>
      </c>
      <c r="Q50" s="28" t="s">
        <v>193</v>
      </c>
      <c r="R50" s="28" t="s">
        <v>193</v>
      </c>
      <c r="S50" s="30" t="s">
        <v>193</v>
      </c>
      <c r="U50" s="570">
        <v>4</v>
      </c>
      <c r="V50" s="365">
        <v>1</v>
      </c>
    </row>
    <row r="51" spans="1:38">
      <c r="C51" s="24" t="s">
        <v>119</v>
      </c>
      <c r="D51" s="28" t="s">
        <v>193</v>
      </c>
      <c r="E51" s="28" t="s">
        <v>193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193</v>
      </c>
      <c r="K51" s="28" t="s">
        <v>193</v>
      </c>
      <c r="L51" s="28" t="s">
        <v>193</v>
      </c>
      <c r="M51" s="28" t="s">
        <v>193</v>
      </c>
      <c r="N51" s="28" t="s">
        <v>193</v>
      </c>
      <c r="O51" s="28" t="s">
        <v>193</v>
      </c>
      <c r="P51" s="28" t="s">
        <v>193</v>
      </c>
      <c r="Q51" s="28" t="s">
        <v>193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120</v>
      </c>
      <c r="D52" t="str">
        <f>B9</f>
        <v>0</v>
      </c>
      <c r="E52" t="str">
        <f>B10</f>
        <v>0</v>
      </c>
      <c r="F52" s="28" t="s">
        <v>193</v>
      </c>
      <c r="G52" s="28" t="s">
        <v>193</v>
      </c>
      <c r="H52" s="28" t="s">
        <v>193</v>
      </c>
      <c r="I52" s="28" t="s">
        <v>193</v>
      </c>
      <c r="J52" t="str">
        <f>B9</f>
        <v>0</v>
      </c>
      <c r="K52" t="str">
        <f>B10</f>
        <v>0</v>
      </c>
      <c r="L52" s="28" t="s">
        <v>193</v>
      </c>
      <c r="M52" s="28" t="s">
        <v>193</v>
      </c>
      <c r="N52" s="28" t="s">
        <v>193</v>
      </c>
      <c r="O52" s="28" t="s">
        <v>193</v>
      </c>
      <c r="P52" s="28" t="s">
        <v>193</v>
      </c>
      <c r="Q52" s="28" t="s">
        <v>193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121</v>
      </c>
      <c r="D53" s="28" t="s">
        <v>193</v>
      </c>
      <c r="E53" s="28" t="s">
        <v>193</v>
      </c>
      <c r="F53" t="str">
        <f>B9</f>
        <v>0</v>
      </c>
      <c r="G53" t="str">
        <f>B10</f>
        <v>0</v>
      </c>
      <c r="H53" s="28" t="s">
        <v>193</v>
      </c>
      <c r="I53" s="28" t="s">
        <v>193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193</v>
      </c>
      <c r="O53" s="28" t="s">
        <v>193</v>
      </c>
      <c r="P53" s="21"/>
      <c r="Q53" s="21"/>
      <c r="R53" s="28" t="s">
        <v>193</v>
      </c>
      <c r="S53" s="30" t="s">
        <v>193</v>
      </c>
      <c r="U53" s="570">
        <v>4</v>
      </c>
      <c r="V53" s="365">
        <v>1</v>
      </c>
    </row>
    <row r="54" spans="1:38">
      <c r="C54" s="24" t="s">
        <v>122</v>
      </c>
      <c r="D54" s="35" t="s">
        <v>193</v>
      </c>
      <c r="E54" s="33" t="s">
        <v>193</v>
      </c>
      <c r="F54" s="32" t="str">
        <f>B9</f>
        <v>0</v>
      </c>
      <c r="G54" s="32" t="str">
        <f>B10</f>
        <v>0</v>
      </c>
      <c r="H54" s="33" t="s">
        <v>193</v>
      </c>
      <c r="I54" s="33" t="s">
        <v>193</v>
      </c>
      <c r="J54" s="32" t="str">
        <f>B9</f>
        <v>0</v>
      </c>
      <c r="K54" s="32" t="str">
        <f>B10</f>
        <v>0</v>
      </c>
      <c r="L54" s="33" t="s">
        <v>193</v>
      </c>
      <c r="M54" s="33" t="s">
        <v>193</v>
      </c>
      <c r="N54" s="33" t="s">
        <v>193</v>
      </c>
      <c r="O54" s="33" t="s">
        <v>193</v>
      </c>
      <c r="P54" s="32" t="str">
        <f>B9*2</f>
        <v>0</v>
      </c>
      <c r="Q54" s="32" t="str">
        <f>B10</f>
        <v>0</v>
      </c>
      <c r="R54" s="33" t="s">
        <v>193</v>
      </c>
      <c r="S54" s="34" t="s">
        <v>193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  <mergeCell ref="L13:M13"/>
    <mergeCell ref="C29:C30"/>
    <mergeCell ref="D29:E29"/>
    <mergeCell ref="F29:G29"/>
    <mergeCell ref="H29:I29"/>
    <mergeCell ref="J29:K29"/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69"/>
      <c r="G2" s="1070"/>
      <c r="H2" s="650" t="s">
        <v>2</v>
      </c>
      <c r="I2" s="651"/>
      <c r="J2" s="1038"/>
      <c r="K2" s="1039"/>
      <c r="L2" s="1039"/>
      <c r="M2" s="1039"/>
      <c r="N2" s="1039"/>
      <c r="O2" s="1039"/>
      <c r="P2" s="1039"/>
      <c r="Q2" s="1039"/>
      <c r="R2" s="1040"/>
      <c r="S2" s="1056" t="s">
        <v>4</v>
      </c>
      <c r="T2" s="1057"/>
      <c r="U2" s="1034"/>
      <c r="V2" s="1035"/>
      <c r="W2" s="650" t="s">
        <v>6</v>
      </c>
      <c r="X2" s="648"/>
      <c r="Y2" s="1038"/>
      <c r="Z2" s="1039"/>
      <c r="AA2" s="1040"/>
    </row>
    <row r="3" spans="1:28" customHeight="1" ht="18">
      <c r="A3" s="652" t="s">
        <v>8</v>
      </c>
      <c r="B3" s="653"/>
      <c r="C3" s="653"/>
      <c r="D3" s="654"/>
      <c r="E3" s="655"/>
      <c r="F3" s="1064"/>
      <c r="G3" s="1065"/>
      <c r="H3" s="656" t="s">
        <v>10</v>
      </c>
      <c r="I3" s="657"/>
      <c r="J3" s="1066"/>
      <c r="K3" s="1067"/>
      <c r="L3" s="1067"/>
      <c r="M3" s="1067"/>
      <c r="N3" s="1067"/>
      <c r="O3" s="1067"/>
      <c r="P3" s="1067"/>
      <c r="Q3" s="1067"/>
      <c r="R3" s="1068"/>
      <c r="S3" s="1058"/>
      <c r="T3" s="1059"/>
      <c r="U3" s="1036"/>
      <c r="V3" s="1037"/>
      <c r="W3" s="658" t="s">
        <v>12</v>
      </c>
      <c r="X3" s="653"/>
      <c r="Y3" s="659"/>
      <c r="Z3" s="660"/>
      <c r="AA3" s="661"/>
    </row>
    <row r="4" spans="1:28" customHeight="1" ht="6.75"/>
    <row r="5" spans="1:28" customHeight="1" ht="15">
      <c r="A5" s="1071" t="s">
        <v>14</v>
      </c>
      <c r="B5" s="1074" t="s">
        <v>15</v>
      </c>
      <c r="C5" s="1074" t="s">
        <v>16</v>
      </c>
      <c r="D5" s="1074" t="s">
        <v>17</v>
      </c>
      <c r="E5" s="1074" t="s">
        <v>18</v>
      </c>
      <c r="F5" s="662" t="s">
        <v>19</v>
      </c>
      <c r="G5" s="662" t="s">
        <v>20</v>
      </c>
      <c r="H5" s="1074" t="s">
        <v>21</v>
      </c>
      <c r="I5" s="663" t="s">
        <v>22</v>
      </c>
      <c r="J5" s="1087" t="s">
        <v>23</v>
      </c>
      <c r="K5" s="1088"/>
      <c r="L5" s="1088"/>
      <c r="M5" s="1088"/>
      <c r="N5" s="1088"/>
      <c r="O5" s="1088"/>
      <c r="P5" s="1088"/>
      <c r="Q5" s="1089"/>
      <c r="R5" s="662" t="s">
        <v>24</v>
      </c>
      <c r="S5" s="1060" t="s">
        <v>25</v>
      </c>
      <c r="T5" s="1061"/>
      <c r="U5" s="662" t="s">
        <v>26</v>
      </c>
      <c r="V5" s="1007" t="s">
        <v>27</v>
      </c>
      <c r="W5" s="1007"/>
      <c r="X5" s="662" t="s">
        <v>28</v>
      </c>
      <c r="Y5" s="1007" t="s">
        <v>29</v>
      </c>
      <c r="Z5" s="1007"/>
      <c r="AA5" s="1041" t="s">
        <v>30</v>
      </c>
    </row>
    <row r="6" spans="1:28" customHeight="1" ht="15">
      <c r="A6" s="1072"/>
      <c r="B6" s="1075"/>
      <c r="C6" s="1075"/>
      <c r="D6" s="1075"/>
      <c r="E6" s="1077"/>
      <c r="F6" s="1079" t="s">
        <v>18</v>
      </c>
      <c r="G6" s="1047" t="s">
        <v>18</v>
      </c>
      <c r="H6" s="1075"/>
      <c r="I6" s="1047" t="s">
        <v>18</v>
      </c>
      <c r="J6" s="1044" t="s">
        <v>31</v>
      </c>
      <c r="K6" s="1045"/>
      <c r="L6" s="1045"/>
      <c r="M6" s="1045"/>
      <c r="N6" s="1045"/>
      <c r="O6" s="1045"/>
      <c r="P6" s="1045"/>
      <c r="Q6" s="1046"/>
      <c r="R6" s="1047" t="s">
        <v>32</v>
      </c>
      <c r="S6" s="1047" t="s">
        <v>33</v>
      </c>
      <c r="T6" s="1054" t="s">
        <v>34</v>
      </c>
      <c r="U6" s="1047" t="s">
        <v>32</v>
      </c>
      <c r="V6" s="1008" t="s">
        <v>35</v>
      </c>
      <c r="W6" s="1054" t="s">
        <v>36</v>
      </c>
      <c r="X6" s="1047" t="s">
        <v>18</v>
      </c>
      <c r="Y6" s="1008" t="s">
        <v>18</v>
      </c>
      <c r="Z6" s="1049" t="s">
        <v>37</v>
      </c>
      <c r="AA6" s="1042"/>
    </row>
    <row r="7" spans="1:28" customHeight="1" ht="15">
      <c r="A7" s="1072"/>
      <c r="B7" s="1075"/>
      <c r="C7" s="1075"/>
      <c r="D7" s="1075"/>
      <c r="E7" s="1077"/>
      <c r="F7" s="1080"/>
      <c r="G7" s="1048"/>
      <c r="H7" s="1075"/>
      <c r="I7" s="1048"/>
      <c r="J7" s="1051" t="s">
        <v>38</v>
      </c>
      <c r="K7" s="1052"/>
      <c r="L7" s="1052"/>
      <c r="M7" s="1052"/>
      <c r="N7" s="1052"/>
      <c r="O7" s="1052"/>
      <c r="P7" s="1052"/>
      <c r="Q7" s="1053"/>
      <c r="R7" s="1048"/>
      <c r="S7" s="1048"/>
      <c r="T7" s="1062"/>
      <c r="U7" s="1048"/>
      <c r="V7" s="1009"/>
      <c r="W7" s="1055"/>
      <c r="X7" s="1048"/>
      <c r="Y7" s="1009"/>
      <c r="Z7" s="1050"/>
      <c r="AA7" s="1042"/>
    </row>
    <row r="8" spans="1:28" customHeight="1" ht="30">
      <c r="A8" s="1072"/>
      <c r="B8" s="1075"/>
      <c r="C8" s="1075"/>
      <c r="D8" s="1075"/>
      <c r="E8" s="1077"/>
      <c r="F8" s="1080"/>
      <c r="G8" s="664" t="s">
        <v>39</v>
      </c>
      <c r="H8" s="1075"/>
      <c r="I8" s="665" t="s">
        <v>40</v>
      </c>
      <c r="J8" s="1081" t="s">
        <v>37</v>
      </c>
      <c r="K8" s="1082"/>
      <c r="L8" s="1082"/>
      <c r="M8" s="1082"/>
      <c r="N8" s="1082"/>
      <c r="O8" s="1082"/>
      <c r="P8" s="1082"/>
      <c r="Q8" s="1083"/>
      <c r="R8" s="1048"/>
      <c r="S8" s="664" t="s">
        <v>41</v>
      </c>
      <c r="T8" s="1062"/>
      <c r="U8" s="1048"/>
      <c r="V8" s="666" t="s">
        <v>42</v>
      </c>
      <c r="W8" s="667" t="s">
        <v>43</v>
      </c>
      <c r="X8" s="1048"/>
      <c r="Y8" s="668" t="s">
        <v>44</v>
      </c>
      <c r="Z8" s="669" t="s">
        <v>45</v>
      </c>
      <c r="AA8" s="1042"/>
    </row>
    <row r="9" spans="1:28" customHeight="1" ht="51.75">
      <c r="A9" s="1073"/>
      <c r="B9" s="1076"/>
      <c r="C9" s="1076"/>
      <c r="D9" s="1076"/>
      <c r="E9" s="1078"/>
      <c r="F9" s="670" t="s">
        <v>46</v>
      </c>
      <c r="G9" s="671" t="s">
        <v>47</v>
      </c>
      <c r="H9" s="1076"/>
      <c r="I9" s="672" t="s">
        <v>48</v>
      </c>
      <c r="J9" s="1084" t="s">
        <v>49</v>
      </c>
      <c r="K9" s="1085"/>
      <c r="L9" s="1085"/>
      <c r="M9" s="1085"/>
      <c r="N9" s="1085"/>
      <c r="O9" s="1085"/>
      <c r="P9" s="1085"/>
      <c r="Q9" s="1086"/>
      <c r="R9" s="671" t="s">
        <v>50</v>
      </c>
      <c r="S9" s="671" t="s">
        <v>50</v>
      </c>
      <c r="T9" s="1063"/>
      <c r="U9" s="671" t="s">
        <v>50</v>
      </c>
      <c r="V9" s="673" t="s">
        <v>198</v>
      </c>
      <c r="W9" s="674" t="s">
        <v>52</v>
      </c>
      <c r="X9" s="671" t="s">
        <v>53</v>
      </c>
      <c r="Y9" s="675" t="s">
        <v>53</v>
      </c>
      <c r="Z9" s="674" t="s">
        <v>54</v>
      </c>
      <c r="AA9" s="1043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1090"/>
      <c r="B11" s="1093"/>
      <c r="C11" s="1028"/>
      <c r="D11" s="1097"/>
      <c r="E11" s="1093" t="s">
        <v>199</v>
      </c>
      <c r="F11" s="1002"/>
      <c r="G11" s="1024"/>
      <c r="H11" s="1025"/>
      <c r="I11" s="1028"/>
      <c r="J11" s="677"/>
      <c r="K11" s="678"/>
      <c r="L11" s="678"/>
      <c r="M11" s="678"/>
      <c r="N11" s="678"/>
      <c r="O11" s="678"/>
      <c r="P11" s="678"/>
      <c r="Q11" s="679"/>
      <c r="R11" s="1030"/>
      <c r="S11" s="680"/>
      <c r="T11" s="1031"/>
      <c r="U11" s="1030"/>
      <c r="V11" s="677"/>
      <c r="W11" s="681"/>
      <c r="X11" s="1002"/>
      <c r="Y11" s="1000"/>
      <c r="Z11" s="1005"/>
      <c r="AA11" s="997"/>
    </row>
    <row r="12" spans="1:28">
      <c r="A12" s="1091"/>
      <c r="B12" s="1094"/>
      <c r="C12" s="1029"/>
      <c r="D12" s="1098"/>
      <c r="E12" s="1094"/>
      <c r="F12" s="1004"/>
      <c r="G12" s="1014"/>
      <c r="H12" s="1026"/>
      <c r="I12" s="1029"/>
      <c r="J12" s="1011"/>
      <c r="K12" s="1012"/>
      <c r="L12" s="1012"/>
      <c r="M12" s="1012"/>
      <c r="N12" s="1012"/>
      <c r="O12" s="1012"/>
      <c r="P12" s="1012"/>
      <c r="Q12" s="1013"/>
      <c r="R12" s="1016"/>
      <c r="S12" s="1014"/>
      <c r="T12" s="1032"/>
      <c r="U12" s="1016"/>
      <c r="V12" s="1015"/>
      <c r="W12" s="1010"/>
      <c r="X12" s="1003"/>
      <c r="Y12" s="1001"/>
      <c r="Z12" s="1006"/>
      <c r="AA12" s="998"/>
    </row>
    <row r="13" spans="1:28">
      <c r="A13" s="1091"/>
      <c r="B13" s="1094"/>
      <c r="C13" s="1029"/>
      <c r="D13" s="1098"/>
      <c r="E13" s="1094"/>
      <c r="F13" s="1016"/>
      <c r="G13" s="682"/>
      <c r="H13" s="1026"/>
      <c r="I13" s="683"/>
      <c r="J13" s="1018"/>
      <c r="K13" s="1019"/>
      <c r="L13" s="1019"/>
      <c r="M13" s="1019"/>
      <c r="N13" s="1019"/>
      <c r="O13" s="1019"/>
      <c r="P13" s="1019"/>
      <c r="Q13" s="1020"/>
      <c r="R13" s="1016"/>
      <c r="S13" s="1014"/>
      <c r="T13" s="1032"/>
      <c r="U13" s="1016"/>
      <c r="V13" s="1015"/>
      <c r="W13" s="1010"/>
      <c r="X13" s="1004"/>
      <c r="Y13" s="684"/>
      <c r="Z13" s="685"/>
      <c r="AA13" s="998"/>
    </row>
    <row r="14" spans="1:28" customHeight="1" ht="13.5">
      <c r="A14" s="1092"/>
      <c r="B14" s="1095"/>
      <c r="C14" s="1096"/>
      <c r="D14" s="1099"/>
      <c r="E14" s="1095"/>
      <c r="F14" s="1017"/>
      <c r="G14" s="686"/>
      <c r="H14" s="1027"/>
      <c r="I14" s="687"/>
      <c r="J14" s="1021"/>
      <c r="K14" s="1022"/>
      <c r="L14" s="1022"/>
      <c r="M14" s="1022"/>
      <c r="N14" s="1022"/>
      <c r="O14" s="1022"/>
      <c r="P14" s="1022"/>
      <c r="Q14" s="1023"/>
      <c r="R14" s="686"/>
      <c r="S14" s="688"/>
      <c r="T14" s="1033"/>
      <c r="U14" s="686"/>
      <c r="V14" s="689"/>
      <c r="W14" s="690"/>
      <c r="X14" s="686"/>
      <c r="Y14" s="691"/>
      <c r="Z14" s="692"/>
      <c r="AA14" s="999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65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66</v>
      </c>
      <c r="F20" s="694" t="str">
        <f>A11</f>
        <v>0</v>
      </c>
      <c r="G20" s="695"/>
      <c r="H20" s="696"/>
    </row>
    <row r="21" spans="1:28">
      <c r="B21" s="645" t="s">
        <v>67</v>
      </c>
      <c r="F21" s="694" t="str">
        <f>B11</f>
        <v>0</v>
      </c>
      <c r="G21" s="695"/>
      <c r="H21" s="696"/>
    </row>
    <row r="22" spans="1:28">
      <c r="B22" s="645" t="s">
        <v>16</v>
      </c>
      <c r="F22" s="694" t="str">
        <f>C11</f>
        <v>0</v>
      </c>
      <c r="G22" s="695"/>
      <c r="H22" s="696"/>
    </row>
    <row r="23" spans="1:28">
      <c r="B23" s="645" t="s">
        <v>17</v>
      </c>
      <c r="F23" s="694" t="str">
        <f>D11</f>
        <v>0</v>
      </c>
      <c r="G23" s="695"/>
      <c r="H23" s="696"/>
    </row>
    <row r="24" spans="1:28">
      <c r="B24" s="645" t="s">
        <v>68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69</v>
      </c>
      <c r="F26" s="694" t="str">
        <f>F11</f>
        <v>0</v>
      </c>
      <c r="G26" s="695"/>
      <c r="H26" s="696"/>
    </row>
    <row r="27" spans="1:28">
      <c r="B27" s="645" t="s">
        <v>70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71</v>
      </c>
      <c r="F29" s="694" t="str">
        <f>G11</f>
        <v>0</v>
      </c>
      <c r="G29" s="695"/>
      <c r="H29" s="696"/>
    </row>
    <row r="30" spans="1:28">
      <c r="B30" s="645" t="s">
        <v>72</v>
      </c>
      <c r="F30" s="694" t="str">
        <f>G13</f>
        <v>0</v>
      </c>
      <c r="G30" s="695"/>
      <c r="H30" s="696"/>
    </row>
    <row r="31" spans="1:28">
      <c r="B31" s="645" t="s">
        <v>200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21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73</v>
      </c>
      <c r="F35" s="694" t="str">
        <f>I11</f>
        <v>0</v>
      </c>
      <c r="G35" s="695"/>
      <c r="H35" s="696"/>
    </row>
    <row r="36" spans="1:28">
      <c r="B36" s="645" t="s">
        <v>74</v>
      </c>
      <c r="F36" s="694" t="str">
        <f>I13</f>
        <v>0</v>
      </c>
      <c r="G36" s="695"/>
      <c r="H36" s="696"/>
    </row>
    <row r="37" spans="1:28">
      <c r="B37" s="645" t="s">
        <v>75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76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77</v>
      </c>
      <c r="F40" s="694" t="str">
        <f>J13</f>
        <v>0</v>
      </c>
      <c r="G40" s="695"/>
      <c r="H40" s="696"/>
    </row>
    <row r="41" spans="1:28">
      <c r="B41" s="645" t="s">
        <v>201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78</v>
      </c>
      <c r="F43" s="694" t="str">
        <f>R11</f>
        <v>0</v>
      </c>
      <c r="G43" s="695"/>
      <c r="H43" s="696"/>
    </row>
    <row r="44" spans="1:28">
      <c r="B44" s="645" t="s">
        <v>79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80</v>
      </c>
      <c r="F46" s="694" t="str">
        <f>S11</f>
        <v>0</v>
      </c>
      <c r="G46" s="695"/>
      <c r="H46" s="696"/>
    </row>
    <row r="47" spans="1:28">
      <c r="B47" s="645" t="s">
        <v>81</v>
      </c>
      <c r="F47" s="694" t="str">
        <f>S12</f>
        <v>0</v>
      </c>
      <c r="G47" s="695"/>
      <c r="H47" s="696"/>
    </row>
    <row r="48" spans="1:28">
      <c r="B48" s="645" t="s">
        <v>82</v>
      </c>
      <c r="F48" s="694" t="str">
        <f>S14</f>
        <v>0</v>
      </c>
      <c r="G48" s="695"/>
      <c r="H48" s="696"/>
    </row>
    <row r="49" spans="1:28" customHeight="1" ht="15">
      <c r="B49" s="645" t="s">
        <v>34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83</v>
      </c>
      <c r="F51" s="694" t="str">
        <f>U11</f>
        <v>0</v>
      </c>
      <c r="G51" s="695"/>
      <c r="H51" s="696"/>
    </row>
    <row r="52" spans="1:28">
      <c r="B52" s="702" t="s">
        <v>84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202</v>
      </c>
      <c r="F54" s="694" t="str">
        <f>V11</f>
        <v>0</v>
      </c>
      <c r="G54" s="695"/>
      <c r="H54" s="696"/>
    </row>
    <row r="55" spans="1:28">
      <c r="B55" s="645" t="s">
        <v>203</v>
      </c>
      <c r="F55" s="694" t="str">
        <f>V12</f>
        <v>0</v>
      </c>
      <c r="G55" s="695"/>
      <c r="H55" s="696"/>
    </row>
    <row r="56" spans="1:28">
      <c r="B56" s="645" t="s">
        <v>204</v>
      </c>
      <c r="F56" s="694" t="str">
        <f>W12</f>
        <v>0</v>
      </c>
      <c r="G56" s="695"/>
      <c r="H56" s="696"/>
    </row>
    <row r="57" spans="1:28">
      <c r="B57" s="645" t="s">
        <v>205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206</v>
      </c>
      <c r="F59" s="694" t="str">
        <f>X11</f>
        <v>0</v>
      </c>
      <c r="G59" s="695"/>
      <c r="H59" s="696"/>
    </row>
    <row r="60" spans="1:28">
      <c r="B60" s="645" t="s">
        <v>207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208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209</v>
      </c>
      <c r="F64" s="694" t="str">
        <f>Y11</f>
        <v>0</v>
      </c>
      <c r="G64" s="695"/>
      <c r="H64" s="696"/>
    </row>
    <row r="65" spans="1:28">
      <c r="B65" s="645" t="s">
        <v>210</v>
      </c>
      <c r="F65" s="694" t="str">
        <f>Y14</f>
        <v>0</v>
      </c>
      <c r="G65" s="695"/>
      <c r="H65" s="696"/>
    </row>
    <row r="66" spans="1:28">
      <c r="B66" s="645" t="s">
        <v>211</v>
      </c>
      <c r="F66" s="694" t="str">
        <f>Y13</f>
        <v>0</v>
      </c>
      <c r="G66" s="695"/>
      <c r="H66" s="696"/>
    </row>
    <row r="67" spans="1:28">
      <c r="B67" s="645" t="s">
        <v>212</v>
      </c>
      <c r="F67" s="694" t="str">
        <f>Z11</f>
        <v>0</v>
      </c>
      <c r="G67" s="695"/>
      <c r="H67" s="696"/>
    </row>
    <row r="68" spans="1:28">
      <c r="B68" s="645" t="s">
        <v>213</v>
      </c>
      <c r="F68" s="694" t="str">
        <f>Z13</f>
        <v>0</v>
      </c>
      <c r="G68" s="695"/>
      <c r="H68" s="696"/>
    </row>
    <row r="69" spans="1:28">
      <c r="B69" s="645" t="s">
        <v>214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30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A14"/>
    <mergeCell ref="B11:B14"/>
    <mergeCell ref="C11:C14"/>
    <mergeCell ref="D11:D14"/>
    <mergeCell ref="E11:E14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AA11:AA14"/>
    <mergeCell ref="Y11:Y12"/>
    <mergeCell ref="X11:X13"/>
    <mergeCell ref="Z11:Z12"/>
    <mergeCell ref="V5:W5"/>
    <mergeCell ref="Y5:Z5"/>
    <mergeCell ref="Y6:Y7"/>
    <mergeCell ref="W12:W13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215</v>
      </c>
      <c r="B1" s="2"/>
      <c r="C1" s="2"/>
    </row>
    <row r="2" spans="1:10" customHeight="1" ht="15">
      <c r="A2" s="4" t="s">
        <v>86</v>
      </c>
      <c r="B2" s="2"/>
      <c r="C2" s="2"/>
    </row>
    <row r="3" spans="1:10">
      <c r="A3" s="2"/>
      <c r="B3" s="2"/>
      <c r="C3" s="2"/>
    </row>
    <row r="4" spans="1:10">
      <c r="A4" s="1" t="s">
        <v>87</v>
      </c>
      <c r="B4" s="10" t="str">
        <f>'BF - INPUT'!F36</f>
        <v>0</v>
      </c>
    </row>
    <row r="5" spans="1:10">
      <c r="A5" s="1" t="s">
        <v>88</v>
      </c>
      <c r="B5" s="11" t="str">
        <f>'BF - INPUT'!F37</f>
        <v>0</v>
      </c>
    </row>
    <row r="6" spans="1:10">
      <c r="A6" s="1" t="s">
        <v>89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90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91</v>
      </c>
      <c r="B8" s="12" t="str">
        <f>B4+B6</f>
        <v>0</v>
      </c>
    </row>
    <row r="9" spans="1:10">
      <c r="A9" s="1" t="s">
        <v>92</v>
      </c>
      <c r="B9" s="13" t="str">
        <f>B5+B7</f>
        <v>0</v>
      </c>
    </row>
    <row r="11" spans="1:10">
      <c r="B11" t="s">
        <v>216</v>
      </c>
      <c r="E11" s="458">
        <v>0</v>
      </c>
    </row>
    <row r="12" spans="1:10">
      <c r="B12" t="s">
        <v>217</v>
      </c>
      <c r="E12" s="458">
        <v>2</v>
      </c>
    </row>
    <row r="13" spans="1:10">
      <c r="B13" t="s">
        <v>218</v>
      </c>
      <c r="E13" s="458">
        <v>90</v>
      </c>
    </row>
    <row r="14" spans="1:10">
      <c r="B14" t="s">
        <v>219</v>
      </c>
      <c r="E14" s="458">
        <v>66</v>
      </c>
    </row>
    <row r="15" spans="1:10" customHeight="1" ht="12.75"/>
    <row r="16" spans="1:10" customHeight="1" ht="12.75">
      <c r="B16" s="1100" t="s">
        <v>61</v>
      </c>
      <c r="C16" s="1101"/>
      <c r="D16" s="1101"/>
      <c r="E16" s="1102"/>
    </row>
    <row r="17" spans="1:10" customHeight="1" ht="12.75">
      <c r="B17" s="1103" t="s">
        <v>95</v>
      </c>
      <c r="C17" s="989"/>
      <c r="D17" s="1103" t="s">
        <v>96</v>
      </c>
      <c r="E17" s="989"/>
    </row>
    <row r="18" spans="1:10">
      <c r="A18" s="542" t="s">
        <v>151</v>
      </c>
      <c r="B18" s="535" t="s">
        <v>97</v>
      </c>
      <c r="C18" s="537" t="s">
        <v>98</v>
      </c>
      <c r="D18" s="535" t="s">
        <v>97</v>
      </c>
      <c r="E18" s="537" t="s">
        <v>98</v>
      </c>
    </row>
    <row r="19" spans="1:10">
      <c r="A19" s="543" t="s">
        <v>58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153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154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174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175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220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221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222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215</v>
      </c>
      <c r="B1" s="2"/>
      <c r="C1" s="2"/>
      <c r="D1" s="2"/>
    </row>
    <row r="2" spans="1:15" customHeight="1" ht="15">
      <c r="A2" s="4" t="s">
        <v>223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91</v>
      </c>
      <c r="B4" s="14" t="str">
        <f>'Opening BF'!B8</f>
        <v>0</v>
      </c>
    </row>
    <row r="5" spans="1:15">
      <c r="A5" s="1" t="s">
        <v>92</v>
      </c>
      <c r="B5" s="15" t="str">
        <f>'Opening BF'!B9</f>
        <v>0</v>
      </c>
    </row>
    <row r="6" spans="1:15">
      <c r="A6" s="9" t="s">
        <v>124</v>
      </c>
      <c r="B6" s="14" t="str">
        <f>'BF - INPUT'!F40</f>
        <v>0</v>
      </c>
    </row>
    <row r="7" spans="1:15">
      <c r="A7" s="9" t="s">
        <v>127</v>
      </c>
      <c r="B7" s="16" t="str">
        <f>K16</f>
        <v>0</v>
      </c>
    </row>
    <row r="8" spans="1:15">
      <c r="A8" s="9" t="s">
        <v>128</v>
      </c>
      <c r="B8" s="17" t="str">
        <f>K21</f>
        <v>0</v>
      </c>
    </row>
    <row r="9" spans="1:15">
      <c r="A9" s="9" t="s">
        <v>129</v>
      </c>
      <c r="B9" s="19" t="str">
        <f>ROUNDDOWN((B4+B7)/B6,0)</f>
        <v>0</v>
      </c>
      <c r="C9" s="18" t="s">
        <v>130</v>
      </c>
      <c r="D9" s="18"/>
    </row>
    <row r="10" spans="1:15">
      <c r="A10" s="9" t="s">
        <v>131</v>
      </c>
      <c r="B10" s="20" t="str">
        <f>ROUNDDOWN(B5+B8,0)</f>
        <v>0</v>
      </c>
      <c r="C10" s="18" t="s">
        <v>130</v>
      </c>
      <c r="D10" s="18"/>
    </row>
    <row r="12" spans="1:15">
      <c r="F12" s="209"/>
    </row>
    <row r="13" spans="1:15" customHeight="1" ht="12.75">
      <c r="B13" s="5" t="s">
        <v>133</v>
      </c>
    </row>
    <row r="14" spans="1:15" customHeight="1" ht="48.75">
      <c r="B14" s="38" t="s">
        <v>224</v>
      </c>
      <c r="C14" s="39" t="s">
        <v>225</v>
      </c>
      <c r="D14" s="39" t="s">
        <v>226</v>
      </c>
      <c r="E14" s="39" t="s">
        <v>134</v>
      </c>
      <c r="F14" s="39" t="s">
        <v>227</v>
      </c>
      <c r="G14" s="39" t="s">
        <v>228</v>
      </c>
      <c r="H14" s="39" t="s">
        <v>229</v>
      </c>
      <c r="I14" s="40" t="s">
        <v>230</v>
      </c>
      <c r="K14" s="41" t="s">
        <v>231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137</v>
      </c>
      <c r="F18" s="209"/>
    </row>
    <row r="19" spans="1:15" customHeight="1" ht="24.75">
      <c r="B19" s="38" t="str">
        <f>'BF - INPUT'!F54</f>
        <v>0</v>
      </c>
      <c r="C19" s="39" t="s">
        <v>232</v>
      </c>
      <c r="D19" s="39" t="s">
        <v>233</v>
      </c>
      <c r="E19" s="78" t="str">
        <f>'BF - INPUT'!F56</f>
        <v>0</v>
      </c>
      <c r="F19" s="40" t="s">
        <v>28</v>
      </c>
      <c r="K19" s="41" t="s">
        <v>231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234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235</v>
      </c>
      <c r="D25" s="50" t="s">
        <v>236</v>
      </c>
      <c r="E25" s="50" t="s">
        <v>237</v>
      </c>
      <c r="F25" s="50" t="s">
        <v>238</v>
      </c>
      <c r="G25" s="50" t="s">
        <v>239</v>
      </c>
      <c r="H25" s="50" t="s">
        <v>240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67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241</v>
      </c>
      <c r="C29" s="51">
        <v>0</v>
      </c>
      <c r="D29" s="6"/>
      <c r="L29" s="6"/>
    </row>
    <row r="30" spans="1:15" customHeight="1" ht="12">
      <c r="B30" s="49" t="s">
        <v>242</v>
      </c>
      <c r="C30" s="51">
        <v>0</v>
      </c>
      <c r="D30" s="6"/>
      <c r="E30" s="1109" t="s">
        <v>243</v>
      </c>
      <c r="F30" s="1110"/>
      <c r="G30" s="1110"/>
      <c r="H30" s="1110"/>
      <c r="I30" s="1110"/>
      <c r="J30" s="1111"/>
    </row>
    <row r="31" spans="1:15" customHeight="1" ht="12.75">
      <c r="B31" s="49" t="s">
        <v>244</v>
      </c>
      <c r="C31" s="51">
        <v>1</v>
      </c>
      <c r="D31" s="6"/>
      <c r="E31" s="1104" t="s">
        <v>245</v>
      </c>
      <c r="F31" s="1105"/>
      <c r="G31" s="293" t="s">
        <v>246</v>
      </c>
      <c r="H31" s="293" t="s">
        <v>247</v>
      </c>
      <c r="I31" s="293" t="s">
        <v>248</v>
      </c>
      <c r="J31" s="27" t="s">
        <v>249</v>
      </c>
    </row>
    <row r="32" spans="1:15">
      <c r="B32" s="49" t="s">
        <v>250</v>
      </c>
      <c r="C32" s="51">
        <v>1</v>
      </c>
      <c r="D32" s="6"/>
      <c r="E32" s="56" t="s">
        <v>251</v>
      </c>
      <c r="F32" s="57"/>
      <c r="G32" s="31" t="s">
        <v>58</v>
      </c>
      <c r="H32" s="105" t="str">
        <f>E32&amp;G32</f>
        <v>0</v>
      </c>
      <c r="I32" s="74" t="s">
        <v>193</v>
      </c>
      <c r="J32" s="30" t="s">
        <v>193</v>
      </c>
      <c r="K32" s="23"/>
    </row>
    <row r="33" spans="1:15">
      <c r="B33" s="49" t="s">
        <v>252</v>
      </c>
      <c r="C33" s="51">
        <v>1</v>
      </c>
      <c r="D33" s="6"/>
      <c r="E33" s="59" t="s">
        <v>253</v>
      </c>
      <c r="F33" s="60"/>
      <c r="G33" s="185" t="s">
        <v>153</v>
      </c>
      <c r="H33" s="105" t="str">
        <f>E33&amp;G33</f>
        <v>0</v>
      </c>
      <c r="I33" s="58">
        <v>34</v>
      </c>
      <c r="J33" s="30" t="s">
        <v>193</v>
      </c>
      <c r="K33" s="23"/>
    </row>
    <row r="34" spans="1:15">
      <c r="B34" s="49" t="s">
        <v>254</v>
      </c>
      <c r="C34" s="51">
        <v>1</v>
      </c>
      <c r="D34" s="6"/>
      <c r="E34" s="59" t="s">
        <v>253</v>
      </c>
      <c r="F34" s="60"/>
      <c r="G34" s="185" t="s">
        <v>154</v>
      </c>
      <c r="H34" s="105" t="str">
        <f>E34&amp;G34</f>
        <v>0</v>
      </c>
      <c r="I34" s="74" t="s">
        <v>193</v>
      </c>
      <c r="J34" s="36">
        <v>34</v>
      </c>
      <c r="K34" s="23"/>
    </row>
    <row r="35" spans="1:15">
      <c r="B35" s="49" t="s">
        <v>255</v>
      </c>
      <c r="C35" s="51">
        <v>2</v>
      </c>
      <c r="D35" s="6"/>
      <c r="E35" s="59" t="s">
        <v>253</v>
      </c>
      <c r="F35" s="60"/>
      <c r="G35" s="185" t="s">
        <v>99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256</v>
      </c>
      <c r="C36" s="51">
        <v>2</v>
      </c>
      <c r="D36" s="6"/>
      <c r="E36" s="59" t="s">
        <v>257</v>
      </c>
      <c r="F36" s="60"/>
      <c r="G36" s="185" t="s">
        <v>153</v>
      </c>
      <c r="H36" s="105" t="str">
        <f>E36&amp;G36</f>
        <v>0</v>
      </c>
      <c r="I36" s="58">
        <v>34</v>
      </c>
      <c r="J36" s="30" t="s">
        <v>193</v>
      </c>
      <c r="K36" s="23"/>
    </row>
    <row r="37" spans="1:15">
      <c r="B37" s="49" t="s">
        <v>258</v>
      </c>
      <c r="C37" s="51">
        <v>2</v>
      </c>
      <c r="D37" s="6"/>
      <c r="E37" s="59" t="s">
        <v>257</v>
      </c>
      <c r="F37" s="60"/>
      <c r="G37" s="185" t="s">
        <v>154</v>
      </c>
      <c r="H37" s="105" t="str">
        <f>E37&amp;G37</f>
        <v>0</v>
      </c>
      <c r="I37" s="74" t="s">
        <v>193</v>
      </c>
      <c r="J37" s="36">
        <v>34</v>
      </c>
      <c r="K37" s="23"/>
    </row>
    <row r="38" spans="1:15">
      <c r="B38" s="49" t="s">
        <v>259</v>
      </c>
      <c r="C38" s="51">
        <v>2</v>
      </c>
      <c r="D38" s="6"/>
      <c r="E38" s="59" t="s">
        <v>257</v>
      </c>
      <c r="F38" s="60"/>
      <c r="G38" s="185" t="s">
        <v>99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260</v>
      </c>
      <c r="C39" s="51">
        <v>3</v>
      </c>
      <c r="D39" s="6"/>
      <c r="E39" s="59" t="s">
        <v>257</v>
      </c>
      <c r="F39" s="60"/>
      <c r="G39" s="185" t="s">
        <v>174</v>
      </c>
      <c r="H39" s="105" t="str">
        <f>E39&amp;G39</f>
        <v>0</v>
      </c>
      <c r="I39" s="58">
        <v>34</v>
      </c>
      <c r="J39" s="30" t="s">
        <v>193</v>
      </c>
      <c r="K39" s="23"/>
    </row>
    <row r="40" spans="1:15">
      <c r="B40" s="49" t="s">
        <v>261</v>
      </c>
      <c r="C40" s="51">
        <v>3</v>
      </c>
      <c r="D40" s="6"/>
      <c r="E40" s="59" t="s">
        <v>257</v>
      </c>
      <c r="F40" s="60"/>
      <c r="G40" s="185" t="s">
        <v>175</v>
      </c>
      <c r="H40" s="105" t="str">
        <f>E40&amp;G40</f>
        <v>0</v>
      </c>
      <c r="I40" s="74" t="s">
        <v>193</v>
      </c>
      <c r="J40" s="36">
        <v>34</v>
      </c>
      <c r="K40" s="23"/>
    </row>
    <row r="41" spans="1:15">
      <c r="B41" s="49" t="s">
        <v>262</v>
      </c>
      <c r="C41" s="51">
        <v>3</v>
      </c>
      <c r="D41" s="6"/>
      <c r="E41" s="59" t="s">
        <v>257</v>
      </c>
      <c r="F41" s="60"/>
      <c r="G41" s="185" t="s">
        <v>221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263</v>
      </c>
      <c r="C42" s="51">
        <v>3</v>
      </c>
      <c r="D42" s="6"/>
      <c r="E42" s="59" t="s">
        <v>257</v>
      </c>
      <c r="F42" s="60"/>
      <c r="G42" s="185" t="s">
        <v>220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264</v>
      </c>
      <c r="C43" s="51">
        <v>4</v>
      </c>
      <c r="D43" s="6"/>
      <c r="E43" s="59" t="s">
        <v>257</v>
      </c>
      <c r="F43" s="60"/>
      <c r="G43" s="185" t="s">
        <v>222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265</v>
      </c>
      <c r="C44" s="51">
        <v>4</v>
      </c>
      <c r="D44" s="6"/>
      <c r="E44" s="59" t="s">
        <v>266</v>
      </c>
      <c r="F44" s="60"/>
      <c r="G44" s="185" t="s">
        <v>153</v>
      </c>
      <c r="H44" s="105" t="str">
        <f>E44&amp;G44</f>
        <v>0</v>
      </c>
      <c r="I44" s="58">
        <v>27</v>
      </c>
      <c r="J44" s="30" t="s">
        <v>193</v>
      </c>
      <c r="K44" s="23"/>
    </row>
    <row r="45" spans="1:15">
      <c r="B45" s="49" t="s">
        <v>267</v>
      </c>
      <c r="C45" s="51">
        <v>4</v>
      </c>
      <c r="D45" s="6"/>
      <c r="E45" s="59" t="s">
        <v>266</v>
      </c>
      <c r="F45" s="60"/>
      <c r="G45" s="185" t="s">
        <v>154</v>
      </c>
      <c r="H45" s="105" t="str">
        <f>E45&amp;G45</f>
        <v>0</v>
      </c>
      <c r="I45" s="74" t="s">
        <v>193</v>
      </c>
      <c r="J45" s="36">
        <v>27</v>
      </c>
      <c r="K45" s="23"/>
    </row>
    <row r="46" spans="1:15">
      <c r="B46" s="49" t="s">
        <v>268</v>
      </c>
      <c r="C46" s="51">
        <v>4</v>
      </c>
      <c r="D46" s="6"/>
      <c r="E46" s="59" t="s">
        <v>266</v>
      </c>
      <c r="F46" s="60"/>
      <c r="G46" s="185" t="s">
        <v>99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269</v>
      </c>
      <c r="C47" s="51">
        <v>5</v>
      </c>
      <c r="D47" s="6"/>
      <c r="E47" s="59" t="s">
        <v>270</v>
      </c>
      <c r="F47" s="60"/>
      <c r="G47" s="185" t="s">
        <v>153</v>
      </c>
      <c r="H47" s="105" t="str">
        <f>E47&amp;G47</f>
        <v>0</v>
      </c>
      <c r="I47" s="58">
        <v>46</v>
      </c>
      <c r="J47" s="30" t="s">
        <v>193</v>
      </c>
      <c r="K47" s="23"/>
    </row>
    <row r="48" spans="1:15">
      <c r="B48" s="49" t="s">
        <v>271</v>
      </c>
      <c r="C48" s="51">
        <v>5</v>
      </c>
      <c r="D48" s="6"/>
      <c r="E48" s="59" t="s">
        <v>270</v>
      </c>
      <c r="F48" s="60"/>
      <c r="G48" s="185" t="s">
        <v>154</v>
      </c>
      <c r="H48" s="105" t="str">
        <f>E48&amp;G48</f>
        <v>0</v>
      </c>
      <c r="I48" s="74" t="s">
        <v>193</v>
      </c>
      <c r="J48" s="36">
        <v>46</v>
      </c>
      <c r="K48" s="23"/>
    </row>
    <row r="49" spans="1:15">
      <c r="B49" s="49" t="s">
        <v>272</v>
      </c>
      <c r="C49" s="51">
        <v>5</v>
      </c>
      <c r="D49" s="6"/>
      <c r="E49" s="59" t="s">
        <v>270</v>
      </c>
      <c r="F49" s="60"/>
      <c r="G49" s="185" t="s">
        <v>99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273</v>
      </c>
      <c r="C50" s="51">
        <v>5</v>
      </c>
      <c r="D50" s="6"/>
      <c r="E50" s="59" t="s">
        <v>274</v>
      </c>
      <c r="F50" s="60"/>
      <c r="G50" s="185" t="s">
        <v>153</v>
      </c>
      <c r="H50" s="105" t="str">
        <f>E50&amp;G50</f>
        <v>0</v>
      </c>
      <c r="I50" s="58">
        <v>19</v>
      </c>
      <c r="J50" s="30" t="s">
        <v>193</v>
      </c>
      <c r="K50" s="23"/>
    </row>
    <row r="51" spans="1:15">
      <c r="B51" s="49" t="s">
        <v>275</v>
      </c>
      <c r="C51" s="51">
        <v>6</v>
      </c>
      <c r="D51" s="6"/>
      <c r="E51" s="59" t="s">
        <v>274</v>
      </c>
      <c r="F51" s="60"/>
      <c r="G51" s="185" t="s">
        <v>154</v>
      </c>
      <c r="H51" s="105" t="str">
        <f>E51&amp;G51</f>
        <v>0</v>
      </c>
      <c r="I51" s="74" t="s">
        <v>193</v>
      </c>
      <c r="J51" s="36">
        <v>19</v>
      </c>
      <c r="K51" s="23"/>
    </row>
    <row r="52" spans="1:15">
      <c r="B52" s="49" t="s">
        <v>276</v>
      </c>
      <c r="C52" s="51">
        <v>6</v>
      </c>
      <c r="D52" s="6"/>
      <c r="E52" s="59" t="s">
        <v>274</v>
      </c>
      <c r="F52" s="60"/>
      <c r="G52" s="185" t="s">
        <v>99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277</v>
      </c>
      <c r="C53" s="51">
        <v>6</v>
      </c>
      <c r="D53" s="6"/>
      <c r="E53" s="59" t="s">
        <v>278</v>
      </c>
      <c r="F53" s="60"/>
      <c r="G53" s="185" t="s">
        <v>153</v>
      </c>
      <c r="H53" s="105" t="str">
        <f>E53&amp;G53</f>
        <v>0</v>
      </c>
      <c r="I53" s="58">
        <v>19</v>
      </c>
      <c r="J53" s="30" t="s">
        <v>193</v>
      </c>
    </row>
    <row r="54" spans="1:15">
      <c r="B54" s="49" t="s">
        <v>279</v>
      </c>
      <c r="C54" s="51">
        <v>6</v>
      </c>
      <c r="D54" s="6"/>
      <c r="E54" s="59" t="s">
        <v>278</v>
      </c>
      <c r="F54" s="60"/>
      <c r="G54" s="185" t="s">
        <v>154</v>
      </c>
      <c r="H54" s="105" t="str">
        <f>E54&amp;G54</f>
        <v>0</v>
      </c>
      <c r="I54" s="74" t="s">
        <v>193</v>
      </c>
      <c r="J54" s="36">
        <v>19</v>
      </c>
    </row>
    <row r="55" spans="1:15">
      <c r="B55" s="49" t="s">
        <v>280</v>
      </c>
      <c r="C55" s="51">
        <v>7</v>
      </c>
      <c r="D55" s="6"/>
      <c r="E55" s="59" t="s">
        <v>278</v>
      </c>
      <c r="F55" s="60"/>
      <c r="G55" s="185" t="s">
        <v>99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281</v>
      </c>
      <c r="C56" s="51">
        <v>7</v>
      </c>
      <c r="D56" s="6"/>
      <c r="E56" s="59" t="s">
        <v>282</v>
      </c>
      <c r="F56" s="60"/>
      <c r="G56" s="185" t="s">
        <v>153</v>
      </c>
      <c r="H56" s="105" t="str">
        <f>E56&amp;G56</f>
        <v>0</v>
      </c>
      <c r="I56" s="58">
        <v>19</v>
      </c>
      <c r="J56" s="30" t="s">
        <v>193</v>
      </c>
    </row>
    <row r="57" spans="1:15">
      <c r="B57" s="49" t="s">
        <v>283</v>
      </c>
      <c r="C57" s="51">
        <v>7</v>
      </c>
      <c r="D57" s="6"/>
      <c r="E57" s="59" t="s">
        <v>282</v>
      </c>
      <c r="F57" s="60"/>
      <c r="G57" s="185" t="s">
        <v>154</v>
      </c>
      <c r="H57" s="105" t="str">
        <f>E57&amp;G57</f>
        <v>0</v>
      </c>
      <c r="I57" s="74" t="s">
        <v>193</v>
      </c>
      <c r="J57" s="36">
        <v>19</v>
      </c>
    </row>
    <row r="58" spans="1:15">
      <c r="B58" s="49" t="s">
        <v>284</v>
      </c>
      <c r="C58" s="51">
        <v>7</v>
      </c>
      <c r="D58" s="6"/>
      <c r="E58" s="59" t="s">
        <v>282</v>
      </c>
      <c r="F58" s="60"/>
      <c r="G58" s="185" t="s">
        <v>99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285</v>
      </c>
      <c r="C59" s="51">
        <v>8</v>
      </c>
      <c r="D59" s="6"/>
      <c r="E59" s="59" t="s">
        <v>286</v>
      </c>
      <c r="F59" s="60"/>
      <c r="G59" s="185" t="s">
        <v>153</v>
      </c>
      <c r="H59" s="105" t="str">
        <f>E59&amp;G59</f>
        <v>0</v>
      </c>
      <c r="I59" s="58">
        <v>19</v>
      </c>
      <c r="J59" s="30" t="s">
        <v>193</v>
      </c>
    </row>
    <row r="60" spans="1:15">
      <c r="B60" s="49" t="s">
        <v>287</v>
      </c>
      <c r="C60" s="51">
        <v>8</v>
      </c>
      <c r="D60" s="6"/>
      <c r="E60" s="59" t="s">
        <v>286</v>
      </c>
      <c r="F60" s="60"/>
      <c r="G60" s="185" t="s">
        <v>154</v>
      </c>
      <c r="H60" s="105" t="str">
        <f>E60&amp;G60</f>
        <v>0</v>
      </c>
      <c r="I60" s="74" t="s">
        <v>193</v>
      </c>
      <c r="J60" s="36">
        <v>19</v>
      </c>
    </row>
    <row r="61" spans="1:15">
      <c r="B61" s="49" t="s">
        <v>288</v>
      </c>
      <c r="C61" s="51">
        <v>8</v>
      </c>
      <c r="D61" s="6"/>
      <c r="E61" s="59" t="s">
        <v>286</v>
      </c>
      <c r="F61" s="60"/>
      <c r="G61" s="185" t="s">
        <v>99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289</v>
      </c>
      <c r="C62" s="51">
        <v>8</v>
      </c>
      <c r="D62" s="6"/>
    </row>
    <row r="63" spans="1:15">
      <c r="B63" s="49" t="s">
        <v>290</v>
      </c>
      <c r="C63" s="51">
        <v>9</v>
      </c>
      <c r="D63" s="6"/>
    </row>
    <row r="64" spans="1:15">
      <c r="B64" s="49" t="s">
        <v>291</v>
      </c>
      <c r="C64" s="51">
        <v>9</v>
      </c>
      <c r="D64" s="6"/>
    </row>
    <row r="65" spans="1:15">
      <c r="B65" s="49" t="s">
        <v>292</v>
      </c>
      <c r="C65" s="51">
        <v>9</v>
      </c>
      <c r="D65" s="6"/>
    </row>
    <row r="66" spans="1:15">
      <c r="B66" s="49" t="s">
        <v>293</v>
      </c>
      <c r="C66" s="51">
        <v>9</v>
      </c>
      <c r="D66" s="6"/>
    </row>
    <row r="67" spans="1:15">
      <c r="B67" s="49" t="s">
        <v>294</v>
      </c>
      <c r="C67" s="51">
        <v>10</v>
      </c>
    </row>
    <row r="68" spans="1:15">
      <c r="B68" s="49" t="s">
        <v>295</v>
      </c>
      <c r="C68" s="51">
        <v>10</v>
      </c>
    </row>
    <row r="69" spans="1:15">
      <c r="B69" s="49" t="s">
        <v>296</v>
      </c>
      <c r="C69" s="51">
        <v>10</v>
      </c>
    </row>
    <row r="70" spans="1:15">
      <c r="B70" s="49" t="s">
        <v>297</v>
      </c>
      <c r="C70" s="51">
        <v>10</v>
      </c>
    </row>
    <row r="71" spans="1:15">
      <c r="B71" s="49" t="s">
        <v>298</v>
      </c>
      <c r="C71" s="51">
        <v>11</v>
      </c>
    </row>
    <row r="72" spans="1:15">
      <c r="B72" s="49" t="s">
        <v>299</v>
      </c>
      <c r="C72" s="51">
        <v>11</v>
      </c>
    </row>
    <row r="73" spans="1:15">
      <c r="B73" s="49" t="s">
        <v>300</v>
      </c>
      <c r="C73" s="51">
        <v>11</v>
      </c>
    </row>
    <row r="74" spans="1:15">
      <c r="B74" s="49" t="s">
        <v>301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881"/>
      <c r="G2" s="882"/>
      <c r="H2" s="432" t="s">
        <v>2</v>
      </c>
      <c r="I2" s="433"/>
      <c r="J2" s="878"/>
      <c r="K2" s="879"/>
      <c r="L2" s="879"/>
      <c r="M2" s="879"/>
      <c r="N2" s="879"/>
      <c r="O2" s="879"/>
      <c r="P2" s="879"/>
      <c r="Q2" s="879"/>
      <c r="R2" s="880"/>
      <c r="S2" s="892" t="s">
        <v>4</v>
      </c>
      <c r="T2" s="893"/>
      <c r="U2" s="883"/>
      <c r="V2" s="884"/>
      <c r="W2" s="432" t="s">
        <v>6</v>
      </c>
      <c r="X2" s="426"/>
      <c r="Y2" s="878"/>
      <c r="Z2" s="879"/>
      <c r="AA2" s="880"/>
    </row>
    <row r="3" spans="1:28" customHeight="1" ht="18">
      <c r="A3" s="428" t="s">
        <v>8</v>
      </c>
      <c r="B3" s="429"/>
      <c r="C3" s="429"/>
      <c r="D3" s="430"/>
      <c r="E3" s="431"/>
      <c r="F3" s="887"/>
      <c r="G3" s="888"/>
      <c r="H3" s="434" t="s">
        <v>10</v>
      </c>
      <c r="I3" s="435"/>
      <c r="J3" s="889"/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12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34" t="s">
        <v>14</v>
      </c>
      <c r="B5" s="1112" t="s">
        <v>15</v>
      </c>
      <c r="C5" s="1112" t="s">
        <v>16</v>
      </c>
      <c r="D5" s="1112" t="s">
        <v>17</v>
      </c>
      <c r="E5" s="1112" t="s">
        <v>18</v>
      </c>
      <c r="F5" s="345" t="s">
        <v>19</v>
      </c>
      <c r="G5" s="345" t="s">
        <v>20</v>
      </c>
      <c r="H5" s="1112" t="s">
        <v>21</v>
      </c>
      <c r="I5" s="349" t="s">
        <v>22</v>
      </c>
      <c r="J5" s="1115" t="s">
        <v>23</v>
      </c>
      <c r="K5" s="1116"/>
      <c r="L5" s="1116"/>
      <c r="M5" s="1116"/>
      <c r="N5" s="1116"/>
      <c r="O5" s="1116"/>
      <c r="P5" s="1116"/>
      <c r="Q5" s="1117"/>
      <c r="R5" s="345" t="s">
        <v>24</v>
      </c>
      <c r="S5" s="1153" t="s">
        <v>25</v>
      </c>
      <c r="T5" s="1154"/>
      <c r="U5" s="345" t="s">
        <v>26</v>
      </c>
      <c r="V5" s="1139" t="s">
        <v>27</v>
      </c>
      <c r="W5" s="1139"/>
      <c r="X5" s="345" t="s">
        <v>28</v>
      </c>
      <c r="Y5" s="1139" t="s">
        <v>29</v>
      </c>
      <c r="Z5" s="1139"/>
      <c r="AA5" s="1140" t="s">
        <v>30</v>
      </c>
    </row>
    <row r="6" spans="1:28" customHeight="1" ht="15">
      <c r="A6" s="1135"/>
      <c r="B6" s="1113"/>
      <c r="C6" s="1113"/>
      <c r="D6" s="1113"/>
      <c r="E6" s="1137"/>
      <c r="F6" s="1118" t="s">
        <v>18</v>
      </c>
      <c r="G6" s="1120" t="s">
        <v>18</v>
      </c>
      <c r="H6" s="1113"/>
      <c r="I6" s="1120" t="s">
        <v>18</v>
      </c>
      <c r="J6" s="1122" t="s">
        <v>31</v>
      </c>
      <c r="K6" s="1123"/>
      <c r="L6" s="1123"/>
      <c r="M6" s="1123"/>
      <c r="N6" s="1123"/>
      <c r="O6" s="1123"/>
      <c r="P6" s="1123"/>
      <c r="Q6" s="1124"/>
      <c r="R6" s="1120" t="s">
        <v>32</v>
      </c>
      <c r="S6" s="1120" t="s">
        <v>33</v>
      </c>
      <c r="T6" s="1150" t="s">
        <v>34</v>
      </c>
      <c r="U6" s="1120" t="s">
        <v>32</v>
      </c>
      <c r="V6" s="1143" t="s">
        <v>35</v>
      </c>
      <c r="W6" s="1150" t="s">
        <v>36</v>
      </c>
      <c r="X6" s="1120" t="s">
        <v>18</v>
      </c>
      <c r="Y6" s="1143" t="s">
        <v>18</v>
      </c>
      <c r="Z6" s="1145" t="s">
        <v>37</v>
      </c>
      <c r="AA6" s="1141"/>
    </row>
    <row r="7" spans="1:28" customHeight="1" ht="15">
      <c r="A7" s="1135"/>
      <c r="B7" s="1113"/>
      <c r="C7" s="1113"/>
      <c r="D7" s="1113"/>
      <c r="E7" s="1137"/>
      <c r="F7" s="1119"/>
      <c r="G7" s="1121"/>
      <c r="H7" s="1113"/>
      <c r="I7" s="1121"/>
      <c r="J7" s="1128" t="s">
        <v>38</v>
      </c>
      <c r="K7" s="1129"/>
      <c r="L7" s="1129"/>
      <c r="M7" s="1129"/>
      <c r="N7" s="1129"/>
      <c r="O7" s="1129"/>
      <c r="P7" s="1129"/>
      <c r="Q7" s="1130"/>
      <c r="R7" s="1121"/>
      <c r="S7" s="1121"/>
      <c r="T7" s="1155"/>
      <c r="U7" s="1121"/>
      <c r="V7" s="1144"/>
      <c r="W7" s="1151"/>
      <c r="X7" s="1121"/>
      <c r="Y7" s="1144"/>
      <c r="Z7" s="1146"/>
      <c r="AA7" s="1141"/>
    </row>
    <row r="8" spans="1:28" customHeight="1" ht="30">
      <c r="A8" s="1135"/>
      <c r="B8" s="1113"/>
      <c r="C8" s="1113"/>
      <c r="D8" s="1113"/>
      <c r="E8" s="1137"/>
      <c r="F8" s="1119"/>
      <c r="G8" s="348" t="s">
        <v>39</v>
      </c>
      <c r="H8" s="1113"/>
      <c r="I8" s="353" t="s">
        <v>40</v>
      </c>
      <c r="J8" s="1131" t="s">
        <v>37</v>
      </c>
      <c r="K8" s="1132"/>
      <c r="L8" s="1132"/>
      <c r="M8" s="1132"/>
      <c r="N8" s="1132"/>
      <c r="O8" s="1132"/>
      <c r="P8" s="1132"/>
      <c r="Q8" s="1133"/>
      <c r="R8" s="1121"/>
      <c r="S8" s="446" t="s">
        <v>41</v>
      </c>
      <c r="T8" s="1155"/>
      <c r="U8" s="1121"/>
      <c r="V8" s="354" t="s">
        <v>42</v>
      </c>
      <c r="W8" s="413" t="s">
        <v>43</v>
      </c>
      <c r="X8" s="1121"/>
      <c r="Y8" s="346" t="s">
        <v>44</v>
      </c>
      <c r="Z8" s="347" t="s">
        <v>45</v>
      </c>
      <c r="AA8" s="1141"/>
    </row>
    <row r="9" spans="1:28" customHeight="1" ht="51.75">
      <c r="A9" s="1136"/>
      <c r="B9" s="1114"/>
      <c r="C9" s="1114"/>
      <c r="D9" s="1114"/>
      <c r="E9" s="1138"/>
      <c r="F9" s="355" t="s">
        <v>46</v>
      </c>
      <c r="G9" s="335" t="s">
        <v>47</v>
      </c>
      <c r="H9" s="1114"/>
      <c r="I9" s="356" t="s">
        <v>48</v>
      </c>
      <c r="J9" s="1125" t="s">
        <v>49</v>
      </c>
      <c r="K9" s="1126"/>
      <c r="L9" s="1126"/>
      <c r="M9" s="1126"/>
      <c r="N9" s="1126"/>
      <c r="O9" s="1126"/>
      <c r="P9" s="1126"/>
      <c r="Q9" s="1127"/>
      <c r="R9" s="335" t="s">
        <v>50</v>
      </c>
      <c r="S9" s="335" t="s">
        <v>50</v>
      </c>
      <c r="T9" s="1156"/>
      <c r="U9" s="335" t="s">
        <v>50</v>
      </c>
      <c r="V9" s="334" t="s">
        <v>198</v>
      </c>
      <c r="W9" s="336" t="s">
        <v>52</v>
      </c>
      <c r="X9" s="335" t="s">
        <v>53</v>
      </c>
      <c r="Y9" s="337" t="s">
        <v>53</v>
      </c>
      <c r="Z9" s="336" t="s">
        <v>54</v>
      </c>
      <c r="AA9" s="1142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921"/>
      <c r="B11" s="924"/>
      <c r="C11" s="927"/>
      <c r="D11" s="930"/>
      <c r="E11" s="924" t="s">
        <v>302</v>
      </c>
      <c r="F11" s="856"/>
      <c r="G11" s="903"/>
      <c r="H11" s="1164"/>
      <c r="I11" s="927"/>
      <c r="J11" s="338"/>
      <c r="K11" s="381"/>
      <c r="L11" s="381"/>
      <c r="M11" s="381"/>
      <c r="N11" s="381"/>
      <c r="O11" s="381"/>
      <c r="P11" s="381"/>
      <c r="Q11" s="382"/>
      <c r="R11" s="1157"/>
      <c r="S11" s="372"/>
      <c r="T11" s="1167"/>
      <c r="U11" s="1157"/>
      <c r="V11" s="448"/>
      <c r="W11" s="449"/>
      <c r="X11" s="856"/>
      <c r="Y11" s="859"/>
      <c r="Z11" s="861"/>
      <c r="AA11" s="1147"/>
    </row>
    <row r="12" spans="1:28">
      <c r="A12" s="922"/>
      <c r="B12" s="925"/>
      <c r="C12" s="928"/>
      <c r="D12" s="931"/>
      <c r="E12" s="925"/>
      <c r="F12" s="858"/>
      <c r="G12" s="869"/>
      <c r="H12" s="1165"/>
      <c r="I12" s="928"/>
      <c r="J12" s="866"/>
      <c r="K12" s="867"/>
      <c r="L12" s="867"/>
      <c r="M12" s="867"/>
      <c r="N12" s="867"/>
      <c r="O12" s="867"/>
      <c r="P12" s="867"/>
      <c r="Q12" s="868"/>
      <c r="R12" s="1158"/>
      <c r="S12" s="869"/>
      <c r="T12" s="1159"/>
      <c r="U12" s="1158"/>
      <c r="V12" s="1159"/>
      <c r="W12" s="1152"/>
      <c r="X12" s="857"/>
      <c r="Y12" s="860"/>
      <c r="Z12" s="862"/>
      <c r="AA12" s="1148"/>
    </row>
    <row r="13" spans="1:28">
      <c r="A13" s="922"/>
      <c r="B13" s="925"/>
      <c r="C13" s="928"/>
      <c r="D13" s="931"/>
      <c r="E13" s="925"/>
      <c r="F13" s="1158"/>
      <c r="G13" s="373"/>
      <c r="H13" s="1165"/>
      <c r="I13" s="375"/>
      <c r="J13" s="1161"/>
      <c r="K13" s="1162"/>
      <c r="L13" s="1162"/>
      <c r="M13" s="1162"/>
      <c r="N13" s="1162"/>
      <c r="O13" s="1162"/>
      <c r="P13" s="1162"/>
      <c r="Q13" s="1163"/>
      <c r="R13" s="1158"/>
      <c r="S13" s="869"/>
      <c r="T13" s="1159"/>
      <c r="U13" s="1158"/>
      <c r="V13" s="1159"/>
      <c r="W13" s="1152"/>
      <c r="X13" s="858"/>
      <c r="Y13" s="340"/>
      <c r="Z13" s="339"/>
      <c r="AA13" s="1148"/>
    </row>
    <row r="14" spans="1:28" customHeight="1" ht="13.5">
      <c r="A14" s="923"/>
      <c r="B14" s="926"/>
      <c r="C14" s="929"/>
      <c r="D14" s="932"/>
      <c r="E14" s="926"/>
      <c r="F14" s="1160"/>
      <c r="G14" s="341"/>
      <c r="H14" s="1166"/>
      <c r="I14" s="376"/>
      <c r="J14" s="912"/>
      <c r="K14" s="913"/>
      <c r="L14" s="913"/>
      <c r="M14" s="913"/>
      <c r="N14" s="913"/>
      <c r="O14" s="913"/>
      <c r="P14" s="913"/>
      <c r="Q14" s="914"/>
      <c r="R14" s="341"/>
      <c r="S14" s="374"/>
      <c r="T14" s="1168"/>
      <c r="U14" s="341"/>
      <c r="V14" s="445"/>
      <c r="W14" s="450"/>
      <c r="X14" s="341"/>
      <c r="Y14" s="343"/>
      <c r="Z14" s="342"/>
      <c r="AA14" s="1149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65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66</v>
      </c>
      <c r="F20" s="361" t="str">
        <f>A11</f>
        <v>0</v>
      </c>
      <c r="G20" s="359"/>
      <c r="H20" s="360"/>
    </row>
    <row r="21" spans="1:28">
      <c r="B21" s="96" t="s">
        <v>67</v>
      </c>
      <c r="F21" s="361" t="str">
        <f>B11</f>
        <v>0</v>
      </c>
      <c r="G21" s="359"/>
      <c r="H21" s="360"/>
    </row>
    <row r="22" spans="1:28">
      <c r="B22" s="96" t="s">
        <v>16</v>
      </c>
      <c r="F22" s="361" t="str">
        <f>C11</f>
        <v>0</v>
      </c>
      <c r="G22" s="359"/>
      <c r="H22" s="360"/>
    </row>
    <row r="23" spans="1:28">
      <c r="B23" s="96" t="s">
        <v>17</v>
      </c>
      <c r="F23" s="361" t="str">
        <f>D11</f>
        <v>0</v>
      </c>
      <c r="G23" s="359"/>
      <c r="H23" s="360"/>
    </row>
    <row r="24" spans="1:28">
      <c r="B24" s="96" t="s">
        <v>68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69</v>
      </c>
      <c r="F26" s="361" t="str">
        <f>F11</f>
        <v>0</v>
      </c>
      <c r="G26" s="359"/>
      <c r="H26" s="360"/>
    </row>
    <row r="27" spans="1:28">
      <c r="B27" s="96" t="s">
        <v>70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71</v>
      </c>
      <c r="F29" s="361" t="str">
        <f>G11</f>
        <v>0</v>
      </c>
      <c r="G29" s="359"/>
      <c r="H29" s="360"/>
    </row>
    <row r="30" spans="1:28">
      <c r="B30" s="96" t="s">
        <v>72</v>
      </c>
      <c r="F30" s="361" t="str">
        <f>G13</f>
        <v>0</v>
      </c>
      <c r="G30" s="359"/>
      <c r="H30" s="360"/>
    </row>
    <row r="31" spans="1:28">
      <c r="B31" s="96" t="s">
        <v>200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21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73</v>
      </c>
      <c r="F35" s="361" t="str">
        <f>I11</f>
        <v>0</v>
      </c>
      <c r="G35" s="362"/>
      <c r="H35" s="363"/>
    </row>
    <row r="36" spans="1:28">
      <c r="B36" s="96" t="s">
        <v>74</v>
      </c>
      <c r="F36" s="361" t="str">
        <f>I13</f>
        <v>0</v>
      </c>
      <c r="G36" s="362"/>
      <c r="H36" s="363"/>
    </row>
    <row r="37" spans="1:28">
      <c r="B37" s="96" t="s">
        <v>75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76</v>
      </c>
      <c r="F39" s="361" t="str">
        <f>J12</f>
        <v>0</v>
      </c>
      <c r="G39" s="362"/>
      <c r="H39" s="363"/>
    </row>
    <row r="40" spans="1:28">
      <c r="B40" s="96" t="s">
        <v>77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78</v>
      </c>
      <c r="F42" s="361" t="str">
        <f>R11</f>
        <v>0</v>
      </c>
      <c r="G42" s="362"/>
      <c r="H42" s="363"/>
    </row>
    <row r="43" spans="1:28">
      <c r="B43" s="96" t="s">
        <v>79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80</v>
      </c>
      <c r="F45" s="361" t="str">
        <f>S11</f>
        <v>0</v>
      </c>
      <c r="G45" s="362"/>
      <c r="H45" s="363"/>
    </row>
    <row r="46" spans="1:28">
      <c r="B46" s="96" t="s">
        <v>81</v>
      </c>
      <c r="F46" s="361" t="str">
        <f>S12</f>
        <v>0</v>
      </c>
      <c r="G46" s="362"/>
      <c r="H46" s="363"/>
    </row>
    <row r="47" spans="1:28">
      <c r="B47" s="96" t="s">
        <v>82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34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83</v>
      </c>
      <c r="F50" s="361" t="str">
        <f>U11</f>
        <v>0</v>
      </c>
      <c r="G50" s="362"/>
      <c r="H50" s="363"/>
    </row>
    <row r="51" spans="1:28">
      <c r="B51" s="96" t="s">
        <v>84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202</v>
      </c>
      <c r="F53" s="361" t="str">
        <f>V11</f>
        <v>0</v>
      </c>
      <c r="G53" s="362"/>
      <c r="H53" s="363"/>
    </row>
    <row r="54" spans="1:28">
      <c r="B54" s="96" t="s">
        <v>203</v>
      </c>
      <c r="F54" s="361" t="str">
        <f>V12</f>
        <v>0</v>
      </c>
      <c r="G54" s="362"/>
      <c r="H54" s="363"/>
    </row>
    <row r="55" spans="1:28">
      <c r="B55" s="96" t="s">
        <v>204</v>
      </c>
      <c r="F55" s="361" t="str">
        <f>W12</f>
        <v>0</v>
      </c>
      <c r="G55" s="362"/>
      <c r="H55" s="363"/>
    </row>
    <row r="56" spans="1:28">
      <c r="B56" s="96" t="s">
        <v>205</v>
      </c>
      <c r="F56" s="361" t="str">
        <f>W11</f>
        <v>0</v>
      </c>
      <c r="G56" s="362"/>
      <c r="H56" s="363"/>
    </row>
    <row r="57" spans="1:28">
      <c r="B57" s="96" t="s">
        <v>303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206</v>
      </c>
      <c r="F59" s="361" t="str">
        <f>X11</f>
        <v>0</v>
      </c>
      <c r="G59" s="362"/>
      <c r="H59" s="363"/>
    </row>
    <row r="60" spans="1:28">
      <c r="B60" s="96" t="s">
        <v>207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208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209</v>
      </c>
      <c r="F64" s="361" t="str">
        <f>Y11</f>
        <v>0</v>
      </c>
      <c r="G64" s="362"/>
      <c r="H64" s="363"/>
    </row>
    <row r="65" spans="1:28">
      <c r="B65" s="96" t="s">
        <v>210</v>
      </c>
      <c r="F65" s="361" t="str">
        <f>Y14</f>
        <v>0</v>
      </c>
      <c r="G65" s="362"/>
      <c r="H65" s="363"/>
    </row>
    <row r="66" spans="1:28">
      <c r="B66" s="96" t="s">
        <v>211</v>
      </c>
      <c r="F66" s="361" t="str">
        <f>Y13</f>
        <v>0</v>
      </c>
      <c r="G66" s="362"/>
      <c r="H66" s="363"/>
    </row>
    <row r="67" spans="1:28">
      <c r="B67" s="96" t="s">
        <v>212</v>
      </c>
      <c r="F67" s="361" t="str">
        <f>Z11</f>
        <v>0</v>
      </c>
      <c r="G67" s="362"/>
      <c r="H67" s="363"/>
    </row>
    <row r="68" spans="1:28">
      <c r="B68" s="96" t="s">
        <v>213</v>
      </c>
      <c r="F68" s="361" t="str">
        <f>Z13</f>
        <v>0</v>
      </c>
      <c r="G68" s="362"/>
      <c r="H68" s="363"/>
    </row>
    <row r="69" spans="1:28">
      <c r="B69" s="96" t="s">
        <v>214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30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  <mergeCell ref="A11:A14"/>
    <mergeCell ref="B11:B14"/>
    <mergeCell ref="C11:C14"/>
    <mergeCell ref="D11:D14"/>
    <mergeCell ref="E11:E14"/>
    <mergeCell ref="S6:S7"/>
    <mergeCell ref="U6:U8"/>
    <mergeCell ref="V6:V7"/>
    <mergeCell ref="S2:T3"/>
    <mergeCell ref="S5:T5"/>
    <mergeCell ref="T6:T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A5:A9"/>
    <mergeCell ref="B5:B9"/>
    <mergeCell ref="C5:C9"/>
    <mergeCell ref="D5:D9"/>
    <mergeCell ref="E5:E9"/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304</v>
      </c>
      <c r="B1" s="2"/>
      <c r="C1" s="2"/>
    </row>
    <row r="2" spans="1:10" customHeight="1" ht="15">
      <c r="A2" s="4" t="s">
        <v>305</v>
      </c>
      <c r="B2" s="2"/>
      <c r="C2" s="2"/>
    </row>
    <row r="3" spans="1:10">
      <c r="A3" s="2"/>
      <c r="B3" s="2"/>
      <c r="C3" s="2"/>
    </row>
    <row r="4" spans="1:10">
      <c r="A4" s="1" t="s">
        <v>87</v>
      </c>
      <c r="B4" s="10" t="str">
        <f>'BP - INPUT'!F36</f>
        <v>0</v>
      </c>
    </row>
    <row r="5" spans="1:10">
      <c r="A5" s="1" t="s">
        <v>88</v>
      </c>
      <c r="B5" s="11" t="str">
        <f>'BP - INPUT'!F37</f>
        <v>0</v>
      </c>
    </row>
    <row r="6" spans="1:10">
      <c r="A6" s="1" t="s">
        <v>89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90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91</v>
      </c>
      <c r="B8" s="12" t="str">
        <f>B4+B6</f>
        <v>0</v>
      </c>
    </row>
    <row r="9" spans="1:10">
      <c r="A9" s="1" t="s">
        <v>92</v>
      </c>
      <c r="B9" s="13" t="str">
        <f>B5+B7</f>
        <v>0</v>
      </c>
    </row>
    <row r="11" spans="1:10">
      <c r="B11" t="s">
        <v>216</v>
      </c>
      <c r="E11" s="458">
        <v>0</v>
      </c>
    </row>
    <row r="12" spans="1:10">
      <c r="B12" t="s">
        <v>217</v>
      </c>
      <c r="E12" s="458">
        <v>2</v>
      </c>
    </row>
    <row r="13" spans="1:10">
      <c r="B13" t="s">
        <v>218</v>
      </c>
      <c r="E13" s="458">
        <v>90</v>
      </c>
    </row>
    <row r="14" spans="1:10">
      <c r="B14" t="s">
        <v>219</v>
      </c>
      <c r="E14" s="458">
        <v>66</v>
      </c>
    </row>
    <row r="15" spans="1:10" customHeight="1" ht="12.75"/>
    <row r="16" spans="1:10" customHeight="1" ht="12.75">
      <c r="B16" s="1100" t="s">
        <v>61</v>
      </c>
      <c r="C16" s="1101"/>
      <c r="D16" s="1101"/>
      <c r="E16" s="1102"/>
    </row>
    <row r="17" spans="1:10" customHeight="1" ht="12.75">
      <c r="B17" s="994" t="s">
        <v>95</v>
      </c>
      <c r="C17" s="990"/>
      <c r="D17" s="994" t="s">
        <v>96</v>
      </c>
      <c r="E17" s="990"/>
    </row>
    <row r="18" spans="1:10">
      <c r="A18" s="546" t="s">
        <v>151</v>
      </c>
      <c r="B18" s="550" t="s">
        <v>97</v>
      </c>
      <c r="C18" s="549" t="s">
        <v>98</v>
      </c>
      <c r="D18" s="550" t="s">
        <v>97</v>
      </c>
      <c r="E18" s="549" t="s">
        <v>98</v>
      </c>
    </row>
    <row r="19" spans="1:10">
      <c r="A19" s="547" t="s">
        <v>58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153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154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174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175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221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222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Rachel Mogano</cp:lastModifiedBy>
  <dcterms:created xsi:type="dcterms:W3CDTF">2015-10-19T10:52:05+02:00</dcterms:created>
  <dcterms:modified xsi:type="dcterms:W3CDTF">2018-02-16T10:47:42+02:00</dcterms:modified>
  <dc:title/>
  <dc:description/>
  <dc:subject/>
  <cp:keywords/>
  <cp:category/>
</cp:coreProperties>
</file>