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<sst xmlns="http://schemas.openxmlformats.org/spreadsheetml/2006/main" uniqueCount="709">
  <si>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</si>
  <si>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</si>
  <si>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</si>
  <si>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</si>
  <si>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</si>
  <si>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</si>
  <si>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</si>
  <si>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</si>
  <si>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</si>
  <si>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</si>
  <si>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</si>
  <si>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</si>
  <si>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</si>
  <si>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</si>
  <si>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</si>
  <si>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</si>
  <si>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</si>
  <si>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</si>
  <si>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</si>
  <si>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</si>
  <si>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</si>
  <si>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</si>
  <si>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</si>
  <si>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</si>
  <si>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</si>
  <si>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</si>
  <si>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</si>
  <si>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</si>
  <si>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</si>
  <si>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</si>
  <si>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</si>
  <si>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</si>
  <si>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</si>
  <si>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</si>
  <si>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</si>
  <si>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</si>
  <si>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</si>
  <si>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</si>
  <si>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</si>
  <si>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</si>
  <si>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</si>
  <si>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</si>
  <si>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</si>
  <si>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</si>
  <si>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</si>
  <si>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</si>
  <si>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</si>
  <si>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</si>
  <si>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</si>
  <si>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</si>
  <si>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</si>
  <si>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</si>
  <si>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</si>
  <si>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</si>
  <si>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</si>
  <si>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</si>
  <si>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</si>
  <si>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</si>
  <si>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</si>
  <si>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</si>
  <si>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</si>
  <si>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</si>
  <si>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</si>
  <si>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</si>
  <si>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</si>
  <si>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</si>
  <si>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</si>
  <si>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</si>
  <si>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</si>
  <si>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</si>
  <si>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</si>
  <si>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</si>
  <si>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</si>
  <si>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</si>
  <si>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</si>
  <si>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</si>
  <si>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</si>
  <si>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</si>
  <si>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</si>
  <si>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</si>
  <si>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</si>
  <si>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</si>
  <si>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</si>
  <si>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</si>
  <si>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</si>
  <si>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</si>
  <si>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</si>
  <si>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</si>
  <si>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</si>
  <si>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</si>
  <si>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</si>
  <si>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</si>
  <si>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</si>
  <si>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</si>
  <si>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</si>
  <si>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</si>
  <si>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</si>
  <si>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</si>
  <si>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</si>
  <si>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</si>
  <si>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</si>
  <si>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</si>
  <si>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</si>
  <si>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</si>
  <si>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</si>
  <si>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</si>
  <si>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</si>
  <si>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</si>
  <si>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</si>
  <si>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</si>
  <si>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</si>
  <si>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</si>
  <si>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</si>
  <si>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</si>
  <si>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</si>
  <si>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</si>
  <si>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</si>
  <si>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</si>
  <si>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</si>
  <si>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</si>
  <si>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</si>
  <si>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</si>
  <si>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</si>
  <si>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</si>
  <si>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</si>
  <si>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</si>
  <si>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</si>
  <si>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</si>
  <si>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</si>
  <si>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</si>
  <si>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</si>
  <si>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</si>
  <si>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</si>
  <si>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</si>
  <si>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</si>
  <si>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</si>
  <si>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</si>
  <si>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</si>
  <si>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</si>
  <si>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</si>
  <si>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</si>
  <si>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</si>
  <si>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</si>
  <si>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</si>
  <si>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</si>
  <si>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</si>
  <si>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</si>
  <si>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</si>
  <si>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</si>
  <si>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</si>
  <si>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</si>
  <si>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</si>
  <si>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</si>
  <si>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</si>
  <si>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</si>
  <si>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</si>
  <si>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</si>
  <si>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</si>
  <si>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</si>
  <si>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</si>
  <si>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</si>
  <si>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</si>
  <si>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</si>
  <si>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</si>
  <si>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</si>
  <si>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</si>
  <si>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</si>
  <si>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</si>
  <si>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</si>
  <si>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</si>
  <si>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</si>
  <si>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</si>
  <si>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</si>
  <si>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</si>
  <si>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</si>
  <si>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</si>
  <si>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</si>
  <si>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</si>
  <si>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</si>
  <si>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</si>
  <si>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</si>
  <si>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</si>
  <si>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</si>
  <si>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</si>
  <si>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</si>
  <si>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</si>
  <si>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American Sutters SA</t>
  </si>
  <si>
    <t>Rachel Order 1212</t>
  </si>
  <si>
    <t>Satin White</t>
  </si>
  <si>
    <t>Yes</t>
  </si>
  <si>
    <t>Rachel</t>
  </si>
  <si>
    <t>Track Qty</t>
  </si>
  <si>
    <t>Dining  door</t>
  </si>
  <si>
    <t>Internal</t>
  </si>
  <si>
    <t>Bi-Fold</t>
  </si>
  <si>
    <t>Top Rail</t>
  </si>
  <si>
    <t>Liner - 19 x 100mm</t>
  </si>
  <si>
    <t>(F)L</t>
  </si>
  <si>
    <t>Centre of Panel</t>
  </si>
  <si>
    <t>1 side</t>
  </si>
  <si>
    <t>Yes, white</t>
  </si>
  <si>
    <t>Centre - below divider rail</t>
  </si>
  <si>
    <t>U track</t>
  </si>
  <si>
    <t>Header - 19 x 200mm</t>
  </si>
  <si>
    <t>Pelmet - 12 x custom</t>
  </si>
  <si>
    <t>Above bottom rail</t>
  </si>
  <si>
    <t>33x34mm</t>
  </si>
  <si>
    <t>Standard</t>
  </si>
  <si>
    <t>wq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</si>
  <si>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</si>
  <si>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</si>
  <si>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</si>
  <si>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</si>
  <si>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</si>
  <si>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</si>
  <si>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</si>
  <si>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</si>
  <si>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</si>
  <si>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</si>
  <si>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</si>
  <si>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</si>
  <si>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</si>
  <si>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</si>
  <si>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</si>
  <si>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</si>
  <si>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</si>
  <si>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</si>
  <si>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</si>
  <si>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</si>
  <si>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</si>
  <si>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</si>
  <si>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</si>
  <si>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</si>
  <si>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</si>
  <si>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</si>
  <si>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</si>
  <si>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</si>
  <si>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</si>
  <si>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</si>
  <si>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</si>
  <si>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</si>
  <si>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</si>
  <si>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</si>
  <si>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</si>
  <si>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</si>
  <si>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</si>
  <si>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</si>
  <si>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</si>
  <si>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</si>
  <si>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</si>
  <si>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</si>
  <si>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</si>
  <si>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</si>
  <si>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</si>
  <si>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</si>
  <si>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</si>
  <si>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</si>
  <si>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</si>
  <si>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</si>
  <si>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</si>
  <si>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</si>
  <si>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</si>
  <si>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</si>
  <si>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</si>
  <si>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</si>
  <si>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</si>
  <si>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</si>
  <si>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</si>
  <si>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</si>
  <si>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</si>
  <si>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</si>
  <si>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</si>
  <si>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</si>
  <si>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</si>
  <si>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</si>
  <si>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</si>
  <si>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</si>
  <si>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</si>
  <si>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</si>
  <si>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</si>
  <si>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</si>
  <si>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</si>
  <si>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</si>
  <si>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</si>
  <si>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</si>
  <si>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</si>
  <si>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</si>
  <si>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</si>
  <si>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</si>
  <si>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</si>
  <si>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</si>
  <si>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</si>
  <si>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</si>
  <si>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</si>
  <si>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</si>
  <si>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</si>
  <si>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</si>
  <si>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</si>
  <si>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</si>
  <si>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</si>
  <si>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</si>
  <si>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</si>
  <si>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</si>
  <si>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</si>
  <si>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</si>
  <si>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</si>
  <si>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</si>
  <si>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</si>
  <si>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</si>
  <si>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</si>
  <si>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</si>
  <si>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</si>
  <si>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</si>
  <si>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</si>
  <si>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</si>
  <si>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</si>
  <si>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</si>
  <si>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</si>
  <si>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</si>
  <si>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</si>
  <si>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</si>
  <si>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</si>
  <si>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</si>
  <si>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</si>
  <si>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</si>
  <si>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</si>
  <si>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</si>
  <si>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</si>
  <si>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</si>
  <si>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</si>
  <si>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</si>
  <si>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</si>
  <si>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</si>
  <si>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</si>
  <si>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</si>
  <si>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</si>
  <si>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</si>
  <si>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</si>
  <si>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</si>
  <si>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</si>
  <si>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</si>
  <si>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</si>
  <si>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</si>
  <si>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</si>
  <si>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</si>
  <si>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</si>
  <si>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</si>
  <si>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</si>
  <si>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</si>
  <si>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</si>
  <si>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</si>
  <si>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</si>
  <si>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</si>
  <si>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</si>
  <si>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</si>
  <si>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</si>
  <si>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</si>
  <si>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</si>
  <si>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</si>
  <si>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</si>
  <si>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</si>
  <si>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</si>
  <si>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</si>
  <si>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</si>
  <si>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</si>
  <si>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</si>
  <si>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</si>
  <si>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</si>
  <si>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</si>
  <si>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</si>
  <si>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</si>
  <si>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</si>
  <si>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</si>
  <si>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</si>
  <si>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</si>
  <si>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</si>
  <si>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</si>
  <si>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</si>
  <si>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</si>
  <si>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</si>
  <si>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</si>
  <si>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</si>
  <si>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</si>
  <si>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</si>
  <si>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</si>
  <si>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</si>
  <si>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</si>
  <si>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</si>
  <si>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</si>
  <si>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</si>
  <si>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</si>
  <si>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</si>
  <si>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</si>
  <si>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</si>
  <si>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</si>
  <si>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</si>
  <si>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</si>
  <si>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</si>
  <si>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</si>
  <si>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</si>
  <si>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</si>
  <si>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</si>
  <si>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</si>
  <si>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</si>
  <si>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</si>
  <si>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</si>
  <si>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</si>
  <si>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</si>
  <si>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</si>
  <si>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</si>
  <si>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</si>
  <si>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</si>
  <si>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</si>
  <si>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</si>
  <si>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</si>
  <si>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</si>
  <si>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</si>
  <si>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</si>
  <si>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</si>
  <si>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</si>
  <si>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</si>
  <si>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</si>
  <si>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</si>
  <si>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</si>
  <si>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</si>
  <si>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</si>
  <si>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</si>
  <si>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</si>
  <si>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</si>
  <si>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</si>
  <si>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</si>
  <si>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</si>
  <si>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</si>
  <si>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</si>
  <si>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</si>
  <si>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</si>
  <si>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</si>
  <si>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</si>
  <si>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</si>
  <si>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</si>
  <si>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</si>
  <si>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</si>
  <si>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</si>
  <si>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</si>
  <si>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</si>
  <si>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</si>
  <si>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</si>
  <si>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</si>
  <si>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</si>
  <si>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</si>
  <si>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</si>
  <si>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</si>
  <si>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</si>
  <si>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</si>
  <si>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</si>
  <si>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</si>
  <si>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</si>
  <si>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</si>
  <si>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</si>
  <si>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</si>
  <si>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</si>
  <si>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</si>
  <si>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</si>
  <si>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</si>
  <si>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</si>
  <si>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</si>
  <si>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</si>
  <si>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</si>
  <si>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</si>
  <si>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</si>
  <si>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</si>
  <si>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</si>
  <si>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</si>
  <si>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</si>
  <si>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</si>
  <si>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</si>
  <si>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</si>
  <si>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</si>
  <si>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</si>
  <si>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</si>
  <si>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</si>
  <si>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</si>
  <si>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</si>
  <si>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</si>
  <si>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</si>
  <si>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</si>
  <si>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</si>
  <si>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</si>
  <si>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</si>
  <si>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</si>
  <si>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</si>
  <si>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</si>
  <si>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</si>
  <si>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</si>
  <si>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</si>
  <si>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</si>
  <si>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</si>
  <si>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</si>
  <si>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</si>
  <si>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</si>
  <si>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</si>
  <si>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</si>
  <si>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</si>
  <si>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</si>
  <si>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</si>
  <si>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</si>
  <si>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</si>
  <si>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</si>
  <si>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</si>
  <si>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</si>
  <si>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</si>
  <si>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</si>
  <si>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</si>
  <si>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</si>
  <si>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</si>
  <si>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</si>
  <si>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</si>
  <si>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</si>
  <si>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</si>
  <si>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</si>
  <si>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</si>
  <si>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</si>
  <si>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</si>
  <si>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</si>
  <si>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</si>
  <si>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</si>
  <si>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</si>
  <si>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</si>
  <si>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</si>
  <si>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</si>
  <si>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</si>
  <si>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</si>
  <si>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</si>
  <si>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</si>
  <si>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</si>
  <si>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</si>
  <si>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</si>
  <si>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</si>
  <si>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</si>
  <si>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</si>
  <si>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</si>
  <si>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</si>
  <si>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</si>
  <si>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</si>
  <si>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custom</t>
  </si>
  <si>
    <t>Pelmet - 12 x 53mm</t>
  </si>
  <si>
    <t>Pelmet - 12 x 101mm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</si>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</sst>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5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6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57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312</v>
      </c>
      <c r="B1" s="2"/>
    </row>
    <row r="2" spans="1:10" customHeight="1" ht="15">
      <c r="A2" s="4" t="s">
        <v>232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233</v>
      </c>
      <c r="C14" s="39" t="s">
        <v>314</v>
      </c>
      <c r="D14" s="39" t="s">
        <v>315</v>
      </c>
      <c r="E14" s="39" t="s">
        <v>122</v>
      </c>
      <c r="F14" s="39" t="s">
        <v>316</v>
      </c>
      <c r="G14" s="40" t="s">
        <v>239</v>
      </c>
      <c r="I14" s="41" t="s">
        <v>240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241</v>
      </c>
      <c r="D20" s="39" t="s">
        <v>242</v>
      </c>
      <c r="E20" s="78" t="str">
        <f>'BP - INPUT'!F55</f>
        <v>0</v>
      </c>
      <c r="F20" s="40" t="s">
        <v>21</v>
      </c>
      <c r="I20" s="41" t="s">
        <v>240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315</v>
      </c>
      <c r="G25" s="69" t="s">
        <v>122</v>
      </c>
    </row>
    <row r="26" spans="1:10">
      <c r="C26" s="56" t="s">
        <v>317</v>
      </c>
      <c r="D26" s="70"/>
      <c r="E26" s="70"/>
      <c r="F26" s="71">
        <v>0</v>
      </c>
      <c r="G26" s="71">
        <v>0</v>
      </c>
    </row>
    <row r="27" spans="1:10">
      <c r="C27" s="59" t="s">
        <v>318</v>
      </c>
      <c r="D27" s="72"/>
      <c r="E27" s="72"/>
      <c r="F27" s="73">
        <v>0</v>
      </c>
      <c r="G27" s="73">
        <v>1</v>
      </c>
    </row>
    <row r="28" spans="1:10">
      <c r="C28" s="59" t="s">
        <v>319</v>
      </c>
      <c r="D28" s="72"/>
      <c r="E28" s="72"/>
      <c r="F28" s="73">
        <v>0</v>
      </c>
      <c r="G28" s="73">
        <v>0</v>
      </c>
    </row>
    <row r="29" spans="1:10">
      <c r="C29" s="59" t="s">
        <v>320</v>
      </c>
      <c r="D29" s="72"/>
      <c r="E29" s="72"/>
      <c r="F29" s="73">
        <v>1</v>
      </c>
      <c r="G29" s="73">
        <v>0</v>
      </c>
    </row>
    <row r="30" spans="1:10">
      <c r="C30" s="59" t="s">
        <v>321</v>
      </c>
      <c r="D30" s="72"/>
      <c r="E30" s="72"/>
      <c r="F30" s="73">
        <v>2</v>
      </c>
      <c r="G30" s="73">
        <v>0</v>
      </c>
    </row>
    <row r="31" spans="1:10">
      <c r="C31" s="59" t="s">
        <v>322</v>
      </c>
      <c r="D31" s="72"/>
      <c r="E31" s="72"/>
      <c r="F31" s="73">
        <v>1</v>
      </c>
      <c r="G31" s="73">
        <v>2</v>
      </c>
    </row>
    <row r="32" spans="1:10">
      <c r="C32" s="59" t="s">
        <v>323</v>
      </c>
      <c r="D32" s="72"/>
      <c r="E32" s="72"/>
      <c r="F32" s="73">
        <v>1</v>
      </c>
      <c r="G32" s="73">
        <v>0</v>
      </c>
    </row>
    <row r="33" spans="1:10">
      <c r="C33" s="59" t="s">
        <v>324</v>
      </c>
      <c r="D33" s="72"/>
      <c r="E33" s="72"/>
      <c r="F33" s="73">
        <v>2</v>
      </c>
      <c r="G33" s="73">
        <v>0</v>
      </c>
    </row>
    <row r="34" spans="1:10">
      <c r="C34" s="59" t="s">
        <v>325</v>
      </c>
      <c r="D34" s="72"/>
      <c r="E34" s="72"/>
      <c r="F34" s="73">
        <v>1</v>
      </c>
      <c r="G34" s="73">
        <v>4</v>
      </c>
    </row>
    <row r="35" spans="1:10">
      <c r="C35" s="59" t="s">
        <v>326</v>
      </c>
      <c r="D35" s="72"/>
      <c r="E35" s="72"/>
      <c r="F35" s="73">
        <v>1</v>
      </c>
      <c r="G35" s="73">
        <v>0</v>
      </c>
    </row>
    <row r="36" spans="1:10">
      <c r="C36" s="59" t="s">
        <v>327</v>
      </c>
      <c r="D36" s="72"/>
      <c r="E36" s="72"/>
      <c r="F36" s="73">
        <v>2</v>
      </c>
      <c r="G36" s="73">
        <v>2</v>
      </c>
    </row>
    <row r="37" spans="1:10">
      <c r="C37" s="59" t="s">
        <v>328</v>
      </c>
      <c r="D37" s="72"/>
      <c r="E37" s="72"/>
      <c r="F37" s="73">
        <v>1</v>
      </c>
      <c r="G37" s="73">
        <v>6</v>
      </c>
    </row>
    <row r="38" spans="1:10">
      <c r="C38" s="59" t="s">
        <v>329</v>
      </c>
      <c r="D38" s="72"/>
      <c r="E38" s="72"/>
      <c r="F38" s="73">
        <v>2</v>
      </c>
      <c r="G38" s="73">
        <v>4</v>
      </c>
    </row>
    <row r="39" spans="1:10">
      <c r="C39" s="59" t="s">
        <v>330</v>
      </c>
      <c r="D39" s="72"/>
      <c r="E39" s="72"/>
      <c r="F39" s="73">
        <v>2</v>
      </c>
      <c r="G39" s="73">
        <v>5</v>
      </c>
    </row>
    <row r="40" spans="1:10">
      <c r="C40" s="59" t="s">
        <v>331</v>
      </c>
      <c r="D40" s="72"/>
      <c r="E40" s="72"/>
      <c r="F40" s="73">
        <v>2</v>
      </c>
      <c r="G40" s="73">
        <v>0</v>
      </c>
    </row>
    <row r="41" spans="1:10">
      <c r="C41" s="59" t="s">
        <v>332</v>
      </c>
      <c r="D41" s="72"/>
      <c r="E41" s="72"/>
      <c r="F41" s="73">
        <v>2</v>
      </c>
      <c r="G41" s="73">
        <v>3</v>
      </c>
    </row>
    <row r="42" spans="1:10">
      <c r="C42" s="59" t="s">
        <v>333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252</v>
      </c>
      <c r="D45" s="1172"/>
      <c r="E45" s="1172"/>
      <c r="F45" s="1172"/>
      <c r="G45" s="1172"/>
      <c r="H45" s="1173"/>
    </row>
    <row r="46" spans="1:10" customHeight="1" ht="12.75">
      <c r="C46" s="1169" t="s">
        <v>254</v>
      </c>
      <c r="D46" s="1170"/>
      <c r="E46" s="364" t="s">
        <v>255</v>
      </c>
      <c r="F46" s="364" t="s">
        <v>256</v>
      </c>
      <c r="G46" s="365" t="s">
        <v>257</v>
      </c>
      <c r="H46" s="365" t="s">
        <v>258</v>
      </c>
    </row>
    <row r="47" spans="1:10">
      <c r="C47" s="56" t="s">
        <v>260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262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262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262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266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266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266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266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266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266</v>
      </c>
      <c r="D56" s="60"/>
      <c r="E56" s="185" t="s">
        <v>230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266</v>
      </c>
      <c r="D57" s="60"/>
      <c r="E57" s="185" t="s">
        <v>229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266</v>
      </c>
      <c r="D58" s="60"/>
      <c r="E58" s="185" t="s">
        <v>231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275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275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275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279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279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279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196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196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196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286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286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286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290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290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290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294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294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294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334</v>
      </c>
    </row>
    <row r="2" spans="1:15" customHeight="1" ht="15">
      <c r="A2" s="595" t="s">
        <v>335</v>
      </c>
    </row>
    <row r="4" spans="1:15">
      <c r="A4" s="596" t="s">
        <v>336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338</v>
      </c>
      <c r="E9" s="603" t="s">
        <v>339</v>
      </c>
      <c r="F9" s="603" t="s">
        <v>340</v>
      </c>
      <c r="G9" s="603" t="s">
        <v>341</v>
      </c>
      <c r="H9" s="604" t="s">
        <v>342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345</v>
      </c>
      <c r="E14" s="603" t="s">
        <v>346</v>
      </c>
      <c r="F14" s="603" t="s">
        <v>345</v>
      </c>
      <c r="G14" s="604" t="s">
        <v>347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350</v>
      </c>
    </row>
    <row r="19" spans="1:15">
      <c r="B19" s="596" t="s">
        <v>351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350</v>
      </c>
    </row>
    <row r="22" spans="1:15">
      <c r="C22" s="621" t="s">
        <v>352</v>
      </c>
      <c r="J22" s="622"/>
    </row>
    <row r="23" spans="1:15">
      <c r="D23" s="623" t="s">
        <v>353</v>
      </c>
    </row>
    <row r="24" spans="1:15">
      <c r="D24" s="596" t="s">
        <v>354</v>
      </c>
      <c r="G24" s="624">
        <v>1700</v>
      </c>
    </row>
    <row r="25" spans="1:15">
      <c r="D25" s="596" t="s">
        <v>355</v>
      </c>
      <c r="G25" s="624">
        <v>30</v>
      </c>
    </row>
    <row r="26" spans="1:15">
      <c r="D26" s="596" t="s">
        <v>356</v>
      </c>
      <c r="G26" s="625" t="str">
        <f>IF(AND(B7&lt;=G24,J32&gt;=G25),"Type 2","Type 1")</f>
        <v>0</v>
      </c>
    </row>
    <row r="28" spans="1:15" customHeight="1" ht="12.75">
      <c r="C28" s="623" t="s">
        <v>357</v>
      </c>
    </row>
    <row r="29" spans="1:15" customHeight="1" ht="36.75">
      <c r="E29" s="626" t="s">
        <v>358</v>
      </c>
      <c r="F29" s="627" t="s">
        <v>359</v>
      </c>
      <c r="G29" s="627" t="s">
        <v>360</v>
      </c>
      <c r="H29" s="627" t="s">
        <v>361</v>
      </c>
      <c r="I29" s="627" t="s">
        <v>362</v>
      </c>
      <c r="J29" s="628" t="s">
        <v>363</v>
      </c>
      <c r="L29" s="629" t="s">
        <v>240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364</v>
      </c>
    </row>
    <row r="35" spans="1:15">
      <c r="D35" s="623" t="s">
        <v>365</v>
      </c>
    </row>
    <row r="36" spans="1:15">
      <c r="D36" s="596" t="s">
        <v>366</v>
      </c>
      <c r="G36" s="624">
        <v>45</v>
      </c>
    </row>
    <row r="37" spans="1:15">
      <c r="D37" s="596" t="s">
        <v>367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368</v>
      </c>
      <c r="E39" s="627" t="s">
        <v>369</v>
      </c>
      <c r="F39" s="627" t="s">
        <v>359</v>
      </c>
      <c r="G39" s="627" t="s">
        <v>360</v>
      </c>
      <c r="H39" s="627" t="s">
        <v>361</v>
      </c>
      <c r="I39" s="627" t="s">
        <v>362</v>
      </c>
      <c r="J39" s="628" t="s">
        <v>363</v>
      </c>
      <c r="L39" s="629" t="s">
        <v>240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370</v>
      </c>
    </row>
    <row r="47" spans="1:15" customHeight="1" ht="12.75">
      <c r="H47" s="626" t="s">
        <v>48</v>
      </c>
      <c r="I47" s="627" t="s">
        <v>371</v>
      </c>
      <c r="J47" s="628" t="s">
        <v>372</v>
      </c>
    </row>
    <row r="48" spans="1:15">
      <c r="E48" s="596" t="s">
        <v>373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374</v>
      </c>
      <c r="H51" s="635" t="str">
        <f>IF(B5="Centre of Panel",ROUND(B7/2,0),B5)</f>
        <v>0</v>
      </c>
      <c r="I51" s="636"/>
    </row>
    <row r="52" spans="1:15">
      <c r="D52" s="596" t="s">
        <v>375</v>
      </c>
      <c r="H52" s="637" t="str">
        <f>IF(H51="N/A","N/A",H51-SUM(H49:J49))</f>
        <v>0</v>
      </c>
      <c r="I52" s="598"/>
    </row>
    <row r="53" spans="1:15">
      <c r="D53" s="596" t="s">
        <v>376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377</v>
      </c>
      <c r="H54" s="639" t="str">
        <f>IF(H51="N/A","N/A",ROUND(SUM(H49:J49)+IF(G26="Type 1",I32+J32,I42+J42)+H30+H53*G30-G30,0))</f>
        <v>0</v>
      </c>
      <c r="I54" s="639"/>
      <c r="J54" s="633" t="s">
        <v>378</v>
      </c>
    </row>
    <row r="55" spans="1:15">
      <c r="D55" s="596" t="s">
        <v>379</v>
      </c>
      <c r="H55" s="637" t="str">
        <f>IF(H51="N/A","N/A",H51-H54)</f>
        <v>0</v>
      </c>
      <c r="I55" s="598"/>
    </row>
    <row r="58" spans="1:15" customHeight="1" ht="12.75">
      <c r="C58" s="623" t="s">
        <v>380</v>
      </c>
    </row>
    <row r="59" spans="1:15" customHeight="1" ht="12.75">
      <c r="D59" s="640" t="s">
        <v>381</v>
      </c>
      <c r="H59" s="626" t="s">
        <v>48</v>
      </c>
      <c r="I59" s="627" t="s">
        <v>371</v>
      </c>
      <c r="J59" s="628" t="s">
        <v>372</v>
      </c>
    </row>
    <row r="60" spans="1:15">
      <c r="E60" s="596" t="s">
        <v>373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383</v>
      </c>
      <c r="H65" s="643" t="str">
        <f>H64-SUM(H61:J61)</f>
        <v>0</v>
      </c>
      <c r="I65" s="644"/>
      <c r="L65" s="599"/>
    </row>
    <row r="66" spans="1:15">
      <c r="D66" s="596" t="s">
        <v>376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377</v>
      </c>
      <c r="H67" s="639" t="str">
        <f>IF(H64=0,"N/A",ROUND(SUM(H61:J61)+IF(G26="Type 1",I32+J32,I42+J42)+H30+H66*G30-G30,0))</f>
        <v>0</v>
      </c>
      <c r="I67" s="639"/>
      <c r="J67" s="633" t="s">
        <v>378</v>
      </c>
      <c r="L67" s="599"/>
    </row>
    <row r="68" spans="1:15">
      <c r="D68" s="596" t="s">
        <v>379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371</v>
      </c>
      <c r="J70" s="628" t="s">
        <v>372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198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384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201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381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385</v>
      </c>
    </row>
    <row r="2" spans="1:16">
      <c r="E2" s="253"/>
      <c r="F2" s="252" t="s">
        <v>386</v>
      </c>
      <c r="G2" s="253"/>
      <c r="I2" t="s">
        <v>387</v>
      </c>
    </row>
    <row r="3" spans="1:16">
      <c r="F3" s="6"/>
    </row>
    <row r="4" spans="1:16">
      <c r="E4" s="253"/>
      <c r="F4" s="252" t="s">
        <v>166</v>
      </c>
      <c r="G4" s="253"/>
      <c r="I4" t="s">
        <v>388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389</v>
      </c>
      <c r="G8" s="253"/>
      <c r="I8" t="s">
        <v>390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391</v>
      </c>
      <c r="G11" s="253"/>
      <c r="I11" t="s">
        <v>392</v>
      </c>
    </row>
    <row r="12" spans="1:16">
      <c r="K12" s="255" t="s">
        <v>393</v>
      </c>
      <c r="M12" s="255" t="s">
        <v>393</v>
      </c>
    </row>
    <row r="13" spans="1:16">
      <c r="E13" s="253"/>
      <c r="F13" s="252" t="s">
        <v>394</v>
      </c>
      <c r="G13" s="253"/>
      <c r="I13" t="s">
        <v>395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396</v>
      </c>
      <c r="J16" s="259" t="s">
        <v>397</v>
      </c>
      <c r="K16" s="259" t="s">
        <v>397</v>
      </c>
      <c r="L16" s="259" t="s">
        <v>398</v>
      </c>
      <c r="M16" s="260" t="s">
        <v>398</v>
      </c>
    </row>
    <row r="17" spans="1:16" customHeight="1" ht="24.75">
      <c r="A17" s="378" t="s">
        <v>399</v>
      </c>
      <c r="B17" s="379"/>
      <c r="C17" s="380" t="s">
        <v>400</v>
      </c>
      <c r="I17" s="1175"/>
      <c r="J17" s="261" t="s">
        <v>401</v>
      </c>
      <c r="K17" s="262" t="s">
        <v>402</v>
      </c>
      <c r="L17" s="261" t="s">
        <v>401</v>
      </c>
      <c r="M17" s="263" t="s">
        <v>402</v>
      </c>
      <c r="O17" s="101" t="s">
        <v>403</v>
      </c>
      <c r="P17" s="102"/>
    </row>
    <row r="18" spans="1:16">
      <c r="A18" s="377" t="s">
        <v>49</v>
      </c>
      <c r="B18" s="11" t="s">
        <v>386</v>
      </c>
      <c r="C18" s="11">
        <v>0</v>
      </c>
      <c r="I18" s="7" t="s">
        <v>250</v>
      </c>
      <c r="J18" s="257" t="s">
        <v>386</v>
      </c>
      <c r="K18" s="258" t="s">
        <v>386</v>
      </c>
      <c r="L18" s="11" t="s">
        <v>386</v>
      </c>
      <c r="M18" s="258" t="s">
        <v>386</v>
      </c>
      <c r="O18" s="24" t="s">
        <v>317</v>
      </c>
      <c r="P18" s="99" t="s">
        <v>386</v>
      </c>
    </row>
    <row r="19" spans="1:16">
      <c r="A19" s="321" t="s">
        <v>141</v>
      </c>
      <c r="B19" s="99" t="s">
        <v>386</v>
      </c>
      <c r="C19" s="99">
        <v>0</v>
      </c>
      <c r="I19" s="24" t="s">
        <v>251</v>
      </c>
      <c r="J19" s="99" t="s">
        <v>386</v>
      </c>
      <c r="K19" s="256" t="s">
        <v>166</v>
      </c>
      <c r="L19" s="99" t="s">
        <v>386</v>
      </c>
      <c r="M19" s="99" t="s">
        <v>386</v>
      </c>
      <c r="O19" s="24" t="s">
        <v>318</v>
      </c>
      <c r="P19" s="99" t="s">
        <v>404</v>
      </c>
    </row>
    <row r="20" spans="1:16">
      <c r="A20" s="321" t="s">
        <v>142</v>
      </c>
      <c r="B20" s="99" t="s">
        <v>386</v>
      </c>
      <c r="C20" s="99">
        <v>0</v>
      </c>
      <c r="I20" s="24" t="s">
        <v>253</v>
      </c>
      <c r="J20" s="99" t="s">
        <v>404</v>
      </c>
      <c r="K20" s="254" t="s">
        <v>404</v>
      </c>
      <c r="L20" s="99" t="s">
        <v>405</v>
      </c>
      <c r="M20" s="254" t="s">
        <v>405</v>
      </c>
      <c r="O20" s="24" t="s">
        <v>319</v>
      </c>
      <c r="P20" s="99" t="s">
        <v>404</v>
      </c>
    </row>
    <row r="21" spans="1:16">
      <c r="A21" s="321" t="s">
        <v>87</v>
      </c>
      <c r="B21" s="99" t="s">
        <v>406</v>
      </c>
      <c r="C21" s="99">
        <v>2</v>
      </c>
      <c r="I21" s="24" t="s">
        <v>259</v>
      </c>
      <c r="J21" s="99" t="s">
        <v>404</v>
      </c>
      <c r="K21" s="99" t="s">
        <v>407</v>
      </c>
      <c r="L21" s="99" t="s">
        <v>405</v>
      </c>
      <c r="M21" s="99" t="s">
        <v>408</v>
      </c>
      <c r="O21" s="24" t="s">
        <v>320</v>
      </c>
      <c r="P21" s="99" t="s">
        <v>409</v>
      </c>
    </row>
    <row r="22" spans="1:16">
      <c r="A22" s="321" t="s">
        <v>143</v>
      </c>
      <c r="B22" s="99" t="s">
        <v>404</v>
      </c>
      <c r="C22" s="99">
        <v>0</v>
      </c>
      <c r="I22" s="24" t="s">
        <v>261</v>
      </c>
      <c r="J22" s="99" t="s">
        <v>404</v>
      </c>
      <c r="K22" s="99" t="s">
        <v>407</v>
      </c>
      <c r="L22" s="99" t="s">
        <v>405</v>
      </c>
      <c r="M22" s="99" t="s">
        <v>408</v>
      </c>
      <c r="O22" s="24" t="s">
        <v>321</v>
      </c>
      <c r="P22" s="99" t="s">
        <v>410</v>
      </c>
    </row>
    <row r="23" spans="1:16">
      <c r="A23" s="321" t="s">
        <v>144</v>
      </c>
      <c r="B23" s="99" t="s">
        <v>404</v>
      </c>
      <c r="C23" s="99">
        <v>0</v>
      </c>
      <c r="I23" s="24" t="s">
        <v>263</v>
      </c>
      <c r="J23" s="99" t="s">
        <v>404</v>
      </c>
      <c r="K23" s="99" t="s">
        <v>407</v>
      </c>
      <c r="L23" s="99" t="s">
        <v>405</v>
      </c>
      <c r="M23" s="99" t="s">
        <v>408</v>
      </c>
      <c r="O23" s="24" t="s">
        <v>322</v>
      </c>
      <c r="P23" s="99" t="s">
        <v>411</v>
      </c>
    </row>
    <row r="24" spans="1:16">
      <c r="A24" s="321" t="s">
        <v>145</v>
      </c>
      <c r="B24" s="99" t="s">
        <v>412</v>
      </c>
      <c r="C24" s="99">
        <v>2</v>
      </c>
      <c r="I24" s="24" t="s">
        <v>264</v>
      </c>
      <c r="J24" s="99" t="s">
        <v>413</v>
      </c>
      <c r="K24" s="254" t="s">
        <v>413</v>
      </c>
      <c r="L24" s="99" t="s">
        <v>414</v>
      </c>
      <c r="M24" s="254" t="s">
        <v>414</v>
      </c>
      <c r="O24" s="24" t="s">
        <v>323</v>
      </c>
      <c r="P24" s="99" t="s">
        <v>411</v>
      </c>
    </row>
    <row r="25" spans="1:16">
      <c r="A25" s="321" t="s">
        <v>146</v>
      </c>
      <c r="B25" s="99" t="s">
        <v>415</v>
      </c>
      <c r="C25" s="99">
        <v>1</v>
      </c>
      <c r="I25" s="24" t="s">
        <v>265</v>
      </c>
      <c r="J25" s="99" t="s">
        <v>414</v>
      </c>
      <c r="K25" s="99" t="s">
        <v>416</v>
      </c>
      <c r="L25" s="99" t="s">
        <v>413</v>
      </c>
      <c r="M25" s="99" t="s">
        <v>417</v>
      </c>
      <c r="O25" s="24" t="s">
        <v>324</v>
      </c>
      <c r="P25" s="99" t="s">
        <v>418</v>
      </c>
    </row>
    <row r="26" spans="1:16">
      <c r="A26" s="321" t="s">
        <v>147</v>
      </c>
      <c r="B26" s="99" t="s">
        <v>419</v>
      </c>
      <c r="C26" s="99">
        <v>1</v>
      </c>
      <c r="I26" s="24" t="s">
        <v>267</v>
      </c>
      <c r="J26" s="99" t="s">
        <v>413</v>
      </c>
      <c r="K26" s="99" t="s">
        <v>417</v>
      </c>
      <c r="L26" s="99" t="s">
        <v>414</v>
      </c>
      <c r="M26" s="99" t="s">
        <v>416</v>
      </c>
      <c r="O26" s="24" t="s">
        <v>325</v>
      </c>
      <c r="P26" s="99" t="s">
        <v>420</v>
      </c>
    </row>
    <row r="27" spans="1:16">
      <c r="A27" s="321" t="s">
        <v>148</v>
      </c>
      <c r="B27" s="99" t="s">
        <v>409</v>
      </c>
      <c r="C27" s="99">
        <v>0</v>
      </c>
      <c r="I27" s="24" t="s">
        <v>268</v>
      </c>
      <c r="J27" s="99" t="s">
        <v>414</v>
      </c>
      <c r="K27" s="99" t="s">
        <v>416</v>
      </c>
      <c r="L27" s="99" t="s">
        <v>413</v>
      </c>
      <c r="M27" s="99" t="s">
        <v>417</v>
      </c>
      <c r="O27" s="24" t="s">
        <v>326</v>
      </c>
      <c r="P27" s="99" t="s">
        <v>420</v>
      </c>
    </row>
    <row r="28" spans="1:16">
      <c r="A28" s="321" t="s">
        <v>149</v>
      </c>
      <c r="B28" s="99" t="s">
        <v>409</v>
      </c>
      <c r="C28" s="99">
        <v>0</v>
      </c>
      <c r="I28" s="24" t="s">
        <v>269</v>
      </c>
      <c r="J28" s="99" t="s">
        <v>421</v>
      </c>
      <c r="K28" s="254" t="s">
        <v>421</v>
      </c>
      <c r="L28" s="99" t="s">
        <v>422</v>
      </c>
      <c r="M28" s="254" t="s">
        <v>422</v>
      </c>
      <c r="O28" s="24" t="s">
        <v>327</v>
      </c>
      <c r="P28" s="99" t="s">
        <v>423</v>
      </c>
    </row>
    <row r="29" spans="1:16">
      <c r="A29" s="321" t="s">
        <v>150</v>
      </c>
      <c r="B29" s="99" t="s">
        <v>424</v>
      </c>
      <c r="C29" s="99">
        <v>4</v>
      </c>
      <c r="I29" s="24" t="s">
        <v>270</v>
      </c>
      <c r="J29" s="99" t="s">
        <v>421</v>
      </c>
      <c r="K29" s="99" t="s">
        <v>425</v>
      </c>
      <c r="L29" s="99" t="s">
        <v>422</v>
      </c>
      <c r="M29" s="99" t="s">
        <v>426</v>
      </c>
      <c r="O29" s="24" t="s">
        <v>328</v>
      </c>
      <c r="P29" s="99" t="s">
        <v>427</v>
      </c>
    </row>
    <row r="30" spans="1:16">
      <c r="I30" s="24" t="s">
        <v>271</v>
      </c>
      <c r="J30" s="99" t="s">
        <v>421</v>
      </c>
      <c r="K30" s="99" t="s">
        <v>425</v>
      </c>
      <c r="L30" s="99" t="s">
        <v>422</v>
      </c>
      <c r="M30" s="99" t="s">
        <v>426</v>
      </c>
      <c r="O30" s="24" t="s">
        <v>329</v>
      </c>
      <c r="P30" s="99" t="s">
        <v>428</v>
      </c>
    </row>
    <row r="31" spans="1:16">
      <c r="I31" s="24" t="s">
        <v>272</v>
      </c>
      <c r="J31" s="99" t="s">
        <v>421</v>
      </c>
      <c r="K31" s="99" t="s">
        <v>425</v>
      </c>
      <c r="L31" s="99" t="s">
        <v>422</v>
      </c>
      <c r="M31" s="99" t="s">
        <v>426</v>
      </c>
      <c r="O31" s="24" t="s">
        <v>330</v>
      </c>
      <c r="P31" s="99" t="s">
        <v>429</v>
      </c>
    </row>
    <row r="32" spans="1:16">
      <c r="I32" s="24" t="s">
        <v>273</v>
      </c>
      <c r="J32" s="99" t="s">
        <v>430</v>
      </c>
      <c r="K32" s="254" t="s">
        <v>430</v>
      </c>
      <c r="L32" s="99" t="s">
        <v>431</v>
      </c>
      <c r="M32" s="254" t="s">
        <v>431</v>
      </c>
      <c r="O32" s="24" t="s">
        <v>331</v>
      </c>
      <c r="P32" s="99" t="s">
        <v>410</v>
      </c>
    </row>
    <row r="33" spans="1:16">
      <c r="I33" s="24" t="s">
        <v>274</v>
      </c>
      <c r="J33" s="99" t="s">
        <v>431</v>
      </c>
      <c r="K33" s="99" t="s">
        <v>432</v>
      </c>
      <c r="L33" s="99" t="s">
        <v>430</v>
      </c>
      <c r="M33" s="99" t="s">
        <v>433</v>
      </c>
      <c r="O33" s="24" t="s">
        <v>332</v>
      </c>
      <c r="P33" s="99" t="s">
        <v>423</v>
      </c>
    </row>
    <row r="34" spans="1:16">
      <c r="I34" s="24" t="s">
        <v>276</v>
      </c>
      <c r="J34" s="99" t="s">
        <v>430</v>
      </c>
      <c r="K34" s="99" t="s">
        <v>433</v>
      </c>
      <c r="L34" s="99" t="s">
        <v>431</v>
      </c>
      <c r="M34" s="99" t="s">
        <v>432</v>
      </c>
      <c r="O34" s="24" t="s">
        <v>333</v>
      </c>
      <c r="P34" s="99" t="s">
        <v>423</v>
      </c>
    </row>
    <row r="35" spans="1:16">
      <c r="I35" s="24" t="s">
        <v>277</v>
      </c>
      <c r="J35" s="99" t="s">
        <v>431</v>
      </c>
      <c r="K35" s="99" t="s">
        <v>432</v>
      </c>
      <c r="L35" s="99" t="s">
        <v>430</v>
      </c>
      <c r="M35" s="99" t="s">
        <v>433</v>
      </c>
    </row>
    <row r="36" spans="1:16">
      <c r="I36" s="24" t="s">
        <v>278</v>
      </c>
      <c r="J36" s="99" t="s">
        <v>434</v>
      </c>
      <c r="K36" s="254" t="s">
        <v>434</v>
      </c>
      <c r="L36" s="99" t="s">
        <v>435</v>
      </c>
      <c r="M36" s="254" t="s">
        <v>435</v>
      </c>
    </row>
    <row r="37" spans="1:16">
      <c r="I37" s="24" t="s">
        <v>280</v>
      </c>
      <c r="J37" s="99" t="s">
        <v>434</v>
      </c>
      <c r="K37" s="99" t="s">
        <v>436</v>
      </c>
      <c r="L37" s="99" t="s">
        <v>435</v>
      </c>
      <c r="M37" s="99" t="s">
        <v>437</v>
      </c>
    </row>
    <row r="38" spans="1:16">
      <c r="I38" s="24" t="s">
        <v>281</v>
      </c>
      <c r="J38" s="99" t="s">
        <v>434</v>
      </c>
      <c r="K38" s="99" t="s">
        <v>436</v>
      </c>
      <c r="L38" s="99" t="s">
        <v>435</v>
      </c>
      <c r="M38" s="99" t="s">
        <v>437</v>
      </c>
    </row>
    <row r="39" spans="1:16">
      <c r="I39" s="24" t="s">
        <v>282</v>
      </c>
      <c r="J39" s="99" t="s">
        <v>434</v>
      </c>
      <c r="K39" s="99" t="s">
        <v>436</v>
      </c>
      <c r="L39" s="99" t="s">
        <v>435</v>
      </c>
      <c r="M39" s="99" t="s">
        <v>437</v>
      </c>
    </row>
    <row r="40" spans="1:16">
      <c r="I40" s="24" t="s">
        <v>283</v>
      </c>
      <c r="J40" s="99" t="s">
        <v>438</v>
      </c>
      <c r="K40" s="254" t="s">
        <v>438</v>
      </c>
      <c r="L40" s="99" t="s">
        <v>439</v>
      </c>
      <c r="M40" s="254" t="s">
        <v>439</v>
      </c>
    </row>
    <row r="41" spans="1:16">
      <c r="I41" s="24" t="s">
        <v>284</v>
      </c>
      <c r="J41" s="99" t="s">
        <v>439</v>
      </c>
      <c r="K41" s="99" t="s">
        <v>440</v>
      </c>
      <c r="L41" s="99" t="s">
        <v>438</v>
      </c>
      <c r="M41" s="99" t="s">
        <v>441</v>
      </c>
    </row>
    <row r="42" spans="1:16">
      <c r="I42" s="24" t="s">
        <v>285</v>
      </c>
      <c r="J42" s="99" t="s">
        <v>438</v>
      </c>
      <c r="K42" s="99" t="s">
        <v>441</v>
      </c>
      <c r="L42" s="99" t="s">
        <v>439</v>
      </c>
      <c r="M42" s="99" t="s">
        <v>440</v>
      </c>
    </row>
    <row r="43" spans="1:16">
      <c r="I43" s="24" t="s">
        <v>287</v>
      </c>
      <c r="J43" s="99" t="s">
        <v>439</v>
      </c>
      <c r="K43" s="99" t="s">
        <v>440</v>
      </c>
      <c r="L43" s="99" t="s">
        <v>438</v>
      </c>
      <c r="M43" s="99" t="s">
        <v>441</v>
      </c>
    </row>
    <row r="44" spans="1:16">
      <c r="I44" s="24" t="s">
        <v>288</v>
      </c>
      <c r="J44" s="99" t="s">
        <v>442</v>
      </c>
      <c r="K44" s="254" t="s">
        <v>442</v>
      </c>
      <c r="L44" s="99" t="s">
        <v>443</v>
      </c>
      <c r="M44" s="254" t="s">
        <v>443</v>
      </c>
    </row>
    <row r="45" spans="1:16">
      <c r="I45" s="24" t="s">
        <v>289</v>
      </c>
      <c r="J45" s="99" t="s">
        <v>442</v>
      </c>
      <c r="K45" s="99" t="s">
        <v>444</v>
      </c>
      <c r="L45" s="99" t="s">
        <v>443</v>
      </c>
      <c r="M45" s="99" t="s">
        <v>445</v>
      </c>
    </row>
    <row r="46" spans="1:16">
      <c r="I46" s="24" t="s">
        <v>291</v>
      </c>
      <c r="J46" s="99" t="s">
        <v>442</v>
      </c>
      <c r="K46" s="99" t="s">
        <v>444</v>
      </c>
      <c r="L46" s="99" t="s">
        <v>443</v>
      </c>
      <c r="M46" s="99" t="s">
        <v>445</v>
      </c>
    </row>
    <row r="47" spans="1:16">
      <c r="I47" s="24" t="s">
        <v>292</v>
      </c>
      <c r="J47" s="99" t="s">
        <v>442</v>
      </c>
      <c r="K47" s="99" t="s">
        <v>444</v>
      </c>
      <c r="L47" s="99" t="s">
        <v>443</v>
      </c>
      <c r="M47" s="99" t="s">
        <v>445</v>
      </c>
    </row>
    <row r="48" spans="1:16">
      <c r="I48" s="24" t="s">
        <v>293</v>
      </c>
      <c r="J48" s="99" t="s">
        <v>446</v>
      </c>
      <c r="K48" s="254" t="s">
        <v>446</v>
      </c>
      <c r="L48" s="99" t="s">
        <v>447</v>
      </c>
      <c r="M48" s="254" t="s">
        <v>447</v>
      </c>
    </row>
    <row r="49" spans="1:16">
      <c r="I49" s="24" t="s">
        <v>295</v>
      </c>
      <c r="J49" s="99" t="s">
        <v>447</v>
      </c>
      <c r="K49" s="99" t="s">
        <v>448</v>
      </c>
      <c r="L49" s="99" t="s">
        <v>446</v>
      </c>
      <c r="M49" s="99" t="s">
        <v>449</v>
      </c>
    </row>
    <row r="50" spans="1:16">
      <c r="I50" s="24" t="s">
        <v>296</v>
      </c>
      <c r="J50" s="99" t="s">
        <v>446</v>
      </c>
      <c r="K50" s="99" t="s">
        <v>449</v>
      </c>
      <c r="L50" s="99" t="s">
        <v>447</v>
      </c>
      <c r="M50" s="99" t="s">
        <v>448</v>
      </c>
    </row>
    <row r="51" spans="1:16">
      <c r="I51" s="24" t="s">
        <v>297</v>
      </c>
      <c r="J51" s="99" t="s">
        <v>447</v>
      </c>
      <c r="K51" s="99" t="s">
        <v>448</v>
      </c>
      <c r="L51" s="99" t="s">
        <v>446</v>
      </c>
      <c r="M51" s="99" t="s">
        <v>449</v>
      </c>
    </row>
    <row r="52" spans="1:16">
      <c r="I52" s="24" t="s">
        <v>298</v>
      </c>
      <c r="J52" s="99" t="s">
        <v>450</v>
      </c>
      <c r="K52" s="254" t="s">
        <v>450</v>
      </c>
      <c r="L52" s="99" t="s">
        <v>451</v>
      </c>
      <c r="M52" s="254" t="s">
        <v>451</v>
      </c>
    </row>
    <row r="53" spans="1:16">
      <c r="I53" s="24" t="s">
        <v>299</v>
      </c>
      <c r="J53" s="99" t="s">
        <v>450</v>
      </c>
      <c r="K53" s="99" t="s">
        <v>452</v>
      </c>
      <c r="L53" s="99" t="s">
        <v>451</v>
      </c>
      <c r="M53" s="99" t="s">
        <v>453</v>
      </c>
    </row>
    <row r="54" spans="1:16">
      <c r="I54" s="24" t="s">
        <v>300</v>
      </c>
      <c r="J54" s="99" t="s">
        <v>450</v>
      </c>
      <c r="K54" s="99" t="s">
        <v>452</v>
      </c>
      <c r="L54" s="99" t="s">
        <v>451</v>
      </c>
      <c r="M54" s="99" t="s">
        <v>453</v>
      </c>
    </row>
    <row r="55" spans="1:16">
      <c r="I55" s="24" t="s">
        <v>301</v>
      </c>
      <c r="J55" s="99" t="s">
        <v>450</v>
      </c>
      <c r="K55" s="99" t="s">
        <v>452</v>
      </c>
      <c r="L55" s="99" t="s">
        <v>451</v>
      </c>
      <c r="M55" s="99" t="s">
        <v>453</v>
      </c>
    </row>
    <row r="56" spans="1:16">
      <c r="I56" s="24" t="s">
        <v>302</v>
      </c>
      <c r="J56" s="99" t="s">
        <v>454</v>
      </c>
      <c r="K56" s="254" t="s">
        <v>454</v>
      </c>
      <c r="L56" s="99" t="s">
        <v>455</v>
      </c>
      <c r="M56" s="254" t="s">
        <v>455</v>
      </c>
    </row>
    <row r="57" spans="1:16">
      <c r="I57" s="24" t="s">
        <v>303</v>
      </c>
      <c r="J57" s="99" t="s">
        <v>455</v>
      </c>
      <c r="K57" s="99" t="s">
        <v>456</v>
      </c>
      <c r="L57" s="99" t="s">
        <v>454</v>
      </c>
      <c r="M57" s="99" t="s">
        <v>457</v>
      </c>
    </row>
    <row r="58" spans="1:16">
      <c r="I58" s="24" t="s">
        <v>304</v>
      </c>
      <c r="J58" s="99" t="s">
        <v>454</v>
      </c>
      <c r="K58" s="99" t="s">
        <v>457</v>
      </c>
      <c r="L58" s="99" t="s">
        <v>455</v>
      </c>
      <c r="M58" s="99" t="s">
        <v>456</v>
      </c>
    </row>
    <row r="59" spans="1:16">
      <c r="I59" s="24" t="s">
        <v>305</v>
      </c>
      <c r="J59" s="99" t="s">
        <v>455</v>
      </c>
      <c r="K59" s="99" t="s">
        <v>456</v>
      </c>
      <c r="L59" s="99" t="s">
        <v>454</v>
      </c>
      <c r="M59" s="99" t="s">
        <v>457</v>
      </c>
    </row>
    <row r="60" spans="1:16">
      <c r="I60" s="24" t="s">
        <v>306</v>
      </c>
      <c r="J60" s="99" t="s">
        <v>458</v>
      </c>
      <c r="K60" s="254" t="s">
        <v>458</v>
      </c>
      <c r="L60" s="99" t="s">
        <v>459</v>
      </c>
      <c r="M60" s="254" t="s">
        <v>459</v>
      </c>
    </row>
    <row r="61" spans="1:16">
      <c r="I61" s="24" t="s">
        <v>307</v>
      </c>
      <c r="J61" s="99" t="s">
        <v>458</v>
      </c>
      <c r="K61" s="99" t="s">
        <v>460</v>
      </c>
      <c r="L61" s="99" t="s">
        <v>459</v>
      </c>
      <c r="M61" s="99" t="s">
        <v>461</v>
      </c>
    </row>
    <row r="62" spans="1:16">
      <c r="I62" s="24" t="s">
        <v>308</v>
      </c>
      <c r="J62" s="99" t="s">
        <v>458</v>
      </c>
      <c r="K62" s="99" t="s">
        <v>460</v>
      </c>
      <c r="L62" s="99" t="s">
        <v>459</v>
      </c>
      <c r="M62" s="99" t="s">
        <v>461</v>
      </c>
    </row>
    <row r="63" spans="1:16">
      <c r="I63" s="24" t="s">
        <v>309</v>
      </c>
      <c r="J63" s="99" t="s">
        <v>458</v>
      </c>
      <c r="K63" s="99" t="s">
        <v>460</v>
      </c>
      <c r="L63" s="99" t="s">
        <v>459</v>
      </c>
      <c r="M63" s="99" t="s">
        <v>461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462</v>
      </c>
    </row>
    <row r="3" spans="1:23" customHeight="1" ht="12.75">
      <c r="A3" s="5" t="s">
        <v>463</v>
      </c>
      <c r="B3" t="s">
        <v>464</v>
      </c>
      <c r="G3" s="9"/>
      <c r="H3" s="9"/>
      <c r="I3" s="9"/>
      <c r="J3" s="9"/>
    </row>
    <row r="4" spans="1:23">
      <c r="B4" s="1103" t="s">
        <v>465</v>
      </c>
      <c r="C4" s="994"/>
      <c r="D4" s="996" t="s">
        <v>466</v>
      </c>
      <c r="E4" s="995"/>
      <c r="G4" s="1188"/>
      <c r="H4" s="1188"/>
      <c r="I4" s="1188"/>
      <c r="J4" s="1188"/>
    </row>
    <row r="5" spans="1:23" customHeight="1" ht="12.75">
      <c r="B5" s="103" t="s">
        <v>467</v>
      </c>
      <c r="C5" s="124" t="s">
        <v>468</v>
      </c>
      <c r="D5" s="123" t="s">
        <v>469</v>
      </c>
      <c r="E5" s="27" t="s">
        <v>470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471</v>
      </c>
    </row>
    <row r="14" spans="1:23" customHeight="1" ht="48.75">
      <c r="D14" s="38" t="s">
        <v>472</v>
      </c>
      <c r="E14" s="39" t="s">
        <v>473</v>
      </c>
      <c r="F14" s="39" t="s">
        <v>474</v>
      </c>
      <c r="G14" s="39" t="s">
        <v>475</v>
      </c>
      <c r="H14" s="39" t="s">
        <v>476</v>
      </c>
      <c r="I14" s="39" t="s">
        <v>477</v>
      </c>
      <c r="J14" s="40" t="s">
        <v>478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205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480</v>
      </c>
    </row>
    <row r="20" spans="1:23" customHeight="1" ht="36.75">
      <c r="B20" s="38" t="s">
        <v>481</v>
      </c>
      <c r="C20" s="38" t="s">
        <v>482</v>
      </c>
      <c r="D20" s="40" t="s">
        <v>483</v>
      </c>
      <c r="E20" s="40" t="s">
        <v>484</v>
      </c>
      <c r="F20" s="38" t="s">
        <v>485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487</v>
      </c>
      <c r="D25" s="1179" t="s">
        <v>488</v>
      </c>
      <c r="E25" s="1180"/>
      <c r="F25" s="1180"/>
      <c r="G25" s="1183" t="s">
        <v>489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490</v>
      </c>
      <c r="F26" s="1186"/>
      <c r="G26" s="1176" t="s">
        <v>491</v>
      </c>
      <c r="H26" s="1177"/>
      <c r="I26" s="1178"/>
      <c r="J26" s="132"/>
      <c r="K26" s="1178" t="s">
        <v>490</v>
      </c>
      <c r="L26" s="1186"/>
      <c r="M26" s="1187"/>
    </row>
    <row r="27" spans="1:23" customHeight="1" ht="36.75">
      <c r="B27" s="127" t="s">
        <v>492</v>
      </c>
      <c r="C27" s="131"/>
      <c r="D27" s="134" t="s">
        <v>493</v>
      </c>
      <c r="E27" s="135" t="s">
        <v>494</v>
      </c>
      <c r="F27" s="139" t="s">
        <v>495</v>
      </c>
      <c r="G27" s="138" t="s">
        <v>496</v>
      </c>
      <c r="H27" s="136" t="s">
        <v>497</v>
      </c>
      <c r="I27" s="139" t="s">
        <v>498</v>
      </c>
      <c r="J27" s="140" t="s">
        <v>499</v>
      </c>
      <c r="K27" s="135" t="s">
        <v>494</v>
      </c>
      <c r="L27" s="136" t="s">
        <v>495</v>
      </c>
      <c r="M27" s="137" t="s">
        <v>500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501</v>
      </c>
    </row>
    <row r="41" spans="1:23" customHeight="1" ht="12.75">
      <c r="J41" s="141"/>
    </row>
    <row r="42" spans="1:23">
      <c r="D42" s="1179" t="s">
        <v>488</v>
      </c>
      <c r="E42" s="1180"/>
      <c r="F42" s="1180"/>
      <c r="G42" s="1183" t="s">
        <v>489</v>
      </c>
      <c r="H42" s="1189"/>
      <c r="I42" s="1189"/>
      <c r="J42" s="1189"/>
      <c r="K42" s="1190"/>
      <c r="L42" s="265"/>
      <c r="N42" s="272"/>
      <c r="O42" s="1179" t="s">
        <v>502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490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503</v>
      </c>
      <c r="C44" s="215"/>
      <c r="D44" s="216" t="s">
        <v>493</v>
      </c>
      <c r="E44" s="217" t="s">
        <v>494</v>
      </c>
      <c r="F44" s="218" t="s">
        <v>495</v>
      </c>
      <c r="G44" s="269" t="s">
        <v>504</v>
      </c>
      <c r="H44" s="270" t="s">
        <v>505</v>
      </c>
      <c r="I44" s="270" t="s">
        <v>506</v>
      </c>
      <c r="J44" s="270" t="s">
        <v>507</v>
      </c>
      <c r="K44" s="271" t="s">
        <v>500</v>
      </c>
      <c r="L44" s="266"/>
      <c r="M44" s="272"/>
      <c r="N44" s="272"/>
      <c r="O44" s="287" t="s">
        <v>504</v>
      </c>
      <c r="P44" s="288" t="s">
        <v>508</v>
      </c>
      <c r="Q44" s="288" t="s">
        <v>509</v>
      </c>
      <c r="R44" s="288" t="s">
        <v>510</v>
      </c>
      <c r="S44" s="288" t="s">
        <v>511</v>
      </c>
      <c r="T44" s="288" t="s">
        <v>506</v>
      </c>
      <c r="U44" s="288" t="s">
        <v>507</v>
      </c>
      <c r="V44" s="582" t="s">
        <v>512</v>
      </c>
      <c r="W44" s="289" t="s">
        <v>500</v>
      </c>
    </row>
    <row r="45" spans="1:23">
      <c r="B45" s="219" t="s">
        <v>250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251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253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259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261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263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264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265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267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268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269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270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271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272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273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274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276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277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278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280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281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282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488</v>
      </c>
      <c r="G93" s="1180"/>
      <c r="H93" s="1180"/>
      <c r="I93" s="1183" t="s">
        <v>489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490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522</v>
      </c>
      <c r="C95" s="180"/>
      <c r="D95" s="181"/>
      <c r="E95" s="182"/>
      <c r="F95" s="134" t="s">
        <v>493</v>
      </c>
      <c r="G95" s="135" t="s">
        <v>494</v>
      </c>
      <c r="H95" s="139" t="s">
        <v>495</v>
      </c>
      <c r="I95" s="269" t="s">
        <v>504</v>
      </c>
      <c r="J95" s="270" t="s">
        <v>507</v>
      </c>
      <c r="K95" s="270" t="s">
        <v>500</v>
      </c>
      <c r="L95" s="586" t="s">
        <v>512</v>
      </c>
      <c r="M95" s="271" t="s">
        <v>523</v>
      </c>
      <c r="N95" s="283" t="s">
        <v>524</v>
      </c>
      <c r="O95" s="266"/>
      <c r="P95" s="266"/>
      <c r="Q95" s="266"/>
    </row>
    <row r="96" spans="1:23">
      <c r="B96" s="56" t="s">
        <v>317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525</v>
      </c>
      <c r="B2" s="390" t="s">
        <v>526</v>
      </c>
      <c r="C2" s="390" t="s">
        <v>505</v>
      </c>
      <c r="D2" s="391" t="s">
        <v>527</v>
      </c>
    </row>
    <row r="3" spans="1:14">
      <c r="A3" s="7" t="s">
        <v>206</v>
      </c>
      <c r="B3" s="71">
        <v>34</v>
      </c>
      <c r="C3" s="7" t="s">
        <v>509</v>
      </c>
      <c r="D3" s="7" t="s">
        <v>504</v>
      </c>
    </row>
    <row r="4" spans="1:14">
      <c r="A4" s="24" t="s">
        <v>528</v>
      </c>
      <c r="B4" s="294">
        <v>34</v>
      </c>
      <c r="C4" s="24" t="s">
        <v>510</v>
      </c>
      <c r="D4" s="24" t="s">
        <v>504</v>
      </c>
    </row>
    <row r="5" spans="1:14">
      <c r="A5" s="24" t="s">
        <v>529</v>
      </c>
      <c r="B5" s="294">
        <v>34</v>
      </c>
      <c r="C5" s="24" t="s">
        <v>510</v>
      </c>
      <c r="D5" s="24" t="s">
        <v>504</v>
      </c>
    </row>
    <row r="6" spans="1:14">
      <c r="A6" s="24" t="s">
        <v>530</v>
      </c>
      <c r="B6" s="294">
        <v>25</v>
      </c>
      <c r="C6" s="24" t="s">
        <v>511</v>
      </c>
      <c r="D6" s="24" t="s">
        <v>508</v>
      </c>
    </row>
    <row r="7" spans="1:14" customHeight="1" ht="12.75"/>
    <row r="8" spans="1:14" customHeight="1" ht="24.75" s="392" customFormat="1">
      <c r="A8" s="447" t="s">
        <v>531</v>
      </c>
      <c r="B8" s="390" t="s">
        <v>532</v>
      </c>
      <c r="C8" s="390" t="s">
        <v>533</v>
      </c>
      <c r="D8" s="390" t="s">
        <v>534</v>
      </c>
      <c r="E8" s="390" t="s">
        <v>535</v>
      </c>
      <c r="F8" s="391" t="s">
        <v>536</v>
      </c>
    </row>
    <row r="9" spans="1:14" customHeight="1" ht="12.75">
      <c r="A9" s="377" t="s">
        <v>260</v>
      </c>
      <c r="B9" s="377" t="s">
        <v>49</v>
      </c>
      <c r="C9" s="377" t="s">
        <v>260</v>
      </c>
      <c r="D9" s="377">
        <v>0</v>
      </c>
      <c r="E9" s="377">
        <v>0</v>
      </c>
      <c r="F9" s="1"/>
      <c r="K9" s="1194" t="s">
        <v>537</v>
      </c>
      <c r="L9" s="1193"/>
      <c r="M9" s="1192" t="s">
        <v>538</v>
      </c>
      <c r="N9" s="1193"/>
    </row>
    <row r="10" spans="1:14">
      <c r="A10" s="321" t="s">
        <v>262</v>
      </c>
      <c r="B10" s="321" t="s">
        <v>528</v>
      </c>
      <c r="C10" s="377" t="s">
        <v>260</v>
      </c>
      <c r="D10" s="377">
        <v>0</v>
      </c>
      <c r="E10" s="377">
        <v>0</v>
      </c>
      <c r="F10" s="1"/>
      <c r="H10" s="321" t="s">
        <v>262</v>
      </c>
      <c r="I10" s="24" t="s">
        <v>141</v>
      </c>
      <c r="J10" s="24" t="str">
        <f>H10&amp;I10</f>
        <v>0</v>
      </c>
      <c r="K10" s="536" t="s">
        <v>141</v>
      </c>
      <c r="L10" s="321" t="s">
        <v>528</v>
      </c>
      <c r="M10" s="569">
        <v>0</v>
      </c>
      <c r="N10" s="321">
        <v>0</v>
      </c>
    </row>
    <row r="11" spans="1:14">
      <c r="A11" s="321" t="s">
        <v>266</v>
      </c>
      <c r="B11" s="321" t="s">
        <v>529</v>
      </c>
      <c r="C11" s="377" t="s">
        <v>260</v>
      </c>
      <c r="D11" s="377">
        <v>0</v>
      </c>
      <c r="E11" s="377">
        <v>0</v>
      </c>
      <c r="F11" s="1"/>
      <c r="H11" s="321" t="s">
        <v>262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528</v>
      </c>
    </row>
    <row r="12" spans="1:14">
      <c r="A12" s="321" t="s">
        <v>275</v>
      </c>
      <c r="B12" s="321" t="s">
        <v>49</v>
      </c>
      <c r="C12" s="321" t="s">
        <v>275</v>
      </c>
      <c r="D12" s="321">
        <v>27</v>
      </c>
      <c r="E12" s="321">
        <v>35</v>
      </c>
      <c r="F12" s="321">
        <v>3</v>
      </c>
      <c r="H12" s="321" t="s">
        <v>262</v>
      </c>
      <c r="I12" s="132" t="s">
        <v>87</v>
      </c>
      <c r="J12" s="24" t="str">
        <f>H12&amp;I12</f>
        <v>0</v>
      </c>
      <c r="K12" s="536" t="s">
        <v>141</v>
      </c>
      <c r="L12" s="321" t="s">
        <v>528</v>
      </c>
      <c r="M12" s="569" t="s">
        <v>142</v>
      </c>
      <c r="N12" s="321" t="s">
        <v>528</v>
      </c>
    </row>
    <row r="13" spans="1:14">
      <c r="A13" s="321" t="s">
        <v>279</v>
      </c>
      <c r="B13" s="321" t="s">
        <v>49</v>
      </c>
      <c r="C13" s="321" t="s">
        <v>279</v>
      </c>
      <c r="D13" s="321">
        <v>46</v>
      </c>
      <c r="E13" s="321">
        <v>35</v>
      </c>
      <c r="F13" s="321">
        <v>3</v>
      </c>
      <c r="H13" s="321" t="s">
        <v>266</v>
      </c>
      <c r="I13" s="24" t="s">
        <v>141</v>
      </c>
      <c r="J13" s="24" t="str">
        <f>H13&amp;I13</f>
        <v>0</v>
      </c>
      <c r="K13" s="536" t="s">
        <v>141</v>
      </c>
      <c r="L13" s="321" t="s">
        <v>529</v>
      </c>
      <c r="M13" s="569">
        <v>0</v>
      </c>
      <c r="N13" s="321">
        <v>0</v>
      </c>
    </row>
    <row r="14" spans="1:14">
      <c r="A14" s="321" t="s">
        <v>196</v>
      </c>
      <c r="B14" s="321" t="s">
        <v>49</v>
      </c>
      <c r="C14" s="321" t="s">
        <v>196</v>
      </c>
      <c r="D14" s="321">
        <v>19</v>
      </c>
      <c r="E14" s="321">
        <v>100</v>
      </c>
      <c r="F14" s="321">
        <v>2</v>
      </c>
      <c r="H14" s="321" t="s">
        <v>266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529</v>
      </c>
    </row>
    <row r="15" spans="1:14">
      <c r="A15" s="321" t="s">
        <v>286</v>
      </c>
      <c r="B15" s="321" t="s">
        <v>49</v>
      </c>
      <c r="C15" s="321" t="s">
        <v>286</v>
      </c>
      <c r="D15" s="321">
        <v>19</v>
      </c>
      <c r="E15" s="321">
        <v>160</v>
      </c>
      <c r="F15" s="321">
        <v>2</v>
      </c>
      <c r="H15" s="321" t="s">
        <v>266</v>
      </c>
      <c r="I15" s="132" t="s">
        <v>87</v>
      </c>
      <c r="J15" s="24" t="str">
        <f>H15&amp;I15</f>
        <v>0</v>
      </c>
      <c r="K15" s="536" t="s">
        <v>141</v>
      </c>
      <c r="L15" s="321" t="s">
        <v>529</v>
      </c>
      <c r="M15" s="569" t="s">
        <v>142</v>
      </c>
      <c r="N15" s="321" t="s">
        <v>529</v>
      </c>
    </row>
    <row r="16" spans="1:14">
      <c r="A16" s="321" t="s">
        <v>290</v>
      </c>
      <c r="B16" s="321" t="s">
        <v>49</v>
      </c>
      <c r="C16" s="321" t="s">
        <v>290</v>
      </c>
      <c r="D16" s="321">
        <v>19</v>
      </c>
      <c r="E16" s="321">
        <v>200</v>
      </c>
      <c r="F16" s="321">
        <v>2</v>
      </c>
      <c r="H16" s="321" t="s">
        <v>266</v>
      </c>
      <c r="I16" s="568" t="s">
        <v>162</v>
      </c>
      <c r="J16" s="24" t="str">
        <f>H16&amp;I16</f>
        <v>0</v>
      </c>
      <c r="K16" s="536" t="s">
        <v>162</v>
      </c>
      <c r="L16" s="321" t="s">
        <v>528</v>
      </c>
      <c r="M16" s="569">
        <v>0</v>
      </c>
      <c r="N16" s="321">
        <v>0</v>
      </c>
    </row>
    <row r="17" spans="1:14">
      <c r="A17" s="321" t="s">
        <v>294</v>
      </c>
      <c r="B17" s="321" t="s">
        <v>49</v>
      </c>
      <c r="C17" s="321" t="s">
        <v>294</v>
      </c>
      <c r="D17" s="321">
        <v>19</v>
      </c>
      <c r="E17" s="370" t="s">
        <v>49</v>
      </c>
      <c r="F17" s="321">
        <v>2</v>
      </c>
      <c r="H17" s="321" t="s">
        <v>266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528</v>
      </c>
    </row>
    <row r="18" spans="1:14" customHeight="1" ht="12.75">
      <c r="H18" s="321" t="s">
        <v>266</v>
      </c>
      <c r="I18" s="568" t="s">
        <v>230</v>
      </c>
      <c r="J18" s="24" t="str">
        <f>H18&amp;I18</f>
        <v>0</v>
      </c>
      <c r="K18" s="536" t="s">
        <v>162</v>
      </c>
      <c r="L18" s="321" t="s">
        <v>528</v>
      </c>
      <c r="M18" s="569" t="s">
        <v>142</v>
      </c>
      <c r="N18" s="321" t="s">
        <v>529</v>
      </c>
    </row>
    <row r="19" spans="1:14" customHeight="1" ht="12.75" s="392" customFormat="1">
      <c r="A19" s="388" t="s">
        <v>139</v>
      </c>
      <c r="B19" s="389" t="s">
        <v>539</v>
      </c>
      <c r="H19" s="321" t="s">
        <v>266</v>
      </c>
      <c r="I19" s="568" t="s">
        <v>229</v>
      </c>
      <c r="J19" s="24" t="str">
        <f>H19&amp;I19</f>
        <v>0</v>
      </c>
      <c r="K19" s="589" t="s">
        <v>162</v>
      </c>
      <c r="L19" s="321" t="s">
        <v>528</v>
      </c>
      <c r="M19" s="569" t="s">
        <v>163</v>
      </c>
      <c r="N19" s="321" t="s">
        <v>528</v>
      </c>
    </row>
    <row r="20" spans="1:14">
      <c r="A20" s="7" t="s">
        <v>49</v>
      </c>
      <c r="B20" s="7">
        <v>0</v>
      </c>
      <c r="H20" s="321" t="s">
        <v>266</v>
      </c>
      <c r="I20" s="568" t="s">
        <v>231</v>
      </c>
      <c r="J20" s="24" t="str">
        <f>H20&amp;I20</f>
        <v>0</v>
      </c>
      <c r="K20" s="536" t="s">
        <v>141</v>
      </c>
      <c r="L20" s="321" t="s">
        <v>529</v>
      </c>
      <c r="M20" s="569" t="s">
        <v>163</v>
      </c>
      <c r="N20" s="321" t="s">
        <v>528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230</v>
      </c>
      <c r="B26" s="24">
        <v>2</v>
      </c>
    </row>
    <row r="27" spans="1:14">
      <c r="A27" s="568" t="s">
        <v>231</v>
      </c>
      <c r="B27" s="24">
        <v>2</v>
      </c>
    </row>
    <row r="28" spans="1:14" customHeight="1" ht="12.75"/>
    <row r="29" spans="1:14" customHeight="1" ht="12.75" s="392" customFormat="1">
      <c r="A29" s="388" t="s">
        <v>525</v>
      </c>
      <c r="B29" s="389" t="s">
        <v>21</v>
      </c>
      <c r="C29" s="389" t="s">
        <v>140</v>
      </c>
      <c r="D29" s="390" t="s">
        <v>540</v>
      </c>
      <c r="E29" s="391" t="s">
        <v>541</v>
      </c>
    </row>
    <row r="30" spans="1:14">
      <c r="A30" s="7" t="s">
        <v>206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206</v>
      </c>
      <c r="B31" s="24" t="s">
        <v>542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206</v>
      </c>
      <c r="B32" s="24" t="s">
        <v>543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206</v>
      </c>
      <c r="B33" s="24" t="s">
        <v>203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206</v>
      </c>
      <c r="B34" s="24" t="s">
        <v>544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528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528</v>
      </c>
      <c r="B36" s="24" t="s">
        <v>542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528</v>
      </c>
      <c r="B37" s="24" t="s">
        <v>543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528</v>
      </c>
      <c r="B38" s="24" t="s">
        <v>203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528</v>
      </c>
      <c r="B39" s="24" t="s">
        <v>544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529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529</v>
      </c>
      <c r="B41" s="24" t="s">
        <v>542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529</v>
      </c>
      <c r="B42" s="24" t="s">
        <v>543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529</v>
      </c>
      <c r="B43" s="24" t="s">
        <v>203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529</v>
      </c>
      <c r="B44" s="24" t="s">
        <v>544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530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530</v>
      </c>
      <c r="B46" s="24" t="s">
        <v>542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530</v>
      </c>
      <c r="B47" s="24" t="s">
        <v>543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530</v>
      </c>
      <c r="B48" s="24" t="s">
        <v>203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530</v>
      </c>
      <c r="B49" s="24" t="s">
        <v>544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545</v>
      </c>
      <c r="B54" s="371">
        <v>53</v>
      </c>
    </row>
    <row r="55" spans="1:14">
      <c r="A55" s="24" t="s">
        <v>546</v>
      </c>
      <c r="B55" s="371">
        <v>101</v>
      </c>
    </row>
    <row r="56" spans="1:14">
      <c r="A56" s="24" t="s">
        <v>204</v>
      </c>
      <c r="B56" s="371" t="s">
        <v>381</v>
      </c>
    </row>
    <row r="57" spans="1:14">
      <c r="B57" s="23"/>
    </row>
    <row r="58" spans="1:14" customHeight="1" ht="12.75"/>
    <row r="59" spans="1:14" customHeight="1" ht="12.75">
      <c r="A59" s="388" t="s">
        <v>525</v>
      </c>
      <c r="B59" s="312" t="s">
        <v>547</v>
      </c>
      <c r="C59" s="414" t="s">
        <v>140</v>
      </c>
      <c r="D59" s="414" t="s">
        <v>548</v>
      </c>
      <c r="E59" s="414" t="s">
        <v>549</v>
      </c>
    </row>
    <row r="60" spans="1:14">
      <c r="A60" s="7" t="s">
        <v>206</v>
      </c>
      <c r="B60" s="7" t="s">
        <v>550</v>
      </c>
      <c r="C60" s="7" t="str">
        <f>A60&amp;B60</f>
        <v>0</v>
      </c>
      <c r="D60" s="416" t="str">
        <f>('BF - MO'!M32*'BF - MO'!N32)/500+3</f>
        <v>0</v>
      </c>
      <c r="E60" t="s">
        <v>551</v>
      </c>
    </row>
    <row r="61" spans="1:14">
      <c r="A61" s="7" t="s">
        <v>206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551</v>
      </c>
    </row>
    <row r="62" spans="1:14">
      <c r="A62" s="24" t="s">
        <v>528</v>
      </c>
      <c r="B62" s="24" t="s">
        <v>550</v>
      </c>
      <c r="C62" s="24" t="str">
        <f>A62&amp;B62</f>
        <v>0</v>
      </c>
      <c r="D62" s="415" t="str">
        <f>('BF - MO'!M32*'BF - MO'!N32)/500+3+3</f>
        <v>0</v>
      </c>
      <c r="E62" t="s">
        <v>552</v>
      </c>
    </row>
    <row r="63" spans="1:14">
      <c r="A63" s="24" t="s">
        <v>528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553</v>
      </c>
    </row>
    <row r="64" spans="1:14">
      <c r="A64" s="24" t="s">
        <v>529</v>
      </c>
      <c r="B64" s="24" t="s">
        <v>550</v>
      </c>
      <c r="C64" s="24" t="str">
        <f>A64&amp;B64</f>
        <v>0</v>
      </c>
      <c r="D64" s="415" t="str">
        <f>('BF - MO'!M32*'BF - MO'!N32)/500+3+3</f>
        <v>0</v>
      </c>
      <c r="E64" t="s">
        <v>552</v>
      </c>
    </row>
    <row r="65" spans="1:14">
      <c r="A65" s="24" t="s">
        <v>529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553</v>
      </c>
    </row>
    <row r="66" spans="1:14">
      <c r="A66" s="24" t="s">
        <v>530</v>
      </c>
      <c r="B66" s="24" t="s">
        <v>550</v>
      </c>
      <c r="C66" s="24" t="str">
        <f>A66&amp;B66</f>
        <v>0</v>
      </c>
      <c r="D66" s="415" t="str">
        <f>('BF - MO'!M32*'BF - MO'!N32)/500+3</f>
        <v>0</v>
      </c>
      <c r="E66" t="s">
        <v>551</v>
      </c>
    </row>
    <row r="67" spans="1:14" customHeight="1" ht="12.75">
      <c r="A67" s="24" t="s">
        <v>530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553</v>
      </c>
    </row>
    <row r="68" spans="1:14" customHeight="1" ht="12.75">
      <c r="C68" s="414" t="s">
        <v>140</v>
      </c>
      <c r="D68" s="417" t="s">
        <v>554</v>
      </c>
      <c r="E68" s="414" t="s">
        <v>549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555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556</v>
      </c>
      <c r="B4" s="739"/>
      <c r="C4" s="739"/>
      <c r="D4" s="739"/>
      <c r="E4" s="739"/>
      <c r="F4" s="739"/>
      <c r="G4" s="740"/>
      <c r="H4" s="741"/>
      <c r="I4" s="738" t="s">
        <v>557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195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558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559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560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561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562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563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564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472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565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560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566</v>
      </c>
      <c r="B17" s="777" t="str">
        <f>'H - INPUT'!F32</f>
        <v>0</v>
      </c>
      <c r="C17" s="778"/>
      <c r="D17" s="774" t="s">
        <v>567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561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568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562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569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570</v>
      </c>
      <c r="B20" s="787"/>
      <c r="C20" s="788" t="str">
        <f>'H - INPUT'!F38</f>
        <v>0</v>
      </c>
      <c r="D20" s="789"/>
      <c r="E20" s="790" t="s">
        <v>571</v>
      </c>
      <c r="F20" s="789"/>
      <c r="G20" s="791" t="str">
        <f>'H - INPUT'!F29</f>
        <v>0</v>
      </c>
      <c r="H20" s="735"/>
      <c r="I20" s="759" t="s">
        <v>572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573</v>
      </c>
      <c r="F21" s="792"/>
      <c r="G21" s="793" t="str">
        <f>'H - INPUT'!F30</f>
        <v>0</v>
      </c>
      <c r="H21" s="735"/>
      <c r="I21" s="759" t="s">
        <v>574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575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400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576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577</v>
      </c>
      <c r="B24" s="787"/>
      <c r="C24" s="795"/>
      <c r="D24" s="796" t="str">
        <f>IFERROR('Panel Details'!H53,0)</f>
        <v>0</v>
      </c>
      <c r="E24" s="747" t="s">
        <v>578</v>
      </c>
      <c r="F24" s="747"/>
      <c r="G24" s="797" t="str">
        <f>IFERROR(ROUND((76.2*(D24-1))+103.2+M18+46-26.5,0),0)</f>
        <v>0</v>
      </c>
      <c r="H24" s="735"/>
      <c r="I24" s="759" t="s">
        <v>579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580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579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581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582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583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584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583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585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586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587</v>
      </c>
      <c r="M30" s="802" t="s">
        <v>588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589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489</v>
      </c>
      <c r="B32" s="804"/>
      <c r="C32" s="739"/>
      <c r="D32" s="805"/>
      <c r="E32" s="745"/>
      <c r="F32" s="745"/>
      <c r="G32" s="745"/>
      <c r="H32" s="745"/>
      <c r="I32" s="772" t="s">
        <v>590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591</v>
      </c>
      <c r="B33" s="807"/>
      <c r="C33" s="769"/>
      <c r="D33" s="808"/>
      <c r="E33" s="735"/>
      <c r="F33" s="735"/>
      <c r="G33" s="736"/>
      <c r="H33" s="745"/>
      <c r="I33" s="772" t="s">
        <v>470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592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593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594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595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596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597</v>
      </c>
      <c r="B38" s="760"/>
      <c r="C38" s="760"/>
      <c r="D38" s="810"/>
      <c r="E38" s="745"/>
      <c r="F38" s="745"/>
      <c r="G38" s="747"/>
      <c r="H38" s="745"/>
      <c r="I38" s="815" t="s">
        <v>598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599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600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601</v>
      </c>
      <c r="B41" s="760"/>
      <c r="C41" s="760"/>
      <c r="D41" s="810"/>
      <c r="E41" s="745"/>
      <c r="F41" s="745"/>
      <c r="G41" s="747"/>
      <c r="H41" s="745"/>
      <c r="I41" s="738" t="s">
        <v>488</v>
      </c>
      <c r="J41" s="739"/>
      <c r="K41" s="739"/>
      <c r="L41" s="739"/>
      <c r="M41" s="739"/>
      <c r="N41" s="805"/>
      <c r="O41" s="735"/>
    </row>
    <row r="42" spans="1:18">
      <c r="A42" s="759" t="s">
        <v>602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469</v>
      </c>
      <c r="N42" s="819" t="s">
        <v>470</v>
      </c>
      <c r="O42" s="735"/>
    </row>
    <row r="43" spans="1:18" customHeight="1" ht="13.5">
      <c r="A43" s="779" t="s">
        <v>603</v>
      </c>
      <c r="B43" s="781"/>
      <c r="C43" s="781"/>
      <c r="D43" s="820"/>
      <c r="E43" s="745"/>
      <c r="F43" s="745"/>
      <c r="G43" s="747"/>
      <c r="H43" s="745"/>
      <c r="I43" s="759" t="s">
        <v>604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605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606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607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608</v>
      </c>
      <c r="J46" s="787"/>
      <c r="K46" s="787"/>
      <c r="L46" s="763" t="s">
        <v>609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610</v>
      </c>
      <c r="B47" s="781"/>
      <c r="C47" s="783"/>
      <c r="D47" s="825">
        <v>0</v>
      </c>
      <c r="E47" s="745"/>
      <c r="F47" s="745"/>
      <c r="G47" s="747"/>
      <c r="H47" s="745"/>
      <c r="I47" s="772" t="s">
        <v>608</v>
      </c>
      <c r="J47" s="763"/>
      <c r="K47" s="763"/>
      <c r="L47" s="763" t="s">
        <v>611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612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504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506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613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614</v>
      </c>
      <c r="B57" s="835" t="s">
        <v>615</v>
      </c>
      <c r="C57" s="836" t="s">
        <v>549</v>
      </c>
      <c r="D57" s="836" t="s">
        <v>8</v>
      </c>
      <c r="E57" s="836" t="s">
        <v>616</v>
      </c>
      <c r="F57" s="836" t="s">
        <v>85</v>
      </c>
      <c r="G57" s="837" t="s">
        <v>37</v>
      </c>
      <c r="H57" s="745"/>
      <c r="I57" s="1196" t="s">
        <v>617</v>
      </c>
      <c r="J57" s="1197"/>
      <c r="K57" s="1198"/>
      <c r="L57" s="1211"/>
      <c r="M57" s="1212"/>
      <c r="N57" s="1213"/>
      <c r="O57" s="735"/>
    </row>
    <row r="58" spans="1:18">
      <c r="A58" s="838" t="s">
        <v>618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618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618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619</v>
      </c>
      <c r="H62" s="844"/>
    </row>
    <row r="63" spans="1:18">
      <c r="A63" s="845" t="s">
        <v>620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621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622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623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624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625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626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627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628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629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630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631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632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633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556</v>
      </c>
      <c r="B4" s="205"/>
      <c r="C4" s="205"/>
      <c r="D4" s="150"/>
      <c r="E4" s="150"/>
      <c r="F4" s="150"/>
      <c r="G4" s="151"/>
      <c r="H4" s="325"/>
      <c r="I4" s="149" t="s">
        <v>557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558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559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560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561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562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563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564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472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565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560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566</v>
      </c>
      <c r="B17" s="314" t="str">
        <f>'BF - INPUT'!F33</f>
        <v>0</v>
      </c>
      <c r="C17" s="315"/>
      <c r="D17" s="229" t="s">
        <v>567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561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568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562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570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572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635</v>
      </c>
      <c r="F21" s="152"/>
      <c r="G21" s="406" t="str">
        <f>'BF - INPUT'!F41</f>
        <v>0</v>
      </c>
      <c r="H21" s="325"/>
      <c r="I21" s="112" t="s">
        <v>574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575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576</v>
      </c>
      <c r="B23" s="150"/>
      <c r="C23" s="150"/>
      <c r="D23" s="150"/>
      <c r="E23" s="150"/>
      <c r="F23" s="150"/>
      <c r="G23" s="151"/>
      <c r="H23" s="325"/>
      <c r="I23" s="112" t="s">
        <v>579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636</v>
      </c>
      <c r="B24" s="109"/>
      <c r="C24" s="407"/>
      <c r="D24" s="393" t="str">
        <f>IFERROR('Panel Details'!H53,0)</f>
        <v>0</v>
      </c>
      <c r="E24" s="142" t="s">
        <v>578</v>
      </c>
      <c r="F24" s="142"/>
      <c r="G24" s="408" t="str">
        <f>IFERROR(ROUND((76.2*(D24-1))+103.2+M18+46-26.5,0),0)</f>
        <v>0</v>
      </c>
      <c r="H24" s="325"/>
      <c r="I24" s="112" t="s">
        <v>579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580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581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637</v>
      </c>
      <c r="J26" s="106"/>
      <c r="K26" s="106"/>
      <c r="L26" s="290" t="s">
        <v>638</v>
      </c>
      <c r="M26" s="290" t="s">
        <v>588</v>
      </c>
      <c r="N26" s="291" t="s">
        <v>8</v>
      </c>
      <c r="O26" s="325"/>
    </row>
    <row r="27" spans="1:16">
      <c r="A27" s="112" t="s">
        <v>582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584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585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586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525</v>
      </c>
      <c r="J31" s="308"/>
      <c r="K31" s="308"/>
      <c r="L31" s="290" t="s">
        <v>639</v>
      </c>
      <c r="M31" s="290" t="s">
        <v>588</v>
      </c>
      <c r="N31" s="291" t="s">
        <v>8</v>
      </c>
      <c r="O31" s="325"/>
    </row>
    <row r="32" spans="1:16" customHeight="1" ht="13.5">
      <c r="A32" s="149" t="s">
        <v>489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591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592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594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595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640</v>
      </c>
      <c r="M36" s="290"/>
      <c r="N36" s="291"/>
      <c r="O36" s="325"/>
    </row>
    <row r="37" spans="1:16" customHeight="1" ht="13.5">
      <c r="A37" s="112" t="s">
        <v>596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597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599</v>
      </c>
      <c r="B39" s="107"/>
      <c r="C39" s="107"/>
      <c r="D39" s="385"/>
      <c r="E39" s="325"/>
      <c r="F39" s="325"/>
      <c r="G39" s="326"/>
      <c r="H39" s="106"/>
      <c r="I39" s="149" t="s">
        <v>488</v>
      </c>
      <c r="J39" s="150"/>
      <c r="K39" s="150"/>
      <c r="L39" s="150"/>
      <c r="M39" s="150"/>
      <c r="N39" s="153"/>
      <c r="O39" s="325"/>
    </row>
    <row r="40" spans="1:16">
      <c r="A40" s="591" t="s">
        <v>600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469</v>
      </c>
      <c r="N40" s="328" t="s">
        <v>470</v>
      </c>
      <c r="O40" s="325"/>
    </row>
    <row r="41" spans="1:16">
      <c r="A41" s="113" t="s">
        <v>601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604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602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603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605</v>
      </c>
      <c r="B44" s="106"/>
      <c r="C44" s="106"/>
      <c r="D44" s="384"/>
      <c r="E44" s="106"/>
      <c r="F44" s="106"/>
      <c r="G44" s="142"/>
      <c r="H44" s="106"/>
      <c r="I44" s="144" t="s">
        <v>608</v>
      </c>
      <c r="J44" s="109"/>
      <c r="K44" s="109"/>
      <c r="L44" s="154" t="s">
        <v>609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606</v>
      </c>
      <c r="B45" s="107"/>
      <c r="C45" s="107"/>
      <c r="D45" s="385"/>
      <c r="E45" s="106"/>
      <c r="F45" s="106"/>
      <c r="G45" s="142"/>
      <c r="H45" s="106"/>
      <c r="I45" s="175" t="s">
        <v>608</v>
      </c>
      <c r="J45" s="154"/>
      <c r="K45" s="154"/>
      <c r="L45" s="154" t="s">
        <v>611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607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610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612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613</v>
      </c>
      <c r="B55" s="118"/>
      <c r="C55" s="118"/>
      <c r="D55" s="577"/>
      <c r="E55" s="106"/>
      <c r="F55" s="106"/>
      <c r="G55" s="142"/>
      <c r="H55" s="106"/>
      <c r="I55" s="1227" t="s">
        <v>617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614</v>
      </c>
      <c r="B57" s="403" t="s">
        <v>615</v>
      </c>
      <c r="C57" s="386" t="s">
        <v>549</v>
      </c>
      <c r="D57" s="386" t="s">
        <v>8</v>
      </c>
      <c r="E57" s="386" t="s">
        <v>616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641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642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643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644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618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618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618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619</v>
      </c>
      <c r="G67" s="297"/>
      <c r="H67" s="297"/>
    </row>
    <row r="68" spans="1:16">
      <c r="A68" s="299" t="s">
        <v>620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621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622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623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624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625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626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645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627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628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629</v>
      </c>
      <c r="B81" s="300"/>
      <c r="C81" s="300"/>
      <c r="D81" s="300"/>
      <c r="E81" s="300"/>
      <c r="F81" s="590"/>
    </row>
    <row r="82" spans="1:16">
      <c r="A82" s="299" t="s">
        <v>630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631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632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633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646</v>
      </c>
    </row>
    <row r="88" spans="1:16">
      <c r="A88" s="330" t="s">
        <v>513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556</v>
      </c>
      <c r="B4" s="205"/>
      <c r="C4" s="150"/>
      <c r="D4" s="150"/>
      <c r="E4" s="150"/>
      <c r="F4" s="150"/>
      <c r="G4" s="151"/>
      <c r="H4" s="96"/>
      <c r="I4" s="149" t="s">
        <v>557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558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559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560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561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562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563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564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472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648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560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566</v>
      </c>
      <c r="B17" s="108" t="str">
        <f>'BP - INPUT'!F33</f>
        <v>0</v>
      </c>
      <c r="C17" s="107"/>
      <c r="D17" s="229" t="s">
        <v>567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561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568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562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570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572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574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575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576</v>
      </c>
      <c r="B23" s="205"/>
      <c r="C23" s="150"/>
      <c r="D23" s="150"/>
      <c r="E23" s="150"/>
      <c r="F23" s="150"/>
      <c r="G23" s="151"/>
      <c r="H23" s="325"/>
      <c r="I23" s="112" t="s">
        <v>579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636</v>
      </c>
      <c r="B24" s="109"/>
      <c r="C24" s="407"/>
      <c r="D24" s="409" t="str">
        <f>IFERROR('Panel Details'!H53,0)</f>
        <v>0</v>
      </c>
      <c r="E24" s="142" t="s">
        <v>578</v>
      </c>
      <c r="F24" s="142"/>
      <c r="G24" s="408" t="str">
        <f>IFERROR(ROUND((76.2*(D24-1))+103.2+M18+46-26.5,0),0)</f>
        <v>0</v>
      </c>
      <c r="H24" s="325"/>
      <c r="I24" s="112" t="s">
        <v>579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580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581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637</v>
      </c>
      <c r="J26" s="106"/>
      <c r="K26" s="106"/>
      <c r="L26" s="290" t="s">
        <v>638</v>
      </c>
      <c r="M26" s="290" t="s">
        <v>588</v>
      </c>
      <c r="N26" s="291" t="s">
        <v>8</v>
      </c>
      <c r="O26" s="325"/>
    </row>
    <row r="27" spans="1:16">
      <c r="A27" s="112" t="s">
        <v>582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584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585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586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525</v>
      </c>
      <c r="J31" s="308"/>
      <c r="K31" s="308"/>
      <c r="L31" s="290" t="s">
        <v>639</v>
      </c>
      <c r="M31" s="290" t="s">
        <v>588</v>
      </c>
      <c r="N31" s="291" t="s">
        <v>8</v>
      </c>
      <c r="O31" s="325"/>
    </row>
    <row r="32" spans="1:16" customHeight="1" ht="13.5">
      <c r="A32" s="149" t="s">
        <v>489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649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592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594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595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640</v>
      </c>
      <c r="M36" s="290"/>
      <c r="N36" s="291"/>
      <c r="O36" s="325"/>
    </row>
    <row r="37" spans="1:16" customHeight="1" ht="13.5">
      <c r="A37" s="112" t="s">
        <v>596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597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599</v>
      </c>
      <c r="B39" s="107"/>
      <c r="C39" s="107"/>
      <c r="D39" s="385"/>
      <c r="E39" s="325"/>
      <c r="F39" s="325"/>
      <c r="G39" s="326"/>
      <c r="H39" s="106"/>
      <c r="I39" s="149" t="s">
        <v>488</v>
      </c>
      <c r="J39" s="150"/>
      <c r="K39" s="150"/>
      <c r="L39" s="150"/>
      <c r="M39" s="150"/>
      <c r="N39" s="153"/>
      <c r="O39" s="325"/>
    </row>
    <row r="40" spans="1:16">
      <c r="A40" s="112" t="s">
        <v>600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469</v>
      </c>
      <c r="N40" s="328" t="s">
        <v>470</v>
      </c>
      <c r="O40" s="325"/>
    </row>
    <row r="41" spans="1:16">
      <c r="A41" s="113" t="s">
        <v>601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604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602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603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605</v>
      </c>
      <c r="B44" s="106"/>
      <c r="C44" s="106"/>
      <c r="D44" s="384"/>
      <c r="E44" s="106"/>
      <c r="F44" s="106"/>
      <c r="G44" s="142"/>
      <c r="H44" s="106"/>
      <c r="I44" s="144" t="s">
        <v>608</v>
      </c>
      <c r="J44" s="109"/>
      <c r="K44" s="109"/>
      <c r="L44" s="154" t="s">
        <v>609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606</v>
      </c>
      <c r="B45" s="107"/>
      <c r="C45" s="162"/>
      <c r="D45" s="385"/>
      <c r="E45" s="106"/>
      <c r="F45" s="106"/>
      <c r="G45" s="142"/>
      <c r="H45" s="106"/>
      <c r="I45" s="175" t="s">
        <v>608</v>
      </c>
      <c r="J45" s="154"/>
      <c r="K45" s="154"/>
      <c r="L45" s="154" t="s">
        <v>611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607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610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612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650</v>
      </c>
      <c r="J49" s="169"/>
      <c r="K49" s="169"/>
      <c r="L49" s="169"/>
      <c r="M49" s="169"/>
      <c r="N49" s="170"/>
      <c r="O49" s="325"/>
    </row>
    <row r="50" spans="1:16">
      <c r="A50" s="112" t="s">
        <v>505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613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617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614</v>
      </c>
      <c r="B57" s="403" t="s">
        <v>615</v>
      </c>
      <c r="C57" s="386" t="s">
        <v>549</v>
      </c>
      <c r="D57" s="386" t="s">
        <v>8</v>
      </c>
      <c r="E57" s="386" t="s">
        <v>616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641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642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643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644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618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618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618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619</v>
      </c>
    </row>
    <row r="68" spans="1:16">
      <c r="A68" s="299" t="s">
        <v>620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621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622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623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624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625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626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627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628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629</v>
      </c>
      <c r="B81" s="300"/>
      <c r="C81" s="300"/>
      <c r="D81" s="300"/>
      <c r="E81" s="329"/>
      <c r="F81" s="331"/>
    </row>
    <row r="82" spans="1:16">
      <c r="A82" s="299" t="s">
        <v>630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631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632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633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646</v>
      </c>
    </row>
    <row r="88" spans="1:16">
      <c r="A88" s="330" t="s">
        <v>513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651</v>
      </c>
      <c r="G1" s="21"/>
      <c r="H1" s="21"/>
      <c r="I1" s="240">
        <v>13.75</v>
      </c>
      <c r="J1" s="594">
        <v>43011</v>
      </c>
    </row>
    <row r="2" spans="1:13" hidden="true">
      <c r="F2" s="239" t="s">
        <v>652</v>
      </c>
      <c r="G2" s="21"/>
      <c r="H2" s="21"/>
      <c r="I2" s="240">
        <v>16.5</v>
      </c>
      <c r="J2" s="594">
        <v>43011</v>
      </c>
    </row>
    <row r="3" spans="1:13" hidden="true">
      <c r="F3" s="239" t="s">
        <v>653</v>
      </c>
      <c r="G3" s="21"/>
      <c r="H3" s="21"/>
      <c r="I3" s="241">
        <v>3096</v>
      </c>
      <c r="J3" s="594">
        <v>43011</v>
      </c>
    </row>
    <row r="4" spans="1:13" hidden="true">
      <c r="F4" s="239" t="s">
        <v>653</v>
      </c>
      <c r="G4" s="21"/>
      <c r="H4" s="21"/>
      <c r="I4" s="241">
        <v>6497</v>
      </c>
      <c r="J4" s="594">
        <v>43011</v>
      </c>
    </row>
    <row r="5" spans="1:13" hidden="true">
      <c r="F5" s="239" t="s">
        <v>654</v>
      </c>
      <c r="G5" s="243" t="s">
        <v>655</v>
      </c>
      <c r="H5" s="21"/>
      <c r="I5" s="242">
        <v>0.2</v>
      </c>
      <c r="K5" s="1"/>
    </row>
    <row r="6" spans="1:13" hidden="true">
      <c r="F6" s="239" t="s">
        <v>654</v>
      </c>
      <c r="G6" s="243" t="s">
        <v>656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657</v>
      </c>
      <c r="B9" s="233" t="str">
        <f>IF('H - INPUT'!F21&gt;0,'H - INPUT'!E11,IF('BF - INPUT'!F21&gt;0,'BF - INPUT'!E11,IF('BP - INPUT'!F21&gt;0,'BP - INPUT'!E11,0)))</f>
        <v>0</v>
      </c>
      <c r="F9" s="21" t="s">
        <v>557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658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659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660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614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570</v>
      </c>
      <c r="B15" s="234" t="str">
        <f>IF($B$9="Hinged",'H - MO'!C20,IF($B$9="Bi-Fold",'BF - MO'!D20,IF($B$9="By-Pass",'BP - MO'!D20,0)))</f>
        <v>0</v>
      </c>
      <c r="F15" s="246" t="s">
        <v>661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662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663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664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665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666</v>
      </c>
      <c r="I21" s="1237"/>
    </row>
    <row r="22" spans="1:13">
      <c r="A22" s="437" t="s">
        <v>667</v>
      </c>
      <c r="B22" s="437" t="s">
        <v>668</v>
      </c>
      <c r="C22" s="437" t="s">
        <v>669</v>
      </c>
      <c r="D22" s="63" t="s">
        <v>670</v>
      </c>
      <c r="E22" s="437" t="s">
        <v>671</v>
      </c>
      <c r="F22" s="63" t="s">
        <v>672</v>
      </c>
      <c r="G22" s="441" t="s">
        <v>673</v>
      </c>
      <c r="H22" s="441" t="s">
        <v>674</v>
      </c>
      <c r="I22" s="441" t="s">
        <v>675</v>
      </c>
    </row>
    <row r="23" spans="1:13">
      <c r="A23" t="s">
        <v>557</v>
      </c>
      <c r="B23" t="s">
        <v>557</v>
      </c>
      <c r="C23" t="s">
        <v>676</v>
      </c>
      <c r="D23" t="s">
        <v>344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557</v>
      </c>
      <c r="B24" t="s">
        <v>557</v>
      </c>
      <c r="C24" t="s">
        <v>676</v>
      </c>
      <c r="D24" t="s">
        <v>558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557</v>
      </c>
      <c r="B25" t="s">
        <v>557</v>
      </c>
      <c r="C25" t="s">
        <v>676</v>
      </c>
      <c r="D25" t="s">
        <v>560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557</v>
      </c>
      <c r="B26" t="s">
        <v>557</v>
      </c>
      <c r="C26" t="s">
        <v>676</v>
      </c>
      <c r="D26" t="s">
        <v>561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557</v>
      </c>
      <c r="B27" t="s">
        <v>557</v>
      </c>
      <c r="C27" t="s">
        <v>676</v>
      </c>
      <c r="D27" t="s">
        <v>563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557</v>
      </c>
      <c r="B28" t="s">
        <v>557</v>
      </c>
      <c r="C28" t="s">
        <v>676</v>
      </c>
      <c r="D28" t="s">
        <v>572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557</v>
      </c>
      <c r="B29" t="s">
        <v>557</v>
      </c>
      <c r="C29" t="s">
        <v>676</v>
      </c>
      <c r="D29" t="s">
        <v>574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557</v>
      </c>
      <c r="B30" t="s">
        <v>557</v>
      </c>
      <c r="C30" t="s">
        <v>676</v>
      </c>
      <c r="D30" t="s">
        <v>677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557</v>
      </c>
      <c r="B31" t="s">
        <v>557</v>
      </c>
      <c r="C31" t="s">
        <v>676</v>
      </c>
      <c r="D31" t="s">
        <v>579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557</v>
      </c>
      <c r="B32" t="s">
        <v>557</v>
      </c>
      <c r="C32" t="s">
        <v>676</v>
      </c>
      <c r="D32" t="s">
        <v>583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557</v>
      </c>
      <c r="B33" t="s">
        <v>557</v>
      </c>
      <c r="C33" t="s">
        <v>676</v>
      </c>
      <c r="D33" t="s">
        <v>678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557</v>
      </c>
      <c r="B34" t="s">
        <v>557</v>
      </c>
      <c r="C34" t="s">
        <v>676</v>
      </c>
      <c r="D34" t="s">
        <v>679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557</v>
      </c>
      <c r="B35" t="s">
        <v>557</v>
      </c>
      <c r="C35" t="s">
        <v>676</v>
      </c>
      <c r="D35" t="s">
        <v>202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557</v>
      </c>
      <c r="B36" t="s">
        <v>557</v>
      </c>
      <c r="C36" t="s">
        <v>676</v>
      </c>
      <c r="D36" t="s">
        <v>680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557</v>
      </c>
      <c r="B37" t="s">
        <v>557</v>
      </c>
      <c r="C37" t="s">
        <v>676</v>
      </c>
      <c r="D37" t="s">
        <v>681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557</v>
      </c>
      <c r="B38" t="s">
        <v>557</v>
      </c>
      <c r="C38" t="s">
        <v>676</v>
      </c>
      <c r="D38" t="s">
        <v>528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557</v>
      </c>
      <c r="B39" t="s">
        <v>557</v>
      </c>
      <c r="C39" t="s">
        <v>676</v>
      </c>
      <c r="D39" t="s">
        <v>529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557</v>
      </c>
      <c r="B40" t="s">
        <v>557</v>
      </c>
      <c r="C40" t="s">
        <v>676</v>
      </c>
      <c r="D40" t="s">
        <v>682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557</v>
      </c>
      <c r="B41" t="s">
        <v>557</v>
      </c>
      <c r="C41" t="s">
        <v>676</v>
      </c>
      <c r="D41" t="s">
        <v>683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557</v>
      </c>
      <c r="B42" t="s">
        <v>557</v>
      </c>
      <c r="C42" t="s">
        <v>684</v>
      </c>
      <c r="D42" s="1" t="s">
        <v>206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557</v>
      </c>
      <c r="B43" t="s">
        <v>557</v>
      </c>
      <c r="C43" t="s">
        <v>676</v>
      </c>
      <c r="D43" t="s">
        <v>550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557</v>
      </c>
      <c r="B44" t="s">
        <v>557</v>
      </c>
      <c r="C44" t="s">
        <v>676</v>
      </c>
      <c r="D44" t="s">
        <v>685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658</v>
      </c>
      <c r="B46" t="s">
        <v>658</v>
      </c>
      <c r="C46" t="s">
        <v>686</v>
      </c>
      <c r="D46" t="s">
        <v>687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658</v>
      </c>
      <c r="B47" t="s">
        <v>658</v>
      </c>
      <c r="C47" t="s">
        <v>688</v>
      </c>
      <c r="D47" t="s">
        <v>689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658</v>
      </c>
      <c r="B48" t="s">
        <v>658</v>
      </c>
      <c r="C48" t="s">
        <v>688</v>
      </c>
      <c r="D48" t="s">
        <v>690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658</v>
      </c>
      <c r="B49" t="s">
        <v>658</v>
      </c>
      <c r="C49" s="1" t="s">
        <v>691</v>
      </c>
      <c r="D49" t="s">
        <v>692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658</v>
      </c>
      <c r="B50" t="s">
        <v>658</v>
      </c>
      <c r="C50" s="1" t="s">
        <v>693</v>
      </c>
      <c r="D50" t="s">
        <v>694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658</v>
      </c>
      <c r="B51" t="s">
        <v>658</v>
      </c>
      <c r="C51" s="1" t="s">
        <v>693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658</v>
      </c>
      <c r="B52" t="s">
        <v>658</v>
      </c>
      <c r="C52" s="1" t="s">
        <v>695</v>
      </c>
      <c r="D52" t="s">
        <v>696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658</v>
      </c>
      <c r="B53" t="s">
        <v>658</v>
      </c>
      <c r="C53" t="s">
        <v>684</v>
      </c>
      <c r="D53" t="s">
        <v>613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697</v>
      </c>
      <c r="B55" t="s">
        <v>659</v>
      </c>
      <c r="C55" t="s">
        <v>698</v>
      </c>
      <c r="D55" t="s">
        <v>620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697</v>
      </c>
      <c r="B56" t="s">
        <v>659</v>
      </c>
      <c r="C56" t="s">
        <v>698</v>
      </c>
      <c r="D56" t="s">
        <v>621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697</v>
      </c>
      <c r="B57" t="s">
        <v>659</v>
      </c>
      <c r="C57" t="s">
        <v>698</v>
      </c>
      <c r="D57" t="s">
        <v>622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697</v>
      </c>
      <c r="B58" t="s">
        <v>659</v>
      </c>
      <c r="C58" s="439" t="s">
        <v>691</v>
      </c>
      <c r="D58" t="s">
        <v>518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697</v>
      </c>
      <c r="B59" t="s">
        <v>659</v>
      </c>
      <c r="C59" t="s">
        <v>699</v>
      </c>
      <c r="D59" t="s">
        <v>499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697</v>
      </c>
      <c r="B60" t="s">
        <v>659</v>
      </c>
      <c r="C60" t="s">
        <v>699</v>
      </c>
      <c r="D60" t="s">
        <v>623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697</v>
      </c>
      <c r="B61" t="s">
        <v>660</v>
      </c>
      <c r="C61" t="s">
        <v>700</v>
      </c>
      <c r="D61" t="s">
        <v>494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697</v>
      </c>
      <c r="B62" t="s">
        <v>660</v>
      </c>
      <c r="C62" t="s">
        <v>700</v>
      </c>
      <c r="D62" t="s">
        <v>624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697</v>
      </c>
      <c r="B63" t="s">
        <v>660</v>
      </c>
      <c r="C63" t="s">
        <v>700</v>
      </c>
      <c r="D63" t="s">
        <v>625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697</v>
      </c>
      <c r="B64" t="s">
        <v>660</v>
      </c>
      <c r="C64" t="s">
        <v>700</v>
      </c>
      <c r="D64" t="s">
        <v>626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697</v>
      </c>
      <c r="B65" t="s">
        <v>660</v>
      </c>
      <c r="C65" t="s">
        <v>700</v>
      </c>
      <c r="D65" t="s">
        <v>495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697</v>
      </c>
      <c r="B66" t="s">
        <v>660</v>
      </c>
      <c r="C66" t="s">
        <v>700</v>
      </c>
      <c r="D66" t="s">
        <v>627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697</v>
      </c>
      <c r="B67" t="s">
        <v>659</v>
      </c>
      <c r="C67" s="1" t="s">
        <v>695</v>
      </c>
      <c r="D67" t="s">
        <v>628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697</v>
      </c>
      <c r="B68" t="s">
        <v>660</v>
      </c>
      <c r="C68" t="s">
        <v>701</v>
      </c>
      <c r="D68" t="s">
        <v>629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697</v>
      </c>
      <c r="B69" t="s">
        <v>660</v>
      </c>
      <c r="C69" t="s">
        <v>700</v>
      </c>
      <c r="D69" t="s">
        <v>633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489</v>
      </c>
      <c r="B71" t="s">
        <v>659</v>
      </c>
      <c r="C71" t="s">
        <v>698</v>
      </c>
      <c r="D71" t="s">
        <v>592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489</v>
      </c>
      <c r="B72" t="s">
        <v>659</v>
      </c>
      <c r="C72" t="s">
        <v>698</v>
      </c>
      <c r="D72" t="s">
        <v>594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489</v>
      </c>
      <c r="B73" t="s">
        <v>659</v>
      </c>
      <c r="C73" t="s">
        <v>698</v>
      </c>
      <c r="D73" t="s">
        <v>595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489</v>
      </c>
      <c r="B74" t="s">
        <v>659</v>
      </c>
      <c r="C74" t="s">
        <v>698</v>
      </c>
      <c r="D74" t="s">
        <v>596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489</v>
      </c>
      <c r="B75" t="s">
        <v>659</v>
      </c>
      <c r="C75" s="1" t="s">
        <v>691</v>
      </c>
      <c r="D75" t="s">
        <v>597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489</v>
      </c>
      <c r="B76" t="s">
        <v>659</v>
      </c>
      <c r="C76" s="1" t="s">
        <v>702</v>
      </c>
      <c r="D76" t="s">
        <v>601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489</v>
      </c>
      <c r="B77" t="s">
        <v>659</v>
      </c>
      <c r="C77" s="1" t="s">
        <v>702</v>
      </c>
      <c r="D77" t="s">
        <v>602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489</v>
      </c>
      <c r="B78" t="s">
        <v>659</v>
      </c>
      <c r="C78" s="1" t="s">
        <v>703</v>
      </c>
      <c r="D78" t="s">
        <v>603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489</v>
      </c>
      <c r="B79" t="s">
        <v>660</v>
      </c>
      <c r="C79" s="1" t="s">
        <v>695</v>
      </c>
      <c r="D79" t="s">
        <v>606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489</v>
      </c>
      <c r="B80" t="s">
        <v>658</v>
      </c>
      <c r="C80" s="249"/>
      <c r="D80" t="s">
        <v>607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489</v>
      </c>
      <c r="B81" t="s">
        <v>658</v>
      </c>
      <c r="C81" s="249"/>
      <c r="D81" t="s">
        <v>610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489</v>
      </c>
      <c r="B83" t="s">
        <v>659</v>
      </c>
      <c r="C83" t="s">
        <v>698</v>
      </c>
      <c r="D83" t="s">
        <v>632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489</v>
      </c>
      <c r="B84" t="s">
        <v>659</v>
      </c>
      <c r="C84" t="s">
        <v>698</v>
      </c>
      <c r="D84" t="s">
        <v>513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489</v>
      </c>
      <c r="B85" t="s">
        <v>659</v>
      </c>
      <c r="C85" t="s">
        <v>698</v>
      </c>
      <c r="D85" t="s">
        <v>498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489</v>
      </c>
      <c r="B86" t="s">
        <v>658</v>
      </c>
      <c r="C86" t="s">
        <v>684</v>
      </c>
      <c r="D86" t="s">
        <v>514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489</v>
      </c>
      <c r="B87" t="s">
        <v>660</v>
      </c>
      <c r="C87" t="s">
        <v>700</v>
      </c>
      <c r="D87" t="s">
        <v>494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489</v>
      </c>
      <c r="B88" t="s">
        <v>660</v>
      </c>
      <c r="C88" t="s">
        <v>700</v>
      </c>
      <c r="D88" t="s">
        <v>495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489</v>
      </c>
      <c r="B89" t="s">
        <v>660</v>
      </c>
      <c r="C89" t="s">
        <v>700</v>
      </c>
      <c r="D89" t="s">
        <v>500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489</v>
      </c>
      <c r="B90" t="s">
        <v>659</v>
      </c>
      <c r="C90" s="439" t="s">
        <v>691</v>
      </c>
      <c r="D90" t="s">
        <v>515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489</v>
      </c>
      <c r="B91" t="s">
        <v>659</v>
      </c>
      <c r="C91" s="439" t="s">
        <v>691</v>
      </c>
      <c r="D91" t="s">
        <v>516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489</v>
      </c>
      <c r="B92" t="s">
        <v>659</v>
      </c>
      <c r="C92" s="439" t="s">
        <v>691</v>
      </c>
      <c r="D92" t="s">
        <v>517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489</v>
      </c>
      <c r="B93" t="s">
        <v>659</v>
      </c>
      <c r="C93" s="439" t="s">
        <v>691</v>
      </c>
      <c r="D93" t="s">
        <v>518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489</v>
      </c>
      <c r="B94" t="s">
        <v>659</v>
      </c>
      <c r="C94" s="439" t="s">
        <v>691</v>
      </c>
      <c r="D94" t="s">
        <v>519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489</v>
      </c>
      <c r="B95" t="s">
        <v>659</v>
      </c>
      <c r="C95" t="s">
        <v>704</v>
      </c>
      <c r="D95" t="s">
        <v>520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489</v>
      </c>
      <c r="B96" t="s">
        <v>660</v>
      </c>
      <c r="C96" t="s">
        <v>705</v>
      </c>
      <c r="D96" t="s">
        <v>521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614</v>
      </c>
      <c r="B98" t="s">
        <v>614</v>
      </c>
      <c r="C98" t="s">
        <v>706</v>
      </c>
      <c r="D98" t="s">
        <v>542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614</v>
      </c>
      <c r="B99" t="s">
        <v>614</v>
      </c>
      <c r="C99" t="s">
        <v>706</v>
      </c>
      <c r="D99" t="s">
        <v>543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614</v>
      </c>
      <c r="B100" t="s">
        <v>614</v>
      </c>
      <c r="C100" t="s">
        <v>706</v>
      </c>
      <c r="D100" t="s">
        <v>203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614</v>
      </c>
      <c r="B101" t="s">
        <v>614</v>
      </c>
      <c r="C101" t="s">
        <v>706</v>
      </c>
      <c r="D101" t="s">
        <v>707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614</v>
      </c>
      <c r="B102" t="s">
        <v>614</v>
      </c>
      <c r="C102" t="s">
        <v>706</v>
      </c>
      <c r="D102" t="s">
        <v>546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614</v>
      </c>
      <c r="B103" t="s">
        <v>614</v>
      </c>
      <c r="C103" t="s">
        <v>708</v>
      </c>
      <c r="D103" t="s">
        <v>275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614</v>
      </c>
      <c r="B104" t="s">
        <v>614</v>
      </c>
      <c r="C104" t="s">
        <v>708</v>
      </c>
      <c r="D104" t="s">
        <v>279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614</v>
      </c>
      <c r="B105" t="s">
        <v>614</v>
      </c>
      <c r="C105" t="s">
        <v>706</v>
      </c>
      <c r="D105" t="s">
        <v>196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614</v>
      </c>
      <c r="B106" t="s">
        <v>614</v>
      </c>
      <c r="C106" t="s">
        <v>706</v>
      </c>
      <c r="D106" t="s">
        <v>286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614</v>
      </c>
      <c r="B107" t="s">
        <v>614</v>
      </c>
      <c r="C107" t="s">
        <v>706</v>
      </c>
      <c r="D107" t="s">
        <v>290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 t="s">
        <v>186</v>
      </c>
      <c r="G2" s="1015"/>
      <c r="H2" s="650" t="s">
        <v>1</v>
      </c>
      <c r="I2" s="651"/>
      <c r="J2" s="1037" t="s">
        <v>187</v>
      </c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 t="s">
        <v>188</v>
      </c>
      <c r="V2" s="1041"/>
      <c r="W2" s="650" t="s">
        <v>3</v>
      </c>
      <c r="X2" s="648"/>
      <c r="Y2" s="1037" t="s">
        <v>189</v>
      </c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 t="s">
        <v>190</v>
      </c>
      <c r="G3" s="1010"/>
      <c r="H3" s="656" t="s">
        <v>5</v>
      </c>
      <c r="I3" s="657"/>
      <c r="J3" s="1011" t="s">
        <v>187</v>
      </c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191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>
        <v>1</v>
      </c>
      <c r="B11" s="1000">
        <v>6</v>
      </c>
      <c r="C11" s="1003" t="s">
        <v>192</v>
      </c>
      <c r="D11" s="1006" t="s">
        <v>193</v>
      </c>
      <c r="E11" s="1000" t="s">
        <v>194</v>
      </c>
      <c r="F11" s="1085" t="s">
        <v>195</v>
      </c>
      <c r="G11" s="1080" t="s">
        <v>196</v>
      </c>
      <c r="H11" s="1081" t="s">
        <v>50</v>
      </c>
      <c r="I11" s="1003" t="s">
        <v>128</v>
      </c>
      <c r="J11" s="677">
        <v>5</v>
      </c>
      <c r="K11" s="678" t="s">
        <v>197</v>
      </c>
      <c r="L11" s="678"/>
      <c r="M11" s="678"/>
      <c r="N11" s="678"/>
      <c r="O11" s="678"/>
      <c r="P11" s="678"/>
      <c r="Q11" s="679"/>
      <c r="R11" s="1084" t="s">
        <v>198</v>
      </c>
      <c r="S11" s="680" t="s">
        <v>199</v>
      </c>
      <c r="T11" s="1087" t="s">
        <v>200</v>
      </c>
      <c r="U11" s="1084" t="s">
        <v>201</v>
      </c>
      <c r="V11" s="677" t="s">
        <v>202</v>
      </c>
      <c r="W11" s="681">
        <v>12</v>
      </c>
      <c r="X11" s="1085" t="s">
        <v>203</v>
      </c>
      <c r="Y11" s="1093" t="s">
        <v>204</v>
      </c>
      <c r="Z11" s="1096">
        <v>3</v>
      </c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 t="s">
        <v>205</v>
      </c>
      <c r="T12" s="1088"/>
      <c r="U12" s="1072"/>
      <c r="V12" s="1071" t="s">
        <v>188</v>
      </c>
      <c r="W12" s="1099" t="s">
        <v>206</v>
      </c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>
        <v>121</v>
      </c>
      <c r="G13" s="682" t="s">
        <v>141</v>
      </c>
      <c r="H13" s="1082"/>
      <c r="I13" s="683">
        <v>2673</v>
      </c>
      <c r="J13" s="1074">
        <v>5</v>
      </c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>
        <v>1</v>
      </c>
      <c r="Z13" s="685" t="s">
        <v>141</v>
      </c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>
        <v>2060</v>
      </c>
      <c r="J14" s="1077" t="s">
        <v>207</v>
      </c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 t="s">
        <v>189</v>
      </c>
      <c r="X14" s="686"/>
      <c r="Y14" s="691" t="s">
        <v>208</v>
      </c>
      <c r="Z14" s="692">
        <v>33</v>
      </c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209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210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211</v>
      </c>
      <c r="F54" s="694" t="str">
        <f>V11</f>
        <v>0</v>
      </c>
      <c r="G54" s="695"/>
      <c r="H54" s="696"/>
    </row>
    <row r="55" spans="1:28">
      <c r="B55" s="645" t="s">
        <v>212</v>
      </c>
      <c r="F55" s="694" t="str">
        <f>V12</f>
        <v>0</v>
      </c>
      <c r="G55" s="695"/>
      <c r="H55" s="696"/>
    </row>
    <row r="56" spans="1:28">
      <c r="B56" s="645" t="s">
        <v>213</v>
      </c>
      <c r="F56" s="694" t="str">
        <f>W12</f>
        <v>0</v>
      </c>
      <c r="G56" s="695"/>
      <c r="H56" s="696"/>
    </row>
    <row r="57" spans="1:28">
      <c r="B57" s="645" t="s">
        <v>214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215</v>
      </c>
      <c r="F59" s="694" t="str">
        <f>X11</f>
        <v>0</v>
      </c>
      <c r="G59" s="695"/>
      <c r="H59" s="696"/>
    </row>
    <row r="60" spans="1:28">
      <c r="B60" s="645" t="s">
        <v>216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217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218</v>
      </c>
      <c r="F64" s="694" t="str">
        <f>Y11</f>
        <v>0</v>
      </c>
      <c r="G64" s="695"/>
      <c r="H64" s="696"/>
    </row>
    <row r="65" spans="1:28">
      <c r="B65" s="645" t="s">
        <v>219</v>
      </c>
      <c r="F65" s="694" t="str">
        <f>Y14</f>
        <v>0</v>
      </c>
      <c r="G65" s="695"/>
      <c r="H65" s="696"/>
    </row>
    <row r="66" spans="1:28">
      <c r="B66" s="645" t="s">
        <v>220</v>
      </c>
      <c r="F66" s="694" t="str">
        <f>Y13</f>
        <v>0</v>
      </c>
      <c r="G66" s="695"/>
      <c r="H66" s="696"/>
    </row>
    <row r="67" spans="1:28">
      <c r="B67" s="645" t="s">
        <v>221</v>
      </c>
      <c r="F67" s="694" t="str">
        <f>Z11</f>
        <v>0</v>
      </c>
      <c r="G67" s="695"/>
      <c r="H67" s="696"/>
    </row>
    <row r="68" spans="1:28">
      <c r="B68" s="645" t="s">
        <v>222</v>
      </c>
      <c r="F68" s="694" t="str">
        <f>Z13</f>
        <v>0</v>
      </c>
      <c r="G68" s="695"/>
      <c r="H68" s="696"/>
    </row>
    <row r="69" spans="1:28">
      <c r="B69" s="645" t="s">
        <v>223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224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225</v>
      </c>
      <c r="E11" s="458">
        <v>0</v>
      </c>
    </row>
    <row r="12" spans="1:10">
      <c r="B12" t="s">
        <v>226</v>
      </c>
      <c r="E12" s="458">
        <v>2</v>
      </c>
    </row>
    <row r="13" spans="1:10">
      <c r="B13" t="s">
        <v>227</v>
      </c>
      <c r="E13" s="458">
        <v>90</v>
      </c>
    </row>
    <row r="14" spans="1:10">
      <c r="B14" t="s">
        <v>228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229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230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231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224</v>
      </c>
      <c r="B1" s="2"/>
      <c r="C1" s="2"/>
      <c r="D1" s="2"/>
    </row>
    <row r="2" spans="1:15" customHeight="1" ht="15">
      <c r="A2" s="4" t="s">
        <v>232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233</v>
      </c>
      <c r="C14" s="39" t="s">
        <v>234</v>
      </c>
      <c r="D14" s="39" t="s">
        <v>235</v>
      </c>
      <c r="E14" s="39" t="s">
        <v>122</v>
      </c>
      <c r="F14" s="39" t="s">
        <v>236</v>
      </c>
      <c r="G14" s="39" t="s">
        <v>237</v>
      </c>
      <c r="H14" s="39" t="s">
        <v>238</v>
      </c>
      <c r="I14" s="40" t="s">
        <v>239</v>
      </c>
      <c r="K14" s="41" t="s">
        <v>240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241</v>
      </c>
      <c r="D19" s="39" t="s">
        <v>242</v>
      </c>
      <c r="E19" s="78" t="str">
        <f>'BF - INPUT'!F56</f>
        <v>0</v>
      </c>
      <c r="F19" s="40" t="s">
        <v>21</v>
      </c>
      <c r="K19" s="41" t="s">
        <v>240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243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244</v>
      </c>
      <c r="D25" s="50" t="s">
        <v>245</v>
      </c>
      <c r="E25" s="50" t="s">
        <v>246</v>
      </c>
      <c r="F25" s="50" t="s">
        <v>247</v>
      </c>
      <c r="G25" s="50" t="s">
        <v>248</v>
      </c>
      <c r="H25" s="50" t="s">
        <v>249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250</v>
      </c>
      <c r="C29" s="51">
        <v>0</v>
      </c>
      <c r="D29" s="6"/>
      <c r="L29" s="6"/>
    </row>
    <row r="30" spans="1:15" customHeight="1" ht="12">
      <c r="B30" s="49" t="s">
        <v>251</v>
      </c>
      <c r="C30" s="51">
        <v>0</v>
      </c>
      <c r="D30" s="6"/>
      <c r="E30" s="1109" t="s">
        <v>252</v>
      </c>
      <c r="F30" s="1110"/>
      <c r="G30" s="1110"/>
      <c r="H30" s="1110"/>
      <c r="I30" s="1110"/>
      <c r="J30" s="1111"/>
    </row>
    <row r="31" spans="1:15" customHeight="1" ht="12.75">
      <c r="B31" s="49" t="s">
        <v>253</v>
      </c>
      <c r="C31" s="51">
        <v>1</v>
      </c>
      <c r="D31" s="6"/>
      <c r="E31" s="1104" t="s">
        <v>254</v>
      </c>
      <c r="F31" s="1105"/>
      <c r="G31" s="293" t="s">
        <v>255</v>
      </c>
      <c r="H31" s="293" t="s">
        <v>256</v>
      </c>
      <c r="I31" s="293" t="s">
        <v>257</v>
      </c>
      <c r="J31" s="27" t="s">
        <v>258</v>
      </c>
    </row>
    <row r="32" spans="1:15">
      <c r="B32" s="49" t="s">
        <v>259</v>
      </c>
      <c r="C32" s="51">
        <v>1</v>
      </c>
      <c r="D32" s="6"/>
      <c r="E32" s="56" t="s">
        <v>260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261</v>
      </c>
      <c r="C33" s="51">
        <v>1</v>
      </c>
      <c r="D33" s="6"/>
      <c r="E33" s="59" t="s">
        <v>262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263</v>
      </c>
      <c r="C34" s="51">
        <v>1</v>
      </c>
      <c r="D34" s="6"/>
      <c r="E34" s="59" t="s">
        <v>262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264</v>
      </c>
      <c r="C35" s="51">
        <v>2</v>
      </c>
      <c r="D35" s="6"/>
      <c r="E35" s="59" t="s">
        <v>262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265</v>
      </c>
      <c r="C36" s="51">
        <v>2</v>
      </c>
      <c r="D36" s="6"/>
      <c r="E36" s="59" t="s">
        <v>266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267</v>
      </c>
      <c r="C37" s="51">
        <v>2</v>
      </c>
      <c r="D37" s="6"/>
      <c r="E37" s="59" t="s">
        <v>266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268</v>
      </c>
      <c r="C38" s="51">
        <v>2</v>
      </c>
      <c r="D38" s="6"/>
      <c r="E38" s="59" t="s">
        <v>266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269</v>
      </c>
      <c r="C39" s="51">
        <v>3</v>
      </c>
      <c r="D39" s="6"/>
      <c r="E39" s="59" t="s">
        <v>266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270</v>
      </c>
      <c r="C40" s="51">
        <v>3</v>
      </c>
      <c r="D40" s="6"/>
      <c r="E40" s="59" t="s">
        <v>266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271</v>
      </c>
      <c r="C41" s="51">
        <v>3</v>
      </c>
      <c r="D41" s="6"/>
      <c r="E41" s="59" t="s">
        <v>266</v>
      </c>
      <c r="F41" s="60"/>
      <c r="G41" s="185" t="s">
        <v>230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272</v>
      </c>
      <c r="C42" s="51">
        <v>3</v>
      </c>
      <c r="D42" s="6"/>
      <c r="E42" s="59" t="s">
        <v>266</v>
      </c>
      <c r="F42" s="60"/>
      <c r="G42" s="185" t="s">
        <v>229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273</v>
      </c>
      <c r="C43" s="51">
        <v>4</v>
      </c>
      <c r="D43" s="6"/>
      <c r="E43" s="59" t="s">
        <v>266</v>
      </c>
      <c r="F43" s="60"/>
      <c r="G43" s="185" t="s">
        <v>231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274</v>
      </c>
      <c r="C44" s="51">
        <v>4</v>
      </c>
      <c r="D44" s="6"/>
      <c r="E44" s="59" t="s">
        <v>275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276</v>
      </c>
      <c r="C45" s="51">
        <v>4</v>
      </c>
      <c r="D45" s="6"/>
      <c r="E45" s="59" t="s">
        <v>275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277</v>
      </c>
      <c r="C46" s="51">
        <v>4</v>
      </c>
      <c r="D46" s="6"/>
      <c r="E46" s="59" t="s">
        <v>275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278</v>
      </c>
      <c r="C47" s="51">
        <v>5</v>
      </c>
      <c r="D47" s="6"/>
      <c r="E47" s="59" t="s">
        <v>279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280</v>
      </c>
      <c r="C48" s="51">
        <v>5</v>
      </c>
      <c r="D48" s="6"/>
      <c r="E48" s="59" t="s">
        <v>279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281</v>
      </c>
      <c r="C49" s="51">
        <v>5</v>
      </c>
      <c r="D49" s="6"/>
      <c r="E49" s="59" t="s">
        <v>279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282</v>
      </c>
      <c r="C50" s="51">
        <v>5</v>
      </c>
      <c r="D50" s="6"/>
      <c r="E50" s="59" t="s">
        <v>196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283</v>
      </c>
      <c r="C51" s="51">
        <v>6</v>
      </c>
      <c r="D51" s="6"/>
      <c r="E51" s="59" t="s">
        <v>196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284</v>
      </c>
      <c r="C52" s="51">
        <v>6</v>
      </c>
      <c r="D52" s="6"/>
      <c r="E52" s="59" t="s">
        <v>196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285</v>
      </c>
      <c r="C53" s="51">
        <v>6</v>
      </c>
      <c r="D53" s="6"/>
      <c r="E53" s="59" t="s">
        <v>286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287</v>
      </c>
      <c r="C54" s="51">
        <v>6</v>
      </c>
      <c r="D54" s="6"/>
      <c r="E54" s="59" t="s">
        <v>286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288</v>
      </c>
      <c r="C55" s="51">
        <v>7</v>
      </c>
      <c r="D55" s="6"/>
      <c r="E55" s="59" t="s">
        <v>286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289</v>
      </c>
      <c r="C56" s="51">
        <v>7</v>
      </c>
      <c r="D56" s="6"/>
      <c r="E56" s="59" t="s">
        <v>290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291</v>
      </c>
      <c r="C57" s="51">
        <v>7</v>
      </c>
      <c r="D57" s="6"/>
      <c r="E57" s="59" t="s">
        <v>290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292</v>
      </c>
      <c r="C58" s="51">
        <v>7</v>
      </c>
      <c r="D58" s="6"/>
      <c r="E58" s="59" t="s">
        <v>290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293</v>
      </c>
      <c r="C59" s="51">
        <v>8</v>
      </c>
      <c r="D59" s="6"/>
      <c r="E59" s="59" t="s">
        <v>294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295</v>
      </c>
      <c r="C60" s="51">
        <v>8</v>
      </c>
      <c r="D60" s="6"/>
      <c r="E60" s="59" t="s">
        <v>294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296</v>
      </c>
      <c r="C61" s="51">
        <v>8</v>
      </c>
      <c r="D61" s="6"/>
      <c r="E61" s="59" t="s">
        <v>294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297</v>
      </c>
      <c r="C62" s="51">
        <v>8</v>
      </c>
      <c r="D62" s="6"/>
    </row>
    <row r="63" spans="1:15">
      <c r="B63" s="49" t="s">
        <v>298</v>
      </c>
      <c r="C63" s="51">
        <v>9</v>
      </c>
      <c r="D63" s="6"/>
    </row>
    <row r="64" spans="1:15">
      <c r="B64" s="49" t="s">
        <v>299</v>
      </c>
      <c r="C64" s="51">
        <v>9</v>
      </c>
      <c r="D64" s="6"/>
    </row>
    <row r="65" spans="1:15">
      <c r="B65" s="49" t="s">
        <v>300</v>
      </c>
      <c r="C65" s="51">
        <v>9</v>
      </c>
      <c r="D65" s="6"/>
    </row>
    <row r="66" spans="1:15">
      <c r="B66" s="49" t="s">
        <v>301</v>
      </c>
      <c r="C66" s="51">
        <v>9</v>
      </c>
      <c r="D66" s="6"/>
    </row>
    <row r="67" spans="1:15">
      <c r="B67" s="49" t="s">
        <v>302</v>
      </c>
      <c r="C67" s="51">
        <v>10</v>
      </c>
    </row>
    <row r="68" spans="1:15">
      <c r="B68" s="49" t="s">
        <v>303</v>
      </c>
      <c r="C68" s="51">
        <v>10</v>
      </c>
    </row>
    <row r="69" spans="1:15">
      <c r="B69" s="49" t="s">
        <v>304</v>
      </c>
      <c r="C69" s="51">
        <v>10</v>
      </c>
    </row>
    <row r="70" spans="1:15">
      <c r="B70" s="49" t="s">
        <v>305</v>
      </c>
      <c r="C70" s="51">
        <v>10</v>
      </c>
    </row>
    <row r="71" spans="1:15">
      <c r="B71" s="49" t="s">
        <v>306</v>
      </c>
      <c r="C71" s="51">
        <v>11</v>
      </c>
    </row>
    <row r="72" spans="1:15">
      <c r="B72" s="49" t="s">
        <v>307</v>
      </c>
      <c r="C72" s="51">
        <v>11</v>
      </c>
    </row>
    <row r="73" spans="1:15">
      <c r="B73" s="49" t="s">
        <v>308</v>
      </c>
      <c r="C73" s="51">
        <v>11</v>
      </c>
    </row>
    <row r="74" spans="1:15">
      <c r="B74" s="49" t="s">
        <v>309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191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310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209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211</v>
      </c>
      <c r="F53" s="361" t="str">
        <f>V11</f>
        <v>0</v>
      </c>
      <c r="G53" s="362"/>
      <c r="H53" s="363"/>
    </row>
    <row r="54" spans="1:28">
      <c r="B54" s="96" t="s">
        <v>212</v>
      </c>
      <c r="F54" s="361" t="str">
        <f>V12</f>
        <v>0</v>
      </c>
      <c r="G54" s="362"/>
      <c r="H54" s="363"/>
    </row>
    <row r="55" spans="1:28">
      <c r="B55" s="96" t="s">
        <v>213</v>
      </c>
      <c r="F55" s="361" t="str">
        <f>W12</f>
        <v>0</v>
      </c>
      <c r="G55" s="362"/>
      <c r="H55" s="363"/>
    </row>
    <row r="56" spans="1:28">
      <c r="B56" s="96" t="s">
        <v>214</v>
      </c>
      <c r="F56" s="361" t="str">
        <f>W11</f>
        <v>0</v>
      </c>
      <c r="G56" s="362"/>
      <c r="H56" s="363"/>
    </row>
    <row r="57" spans="1:28">
      <c r="B57" s="96" t="s">
        <v>311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215</v>
      </c>
      <c r="F59" s="361" t="str">
        <f>X11</f>
        <v>0</v>
      </c>
      <c r="G59" s="362"/>
      <c r="H59" s="363"/>
    </row>
    <row r="60" spans="1:28">
      <c r="B60" s="96" t="s">
        <v>216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217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218</v>
      </c>
      <c r="F64" s="361" t="str">
        <f>Y11</f>
        <v>0</v>
      </c>
      <c r="G64" s="362"/>
      <c r="H64" s="363"/>
    </row>
    <row r="65" spans="1:28">
      <c r="B65" s="96" t="s">
        <v>219</v>
      </c>
      <c r="F65" s="361" t="str">
        <f>Y14</f>
        <v>0</v>
      </c>
      <c r="G65" s="362"/>
      <c r="H65" s="363"/>
    </row>
    <row r="66" spans="1:28">
      <c r="B66" s="96" t="s">
        <v>220</v>
      </c>
      <c r="F66" s="361" t="str">
        <f>Y13</f>
        <v>0</v>
      </c>
      <c r="G66" s="362"/>
      <c r="H66" s="363"/>
    </row>
    <row r="67" spans="1:28">
      <c r="B67" s="96" t="s">
        <v>221</v>
      </c>
      <c r="F67" s="361" t="str">
        <f>Z11</f>
        <v>0</v>
      </c>
      <c r="G67" s="362"/>
      <c r="H67" s="363"/>
    </row>
    <row r="68" spans="1:28">
      <c r="B68" s="96" t="s">
        <v>222</v>
      </c>
      <c r="F68" s="361" t="str">
        <f>Z13</f>
        <v>0</v>
      </c>
      <c r="G68" s="362"/>
      <c r="H68" s="363"/>
    </row>
    <row r="69" spans="1:28">
      <c r="B69" s="96" t="s">
        <v>223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312</v>
      </c>
      <c r="B1" s="2"/>
      <c r="C1" s="2"/>
    </row>
    <row r="2" spans="1:10" customHeight="1" ht="15">
      <c r="A2" s="4" t="s">
        <v>313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225</v>
      </c>
      <c r="E11" s="458">
        <v>0</v>
      </c>
    </row>
    <row r="12" spans="1:10">
      <c r="B12" t="s">
        <v>226</v>
      </c>
      <c r="E12" s="458">
        <v>2</v>
      </c>
    </row>
    <row r="13" spans="1:10">
      <c r="B13" t="s">
        <v>227</v>
      </c>
      <c r="E13" s="458">
        <v>90</v>
      </c>
    </row>
    <row r="14" spans="1:10">
      <c r="B14" t="s">
        <v>228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230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231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