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<sst xmlns="http://schemas.openxmlformats.org/spreadsheetml/2006/main" uniqueCount="726">
  <si>
    <t>AMERICAN shutters/ Dealer</t>
  </si>
  <si>
    <t xml:space="preserve"> </t>
  </si>
  <si>
    <t>Order Number</t>
  </si>
  <si>
    <t>Order Colour</t>
  </si>
  <si>
    <t>Light Grey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</si>
  <si>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</si>
  <si>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</si>
  <si>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</si>
  <si>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</si>
  <si>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</si>
  <si>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</si>
  <si>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</si>
  <si>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</si>
  <si>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</si>
  <si>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</si>
  <si>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</si>
  <si>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</si>
  <si>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</si>
  <si>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</si>
  <si>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</si>
  <si>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</si>
  <si>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</si>
  <si>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</si>
  <si>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</si>
  <si>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</si>
  <si>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</si>
  <si>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</si>
  <si>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</si>
  <si>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</si>
  <si>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</si>
  <si>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</si>
  <si>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</si>
  <si>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</si>
  <si>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</si>
  <si>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</si>
  <si>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</si>
  <si>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</si>
  <si>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</si>
  <si>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</si>
  <si>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</si>
  <si>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</si>
  <si>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</si>
  <si>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</si>
  <si>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</si>
  <si>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</si>
  <si>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</si>
  <si>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</si>
  <si>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</si>
  <si>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</si>
  <si>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</si>
  <si>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</si>
  <si>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PCT</t>
  </si>
  <si>
    <t>External</t>
  </si>
  <si>
    <t>Hinged</t>
  </si>
  <si>
    <t>Top Rail</t>
  </si>
  <si>
    <t>No Frame</t>
  </si>
  <si>
    <t>Inside Reveal</t>
  </si>
  <si>
    <t>Window Size</t>
  </si>
  <si>
    <t>Centre of Panel</t>
  </si>
  <si>
    <t>2 sided</t>
  </si>
  <si>
    <t>Yes, white</t>
  </si>
  <si>
    <t>N/A</t>
  </si>
  <si>
    <t>caz</t>
  </si>
  <si>
    <t>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</si>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</sst>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1</v>
      </c>
      <c r="K2" s="829"/>
      <c r="L2" s="829"/>
      <c r="M2" s="829"/>
      <c r="N2" s="829"/>
      <c r="O2" s="829"/>
      <c r="P2" s="829"/>
      <c r="Q2" s="829"/>
      <c r="R2" s="830"/>
      <c r="S2" s="842" t="s">
        <v>3</v>
      </c>
      <c r="T2" s="843"/>
      <c r="U2" s="833" t="s">
        <v>4</v>
      </c>
      <c r="V2" s="834"/>
      <c r="W2" s="590" t="s">
        <v>5</v>
      </c>
      <c r="X2" s="588"/>
      <c r="Y2" s="828" t="s">
        <v>6</v>
      </c>
      <c r="Z2" s="829"/>
      <c r="AA2" s="830"/>
    </row>
    <row r="3" spans="1:28" customHeight="1" ht="18">
      <c r="A3" s="591" t="s">
        <v>7</v>
      </c>
      <c r="B3" s="592"/>
      <c r="C3" s="592"/>
      <c r="D3" s="593"/>
      <c r="E3" s="594"/>
      <c r="F3" s="837" t="s">
        <v>1</v>
      </c>
      <c r="G3" s="838"/>
      <c r="H3" s="595" t="s">
        <v>8</v>
      </c>
      <c r="I3" s="596"/>
      <c r="J3" s="839" t="s">
        <v>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9</v>
      </c>
      <c r="X3" s="592"/>
      <c r="Y3" s="598" t="s">
        <v>1</v>
      </c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10</v>
      </c>
      <c r="B5" s="782" t="s">
        <v>11</v>
      </c>
      <c r="C5" s="782" t="s">
        <v>12</v>
      </c>
      <c r="D5" s="782" t="s">
        <v>13</v>
      </c>
      <c r="E5" s="782" t="s">
        <v>14</v>
      </c>
      <c r="F5" s="602" t="s">
        <v>15</v>
      </c>
      <c r="G5" s="602" t="s">
        <v>16</v>
      </c>
      <c r="H5" s="782" t="s">
        <v>17</v>
      </c>
      <c r="I5" s="603" t="s">
        <v>18</v>
      </c>
      <c r="J5" s="799" t="s">
        <v>19</v>
      </c>
      <c r="K5" s="800"/>
      <c r="L5" s="800"/>
      <c r="M5" s="800"/>
      <c r="N5" s="800"/>
      <c r="O5" s="800"/>
      <c r="P5" s="800"/>
      <c r="Q5" s="801"/>
      <c r="R5" s="602" t="s">
        <v>20</v>
      </c>
      <c r="S5" s="822" t="s">
        <v>21</v>
      </c>
      <c r="T5" s="823"/>
      <c r="U5" s="602" t="s">
        <v>22</v>
      </c>
      <c r="V5" s="761" t="s">
        <v>23</v>
      </c>
      <c r="W5" s="761"/>
      <c r="X5" s="602" t="s">
        <v>24</v>
      </c>
      <c r="Y5" s="761" t="s">
        <v>25</v>
      </c>
      <c r="Z5" s="761"/>
      <c r="AA5" s="762" t="s">
        <v>26</v>
      </c>
    </row>
    <row r="6" spans="1:28" customHeight="1" ht="15">
      <c r="A6" s="786"/>
      <c r="B6" s="783"/>
      <c r="C6" s="783"/>
      <c r="D6" s="783"/>
      <c r="E6" s="788"/>
      <c r="F6" s="765" t="s">
        <v>14</v>
      </c>
      <c r="G6" s="767" t="s">
        <v>14</v>
      </c>
      <c r="H6" s="783"/>
      <c r="I6" s="767" t="s">
        <v>14</v>
      </c>
      <c r="J6" s="769" t="s">
        <v>27</v>
      </c>
      <c r="K6" s="770"/>
      <c r="L6" s="770"/>
      <c r="M6" s="770"/>
      <c r="N6" s="770"/>
      <c r="O6" s="770"/>
      <c r="P6" s="770"/>
      <c r="Q6" s="771"/>
      <c r="R6" s="767" t="s">
        <v>28</v>
      </c>
      <c r="S6" s="767" t="s">
        <v>29</v>
      </c>
      <c r="T6" s="824" t="s">
        <v>30</v>
      </c>
      <c r="U6" s="767" t="s">
        <v>28</v>
      </c>
      <c r="V6" s="772" t="s">
        <v>31</v>
      </c>
      <c r="W6" s="824" t="s">
        <v>32</v>
      </c>
      <c r="X6" s="767" t="s">
        <v>14</v>
      </c>
      <c r="Y6" s="772" t="s">
        <v>14</v>
      </c>
      <c r="Z6" s="774" t="s">
        <v>33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34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35</v>
      </c>
      <c r="H8" s="783"/>
      <c r="I8" s="605" t="s">
        <v>36</v>
      </c>
      <c r="J8" s="779" t="s">
        <v>33</v>
      </c>
      <c r="K8" s="780"/>
      <c r="L8" s="780"/>
      <c r="M8" s="780"/>
      <c r="N8" s="780"/>
      <c r="O8" s="780"/>
      <c r="P8" s="780"/>
      <c r="Q8" s="781"/>
      <c r="R8" s="768"/>
      <c r="S8" s="604" t="s">
        <v>37</v>
      </c>
      <c r="T8" s="825"/>
      <c r="U8" s="768"/>
      <c r="V8" s="606" t="s">
        <v>38</v>
      </c>
      <c r="W8" s="607" t="s">
        <v>39</v>
      </c>
      <c r="X8" s="768"/>
      <c r="Y8" s="608" t="s">
        <v>40</v>
      </c>
      <c r="Z8" s="609" t="s">
        <v>41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42</v>
      </c>
      <c r="G9" s="611" t="s">
        <v>43</v>
      </c>
      <c r="H9" s="784"/>
      <c r="I9" s="612" t="s">
        <v>44</v>
      </c>
      <c r="J9" s="802" t="s">
        <v>45</v>
      </c>
      <c r="K9" s="803"/>
      <c r="L9" s="803"/>
      <c r="M9" s="803"/>
      <c r="N9" s="803"/>
      <c r="O9" s="803"/>
      <c r="P9" s="803"/>
      <c r="Q9" s="804"/>
      <c r="R9" s="611" t="s">
        <v>46</v>
      </c>
      <c r="S9" s="611" t="s">
        <v>46</v>
      </c>
      <c r="T9" s="826"/>
      <c r="U9" s="611" t="s">
        <v>46</v>
      </c>
      <c r="V9" s="613" t="s">
        <v>47</v>
      </c>
      <c r="W9" s="614" t="s">
        <v>48</v>
      </c>
      <c r="X9" s="611" t="s">
        <v>49</v>
      </c>
      <c r="Y9" s="615" t="s">
        <v>49</v>
      </c>
      <c r="Z9" s="614" t="s">
        <v>50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3</v>
      </c>
      <c r="B11" s="793">
        <v>1</v>
      </c>
      <c r="C11" s="796" t="s">
        <v>51</v>
      </c>
      <c r="D11" s="793" t="s">
        <v>52</v>
      </c>
      <c r="E11" s="793" t="s">
        <v>53</v>
      </c>
      <c r="F11" s="809" t="s">
        <v>54</v>
      </c>
      <c r="G11" s="811" t="s">
        <v>55</v>
      </c>
      <c r="H11" s="813" t="s">
        <v>56</v>
      </c>
      <c r="I11" s="813" t="s">
        <v>57</v>
      </c>
      <c r="J11" s="616"/>
      <c r="K11" s="617"/>
      <c r="L11" s="617"/>
      <c r="M11" s="617"/>
      <c r="N11" s="617"/>
      <c r="O11" s="617"/>
      <c r="P11" s="617"/>
      <c r="Q11" s="618"/>
      <c r="R11" s="805" t="s">
        <v>58</v>
      </c>
      <c r="S11" s="619" t="s">
        <v>59</v>
      </c>
      <c r="T11" s="861" t="s">
        <v>60</v>
      </c>
      <c r="U11" s="805" t="s">
        <v>61</v>
      </c>
      <c r="V11" s="620" t="s">
        <v>1</v>
      </c>
      <c r="W11" s="621" t="s">
        <v>1</v>
      </c>
      <c r="X11" s="809" t="s">
        <v>1</v>
      </c>
      <c r="Y11" s="847" t="s">
        <v>1</v>
      </c>
      <c r="Z11" s="849" t="s">
        <v>1</v>
      </c>
      <c r="AA11" s="851" t="s">
        <v>62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63</v>
      </c>
      <c r="K12" s="855"/>
      <c r="L12" s="855"/>
      <c r="M12" s="855"/>
      <c r="N12" s="855"/>
      <c r="O12" s="855"/>
      <c r="P12" s="855"/>
      <c r="Q12" s="856"/>
      <c r="R12" s="806"/>
      <c r="S12" s="806" t="s">
        <v>64</v>
      </c>
      <c r="T12" s="862"/>
      <c r="U12" s="806"/>
      <c r="V12" s="857" t="s">
        <v>1</v>
      </c>
      <c r="W12" s="864" t="s">
        <v>1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>
        <v>201</v>
      </c>
      <c r="G13" s="622" t="s">
        <v>1</v>
      </c>
      <c r="H13" s="814"/>
      <c r="I13" s="623">
        <v>900</v>
      </c>
      <c r="J13" s="858">
        <v>1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1</v>
      </c>
      <c r="Z13" s="625" t="s">
        <v>1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1</v>
      </c>
      <c r="H14" s="815"/>
      <c r="I14" s="627">
        <v>600</v>
      </c>
      <c r="J14" s="819"/>
      <c r="K14" s="820"/>
      <c r="L14" s="820"/>
      <c r="M14" s="820"/>
      <c r="N14" s="820"/>
      <c r="O14" s="820"/>
      <c r="P14" s="820"/>
      <c r="Q14" s="821"/>
      <c r="R14" s="628" t="s">
        <v>1</v>
      </c>
      <c r="S14" s="628" t="s">
        <v>1</v>
      </c>
      <c r="T14" s="863"/>
      <c r="U14" s="628" t="s">
        <v>1</v>
      </c>
      <c r="V14" s="629" t="s">
        <v>1</v>
      </c>
      <c r="W14" s="630" t="s">
        <v>1</v>
      </c>
      <c r="X14" s="626" t="s">
        <v>1</v>
      </c>
      <c r="Y14" s="631" t="s">
        <v>1</v>
      </c>
      <c r="Z14" s="632" t="s">
        <v>1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65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8</v>
      </c>
      <c r="D19" s="584"/>
      <c r="F19" s="633" t="str">
        <f>J3</f>
        <v>0</v>
      </c>
      <c r="G19" s="634"/>
      <c r="H19" s="635"/>
    </row>
    <row r="20" spans="1:28">
      <c r="B20" s="585" t="s">
        <v>66</v>
      </c>
      <c r="D20" s="584"/>
      <c r="F20" s="633" t="str">
        <f>A11</f>
        <v>0</v>
      </c>
      <c r="G20" s="634"/>
      <c r="H20" s="635"/>
    </row>
    <row r="21" spans="1:28">
      <c r="B21" s="585" t="s">
        <v>67</v>
      </c>
      <c r="D21" s="584"/>
      <c r="F21" s="633" t="str">
        <f>B11</f>
        <v>0</v>
      </c>
      <c r="G21" s="634"/>
      <c r="H21" s="635"/>
    </row>
    <row r="22" spans="1:28">
      <c r="B22" s="585" t="s">
        <v>12</v>
      </c>
      <c r="D22" s="584"/>
      <c r="F22" s="633" t="str">
        <f>C11</f>
        <v>0</v>
      </c>
      <c r="G22" s="634"/>
      <c r="H22" s="635"/>
    </row>
    <row r="23" spans="1:28">
      <c r="B23" s="585" t="s">
        <v>13</v>
      </c>
      <c r="D23" s="584"/>
      <c r="F23" s="633" t="str">
        <f>D11</f>
        <v>0</v>
      </c>
      <c r="G23" s="634"/>
      <c r="H23" s="635"/>
    </row>
    <row r="24" spans="1:28">
      <c r="B24" s="585" t="s">
        <v>68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69</v>
      </c>
      <c r="D26" s="584"/>
      <c r="F26" s="633" t="str">
        <f>F11</f>
        <v>0</v>
      </c>
      <c r="G26" s="634"/>
      <c r="H26" s="635"/>
    </row>
    <row r="27" spans="1:28">
      <c r="B27" s="585" t="s">
        <v>70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71</v>
      </c>
      <c r="D29" s="584"/>
      <c r="F29" s="633" t="str">
        <f>G11</f>
        <v>0</v>
      </c>
      <c r="G29" s="634"/>
      <c r="H29" s="635"/>
    </row>
    <row r="30" spans="1:28">
      <c r="B30" s="585" t="s">
        <v>72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17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73</v>
      </c>
      <c r="D34" s="584"/>
      <c r="F34" s="633" t="str">
        <f>I11</f>
        <v>0</v>
      </c>
      <c r="G34" s="634"/>
      <c r="H34" s="635"/>
    </row>
    <row r="35" spans="1:28">
      <c r="B35" s="585" t="s">
        <v>74</v>
      </c>
      <c r="D35" s="584"/>
      <c r="F35" s="633" t="str">
        <f>I13</f>
        <v>0</v>
      </c>
      <c r="G35" s="634"/>
      <c r="H35" s="635"/>
    </row>
    <row r="36" spans="1:28">
      <c r="B36" s="585" t="s">
        <v>75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76</v>
      </c>
      <c r="D38" s="584"/>
      <c r="F38" s="633" t="str">
        <f>J12</f>
        <v>0</v>
      </c>
      <c r="G38" s="634"/>
      <c r="H38" s="635"/>
    </row>
    <row r="39" spans="1:28">
      <c r="B39" s="585" t="s">
        <v>77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78</v>
      </c>
      <c r="D41" s="584"/>
      <c r="F41" s="633" t="str">
        <f>R11</f>
        <v>0</v>
      </c>
      <c r="G41" s="634"/>
      <c r="H41" s="635"/>
    </row>
    <row r="42" spans="1:28">
      <c r="B42" s="585" t="s">
        <v>79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80</v>
      </c>
      <c r="D44" s="584"/>
      <c r="F44" s="633" t="str">
        <f>S11</f>
        <v>0</v>
      </c>
      <c r="G44" s="634"/>
      <c r="H44" s="635"/>
    </row>
    <row r="45" spans="1:28">
      <c r="B45" s="585" t="s">
        <v>81</v>
      </c>
      <c r="D45" s="584"/>
      <c r="F45" s="633" t="str">
        <f>S12</f>
        <v>0</v>
      </c>
      <c r="G45" s="634"/>
      <c r="H45" s="635"/>
    </row>
    <row r="46" spans="1:28">
      <c r="B46" s="585" t="s">
        <v>82</v>
      </c>
      <c r="D46" s="584"/>
      <c r="F46" s="633" t="str">
        <f>S14</f>
        <v>0</v>
      </c>
      <c r="G46" s="634"/>
      <c r="H46" s="635"/>
    </row>
    <row r="47" spans="1:28">
      <c r="B47" s="585" t="s">
        <v>30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83</v>
      </c>
      <c r="D49" s="584"/>
      <c r="F49" s="633" t="str">
        <f>U11</f>
        <v>0</v>
      </c>
      <c r="G49" s="634"/>
      <c r="H49" s="635"/>
    </row>
    <row r="50" spans="1:28">
      <c r="B50" s="585" t="s">
        <v>84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26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304</v>
      </c>
    </row>
    <row r="2" spans="1:10" customHeight="1" ht="15">
      <c r="A2" s="2" t="s">
        <v>223</v>
      </c>
    </row>
    <row r="4" spans="1:10">
      <c r="A4" t="s">
        <v>91</v>
      </c>
      <c r="B4" s="6" t="str">
        <f>'Opening BP'!B8</f>
        <v>0</v>
      </c>
    </row>
    <row r="5" spans="1:10">
      <c r="A5" t="s">
        <v>92</v>
      </c>
      <c r="B5" s="7" t="str">
        <f>'Opening BP'!B9</f>
        <v>0</v>
      </c>
    </row>
    <row r="6" spans="1:10">
      <c r="A6" t="s">
        <v>124</v>
      </c>
      <c r="B6" s="52" t="str">
        <f>'BP - INPUT'!F40</f>
        <v>0</v>
      </c>
    </row>
    <row r="7" spans="1:10">
      <c r="A7" t="s">
        <v>127</v>
      </c>
      <c r="B7" s="10" t="str">
        <f>I17</f>
        <v>0</v>
      </c>
    </row>
    <row r="8" spans="1:10">
      <c r="A8" t="s">
        <v>128</v>
      </c>
      <c r="B8" s="11" t="str">
        <f>I22</f>
        <v>0</v>
      </c>
    </row>
    <row r="9" spans="1:10">
      <c r="A9" t="s">
        <v>129</v>
      </c>
      <c r="B9" s="13" t="str">
        <f>ROUNDDOWN((B4+B7)/B6,0)</f>
        <v>0</v>
      </c>
      <c r="C9" s="12" t="s">
        <v>130</v>
      </c>
    </row>
    <row r="10" spans="1:10">
      <c r="A10" t="s">
        <v>131</v>
      </c>
      <c r="B10" s="14" t="str">
        <f>ROUNDDOWN(B5+B8,0)</f>
        <v>0</v>
      </c>
      <c r="C10" s="12" t="s">
        <v>130</v>
      </c>
    </row>
    <row r="13" spans="1:10" customHeight="1" ht="12.75">
      <c r="B13" s="3" t="s">
        <v>133</v>
      </c>
    </row>
    <row r="14" spans="1:10" customHeight="1" ht="24.75">
      <c r="B14" s="29" t="s">
        <v>224</v>
      </c>
      <c r="C14" s="30" t="s">
        <v>306</v>
      </c>
      <c r="D14" s="30" t="s">
        <v>307</v>
      </c>
      <c r="E14" s="30" t="s">
        <v>134</v>
      </c>
      <c r="F14" s="30" t="s">
        <v>308</v>
      </c>
      <c r="G14" s="31" t="s">
        <v>230</v>
      </c>
      <c r="I14" s="32" t="s">
        <v>231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137</v>
      </c>
      <c r="E19" s="1"/>
    </row>
    <row r="20" spans="1:10" customHeight="1" ht="24.75">
      <c r="B20" s="29" t="str">
        <f>'BP - INPUT'!F53</f>
        <v>0</v>
      </c>
      <c r="C20" s="30" t="s">
        <v>232</v>
      </c>
      <c r="D20" s="30" t="s">
        <v>233</v>
      </c>
      <c r="E20" s="30" t="str">
        <f>'BP - INPUT'!F55</f>
        <v>0</v>
      </c>
      <c r="F20" s="31" t="s">
        <v>24</v>
      </c>
      <c r="I20" s="32" t="s">
        <v>231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143</v>
      </c>
      <c r="D25" s="57"/>
      <c r="E25" s="58"/>
      <c r="F25" s="59" t="s">
        <v>307</v>
      </c>
      <c r="G25" s="60" t="s">
        <v>134</v>
      </c>
    </row>
    <row r="26" spans="1:10">
      <c r="C26" s="47" t="s">
        <v>309</v>
      </c>
      <c r="D26" s="61"/>
      <c r="E26" s="61"/>
      <c r="F26" s="62">
        <v>0</v>
      </c>
      <c r="G26" s="62">
        <v>0</v>
      </c>
    </row>
    <row r="27" spans="1:10">
      <c r="C27" s="50" t="s">
        <v>310</v>
      </c>
      <c r="D27" s="63"/>
      <c r="E27" s="63"/>
      <c r="F27" s="64">
        <v>0</v>
      </c>
      <c r="G27" s="64">
        <v>1</v>
      </c>
    </row>
    <row r="28" spans="1:10">
      <c r="C28" s="50" t="s">
        <v>311</v>
      </c>
      <c r="D28" s="63"/>
      <c r="E28" s="63"/>
      <c r="F28" s="64">
        <v>0</v>
      </c>
      <c r="G28" s="64">
        <v>0</v>
      </c>
    </row>
    <row r="29" spans="1:10">
      <c r="C29" s="50" t="s">
        <v>312</v>
      </c>
      <c r="D29" s="63"/>
      <c r="E29" s="63"/>
      <c r="F29" s="64">
        <v>1</v>
      </c>
      <c r="G29" s="64">
        <v>0</v>
      </c>
    </row>
    <row r="30" spans="1:10">
      <c r="C30" s="50" t="s">
        <v>313</v>
      </c>
      <c r="D30" s="63"/>
      <c r="E30" s="63"/>
      <c r="F30" s="64">
        <v>2</v>
      </c>
      <c r="G30" s="64">
        <v>0</v>
      </c>
    </row>
    <row r="31" spans="1:10">
      <c r="C31" s="50" t="s">
        <v>314</v>
      </c>
      <c r="D31" s="63"/>
      <c r="E31" s="63"/>
      <c r="F31" s="64">
        <v>1</v>
      </c>
      <c r="G31" s="64">
        <v>2</v>
      </c>
    </row>
    <row r="32" spans="1:10">
      <c r="C32" s="50" t="s">
        <v>315</v>
      </c>
      <c r="D32" s="63"/>
      <c r="E32" s="63"/>
      <c r="F32" s="64">
        <v>1</v>
      </c>
      <c r="G32" s="64">
        <v>0</v>
      </c>
    </row>
    <row r="33" spans="1:10">
      <c r="C33" s="50" t="s">
        <v>316</v>
      </c>
      <c r="D33" s="63"/>
      <c r="E33" s="63"/>
      <c r="F33" s="64">
        <v>2</v>
      </c>
      <c r="G33" s="64">
        <v>0</v>
      </c>
    </row>
    <row r="34" spans="1:10">
      <c r="C34" s="50" t="s">
        <v>317</v>
      </c>
      <c r="D34" s="63"/>
      <c r="E34" s="63"/>
      <c r="F34" s="64">
        <v>1</v>
      </c>
      <c r="G34" s="64">
        <v>4</v>
      </c>
    </row>
    <row r="35" spans="1:10">
      <c r="C35" s="50" t="s">
        <v>318</v>
      </c>
      <c r="D35" s="63"/>
      <c r="E35" s="63"/>
      <c r="F35" s="64">
        <v>1</v>
      </c>
      <c r="G35" s="64">
        <v>0</v>
      </c>
    </row>
    <row r="36" spans="1:10">
      <c r="C36" s="50" t="s">
        <v>319</v>
      </c>
      <c r="D36" s="63"/>
      <c r="E36" s="63"/>
      <c r="F36" s="64">
        <v>2</v>
      </c>
      <c r="G36" s="64">
        <v>2</v>
      </c>
    </row>
    <row r="37" spans="1:10">
      <c r="C37" s="50" t="s">
        <v>320</v>
      </c>
      <c r="D37" s="63"/>
      <c r="E37" s="63"/>
      <c r="F37" s="64">
        <v>1</v>
      </c>
      <c r="G37" s="64">
        <v>6</v>
      </c>
    </row>
    <row r="38" spans="1:10">
      <c r="C38" s="50" t="s">
        <v>321</v>
      </c>
      <c r="D38" s="63"/>
      <c r="E38" s="63"/>
      <c r="F38" s="64">
        <v>2</v>
      </c>
      <c r="G38" s="64">
        <v>4</v>
      </c>
    </row>
    <row r="39" spans="1:10">
      <c r="C39" s="50" t="s">
        <v>322</v>
      </c>
      <c r="D39" s="63"/>
      <c r="E39" s="63"/>
      <c r="F39" s="64">
        <v>2</v>
      </c>
      <c r="G39" s="64">
        <v>5</v>
      </c>
    </row>
    <row r="40" spans="1:10">
      <c r="C40" s="50" t="s">
        <v>323</v>
      </c>
      <c r="D40" s="63"/>
      <c r="E40" s="63"/>
      <c r="F40" s="64">
        <v>2</v>
      </c>
      <c r="G40" s="64">
        <v>0</v>
      </c>
    </row>
    <row r="41" spans="1:10">
      <c r="C41" s="50" t="s">
        <v>324</v>
      </c>
      <c r="D41" s="63"/>
      <c r="E41" s="63"/>
      <c r="F41" s="64">
        <v>2</v>
      </c>
      <c r="G41" s="64">
        <v>3</v>
      </c>
    </row>
    <row r="42" spans="1:10">
      <c r="C42" s="50" t="s">
        <v>325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243</v>
      </c>
      <c r="D45" s="1113"/>
      <c r="E45" s="1113"/>
      <c r="F45" s="1113"/>
      <c r="G45" s="1113"/>
      <c r="H45" s="1114"/>
    </row>
    <row r="46" spans="1:10" customHeight="1" ht="12.75">
      <c r="C46" s="1110" t="s">
        <v>245</v>
      </c>
      <c r="D46" s="1111"/>
      <c r="E46" s="314" t="s">
        <v>246</v>
      </c>
      <c r="F46" s="314" t="s">
        <v>247</v>
      </c>
      <c r="G46" s="315" t="s">
        <v>248</v>
      </c>
      <c r="H46" s="315" t="s">
        <v>249</v>
      </c>
    </row>
    <row r="47" spans="1:10">
      <c r="C47" s="47" t="s">
        <v>251</v>
      </c>
      <c r="D47" s="48"/>
      <c r="E47" s="23" t="s">
        <v>61</v>
      </c>
      <c r="F47" s="49" t="str">
        <f>C47&amp;E47</f>
        <v>0</v>
      </c>
      <c r="G47" s="316" t="s">
        <v>192</v>
      </c>
      <c r="H47" s="317" t="s">
        <v>192</v>
      </c>
    </row>
    <row r="48" spans="1:10">
      <c r="C48" s="50" t="s">
        <v>253</v>
      </c>
      <c r="D48" s="51"/>
      <c r="E48" s="165" t="s">
        <v>63</v>
      </c>
      <c r="F48" s="49" t="str">
        <f>C48&amp;E48</f>
        <v>0</v>
      </c>
      <c r="G48" s="49">
        <v>34</v>
      </c>
      <c r="H48" s="22" t="s">
        <v>192</v>
      </c>
    </row>
    <row r="49" spans="1:10">
      <c r="C49" s="50" t="s">
        <v>253</v>
      </c>
      <c r="D49" s="51"/>
      <c r="E49" s="165" t="s">
        <v>153</v>
      </c>
      <c r="F49" s="49" t="str">
        <f>C49&amp;E49</f>
        <v>0</v>
      </c>
      <c r="G49" s="65" t="s">
        <v>192</v>
      </c>
      <c r="H49" s="28">
        <v>34</v>
      </c>
    </row>
    <row r="50" spans="1:10">
      <c r="C50" s="50" t="s">
        <v>253</v>
      </c>
      <c r="D50" s="51"/>
      <c r="E50" s="165" t="s">
        <v>99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257</v>
      </c>
      <c r="D51" s="51"/>
      <c r="E51" s="165" t="s">
        <v>63</v>
      </c>
      <c r="F51" s="49" t="str">
        <f>C51&amp;E51</f>
        <v>0</v>
      </c>
      <c r="G51" s="49">
        <v>34</v>
      </c>
      <c r="H51" s="22" t="s">
        <v>192</v>
      </c>
    </row>
    <row r="52" spans="1:10">
      <c r="C52" s="50" t="s">
        <v>257</v>
      </c>
      <c r="D52" s="51"/>
      <c r="E52" s="165" t="s">
        <v>153</v>
      </c>
      <c r="F52" s="49" t="str">
        <f>C52&amp;E52</f>
        <v>0</v>
      </c>
      <c r="G52" s="65" t="s">
        <v>192</v>
      </c>
      <c r="H52" s="28">
        <v>34</v>
      </c>
    </row>
    <row r="53" spans="1:10">
      <c r="C53" s="50" t="s">
        <v>257</v>
      </c>
      <c r="D53" s="51"/>
      <c r="E53" s="165" t="s">
        <v>99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257</v>
      </c>
      <c r="D54" s="51"/>
      <c r="E54" s="165" t="s">
        <v>173</v>
      </c>
      <c r="F54" s="49" t="str">
        <f>C54&amp;E54</f>
        <v>0</v>
      </c>
      <c r="G54" s="49">
        <v>34</v>
      </c>
      <c r="H54" s="22" t="s">
        <v>192</v>
      </c>
    </row>
    <row r="55" spans="1:10">
      <c r="C55" s="50" t="s">
        <v>257</v>
      </c>
      <c r="D55" s="51"/>
      <c r="E55" s="165" t="s">
        <v>174</v>
      </c>
      <c r="F55" s="49" t="str">
        <f>C55&amp;E55</f>
        <v>0</v>
      </c>
      <c r="G55" s="65" t="s">
        <v>192</v>
      </c>
      <c r="H55" s="28">
        <v>34</v>
      </c>
    </row>
    <row r="56" spans="1:10">
      <c r="C56" s="50" t="s">
        <v>257</v>
      </c>
      <c r="D56" s="51"/>
      <c r="E56" s="165" t="s">
        <v>221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257</v>
      </c>
      <c r="D57" s="51"/>
      <c r="E57" s="165" t="s">
        <v>220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257</v>
      </c>
      <c r="D58" s="51"/>
      <c r="E58" s="165" t="s">
        <v>222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266</v>
      </c>
      <c r="D59" s="51"/>
      <c r="E59" s="165" t="s">
        <v>63</v>
      </c>
      <c r="F59" s="49" t="str">
        <f>C59&amp;E59</f>
        <v>0</v>
      </c>
      <c r="G59" s="49">
        <v>27</v>
      </c>
      <c r="H59" s="22" t="s">
        <v>192</v>
      </c>
    </row>
    <row r="60" spans="1:10">
      <c r="C60" s="50" t="s">
        <v>266</v>
      </c>
      <c r="D60" s="51"/>
      <c r="E60" s="165" t="s">
        <v>153</v>
      </c>
      <c r="F60" s="49" t="str">
        <f>C60&amp;E60</f>
        <v>0</v>
      </c>
      <c r="G60" s="65" t="s">
        <v>192</v>
      </c>
      <c r="H60" s="28">
        <v>27</v>
      </c>
    </row>
    <row r="61" spans="1:10">
      <c r="C61" s="50" t="s">
        <v>266</v>
      </c>
      <c r="D61" s="51"/>
      <c r="E61" s="165" t="s">
        <v>99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270</v>
      </c>
      <c r="D62" s="51"/>
      <c r="E62" s="165" t="s">
        <v>63</v>
      </c>
      <c r="F62" s="49" t="str">
        <f>C62&amp;E62</f>
        <v>0</v>
      </c>
      <c r="G62" s="49">
        <v>46</v>
      </c>
      <c r="H62" s="22" t="s">
        <v>192</v>
      </c>
    </row>
    <row r="63" spans="1:10">
      <c r="C63" s="50" t="s">
        <v>270</v>
      </c>
      <c r="D63" s="51"/>
      <c r="E63" s="165" t="s">
        <v>153</v>
      </c>
      <c r="F63" s="49" t="str">
        <f>C63&amp;E63</f>
        <v>0</v>
      </c>
      <c r="G63" s="65" t="s">
        <v>192</v>
      </c>
      <c r="H63" s="28">
        <v>46</v>
      </c>
    </row>
    <row r="64" spans="1:10">
      <c r="C64" s="50" t="s">
        <v>270</v>
      </c>
      <c r="D64" s="51"/>
      <c r="E64" s="165" t="s">
        <v>99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274</v>
      </c>
      <c r="D65" s="51"/>
      <c r="E65" s="165" t="s">
        <v>63</v>
      </c>
      <c r="F65" s="49" t="str">
        <f>C65&amp;E65</f>
        <v>0</v>
      </c>
      <c r="G65" s="49">
        <v>19</v>
      </c>
      <c r="H65" s="28"/>
    </row>
    <row r="66" spans="1:10">
      <c r="C66" s="50" t="s">
        <v>274</v>
      </c>
      <c r="D66" s="51"/>
      <c r="E66" s="165" t="s">
        <v>153</v>
      </c>
      <c r="F66" s="49" t="str">
        <f>C66&amp;E66</f>
        <v>0</v>
      </c>
      <c r="G66" s="65" t="s">
        <v>192</v>
      </c>
      <c r="H66" s="28">
        <v>19</v>
      </c>
    </row>
    <row r="67" spans="1:10">
      <c r="C67" s="50" t="s">
        <v>274</v>
      </c>
      <c r="D67" s="51"/>
      <c r="E67" s="165" t="s">
        <v>99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278</v>
      </c>
      <c r="D68" s="51"/>
      <c r="E68" s="165" t="s">
        <v>63</v>
      </c>
      <c r="F68" s="49" t="str">
        <f>C68&amp;E68</f>
        <v>0</v>
      </c>
      <c r="G68" s="49">
        <v>19</v>
      </c>
      <c r="H68" s="22" t="s">
        <v>192</v>
      </c>
    </row>
    <row r="69" spans="1:10">
      <c r="C69" s="50" t="s">
        <v>278</v>
      </c>
      <c r="D69" s="51"/>
      <c r="E69" s="165" t="s">
        <v>153</v>
      </c>
      <c r="F69" s="49" t="str">
        <f>C69&amp;E69</f>
        <v>0</v>
      </c>
      <c r="G69" s="65" t="s">
        <v>192</v>
      </c>
      <c r="H69" s="28">
        <v>19</v>
      </c>
    </row>
    <row r="70" spans="1:10">
      <c r="C70" s="50" t="s">
        <v>278</v>
      </c>
      <c r="D70" s="51"/>
      <c r="E70" s="165" t="s">
        <v>99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282</v>
      </c>
      <c r="D71" s="51"/>
      <c r="E71" s="165" t="s">
        <v>63</v>
      </c>
      <c r="F71" s="49" t="str">
        <f>C71&amp;E71</f>
        <v>0</v>
      </c>
      <c r="G71" s="49">
        <v>19</v>
      </c>
      <c r="H71" s="22" t="s">
        <v>192</v>
      </c>
    </row>
    <row r="72" spans="1:10">
      <c r="C72" s="50" t="s">
        <v>282</v>
      </c>
      <c r="D72" s="51"/>
      <c r="E72" s="165" t="s">
        <v>153</v>
      </c>
      <c r="F72" s="49" t="str">
        <f>C72&amp;E72</f>
        <v>0</v>
      </c>
      <c r="G72" s="65" t="s">
        <v>192</v>
      </c>
      <c r="H72" s="28">
        <v>19</v>
      </c>
    </row>
    <row r="73" spans="1:10">
      <c r="C73" s="50" t="s">
        <v>282</v>
      </c>
      <c r="D73" s="51"/>
      <c r="E73" s="165" t="s">
        <v>99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286</v>
      </c>
      <c r="D74" s="51"/>
      <c r="E74" s="165" t="s">
        <v>63</v>
      </c>
      <c r="F74" s="49" t="str">
        <f>C74&amp;E74</f>
        <v>0</v>
      </c>
      <c r="G74" s="49">
        <v>19</v>
      </c>
      <c r="H74" s="22" t="s">
        <v>192</v>
      </c>
    </row>
    <row r="75" spans="1:10">
      <c r="C75" s="50" t="s">
        <v>286</v>
      </c>
      <c r="D75" s="51"/>
      <c r="E75" s="165" t="s">
        <v>153</v>
      </c>
      <c r="F75" s="49" t="str">
        <f>C75&amp;E75</f>
        <v>0</v>
      </c>
      <c r="G75" s="65" t="s">
        <v>192</v>
      </c>
      <c r="H75" s="28">
        <v>19</v>
      </c>
    </row>
    <row r="76" spans="1:10">
      <c r="C76" s="50" t="s">
        <v>286</v>
      </c>
      <c r="D76" s="51"/>
      <c r="E76" s="165" t="s">
        <v>99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326</v>
      </c>
    </row>
    <row r="2" spans="1:15" customHeight="1" ht="15">
      <c r="A2" s="482" t="s">
        <v>327</v>
      </c>
    </row>
    <row r="4" spans="1:15">
      <c r="A4" s="483" t="s">
        <v>328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329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129</v>
      </c>
      <c r="B6" s="484" t="str">
        <f>IF(B4="Hinged",'Panel H'!B11,IF(B4="Bi-Fold",'Panel BF'!B9,'Panel BP'!B9))</f>
        <v>0</v>
      </c>
      <c r="C6" s="485"/>
    </row>
    <row r="7" spans="1:15">
      <c r="A7" s="483" t="s">
        <v>131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330</v>
      </c>
      <c r="E9" s="488" t="s">
        <v>331</v>
      </c>
      <c r="F9" s="488" t="s">
        <v>332</v>
      </c>
      <c r="G9" s="488" t="s">
        <v>333</v>
      </c>
      <c r="H9" s="489" t="s">
        <v>334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335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336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337</v>
      </c>
      <c r="E14" s="488" t="s">
        <v>338</v>
      </c>
      <c r="F14" s="488" t="s">
        <v>337</v>
      </c>
      <c r="G14" s="489" t="s">
        <v>339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340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341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342</v>
      </c>
    </row>
    <row r="19" spans="1:15">
      <c r="B19" s="483" t="s">
        <v>343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342</v>
      </c>
    </row>
    <row r="22" spans="1:15">
      <c r="C22" s="505" t="s">
        <v>344</v>
      </c>
      <c r="J22" s="506"/>
    </row>
    <row r="23" spans="1:15">
      <c r="D23" s="507" t="s">
        <v>345</v>
      </c>
    </row>
    <row r="24" spans="1:15">
      <c r="D24" s="483" t="s">
        <v>346</v>
      </c>
      <c r="G24" s="508">
        <v>1700</v>
      </c>
    </row>
    <row r="25" spans="1:15">
      <c r="D25" s="483" t="s">
        <v>347</v>
      </c>
      <c r="G25" s="508">
        <v>30</v>
      </c>
    </row>
    <row r="26" spans="1:15">
      <c r="D26" s="483" t="s">
        <v>348</v>
      </c>
      <c r="G26" s="509" t="str">
        <f>IF(AND(B7&lt;=G24,J32&gt;=G25),"Type 2","Type 1")</f>
        <v>0</v>
      </c>
    </row>
    <row r="28" spans="1:15" customHeight="1" ht="12.75">
      <c r="C28" s="507" t="s">
        <v>349</v>
      </c>
    </row>
    <row r="29" spans="1:15" customHeight="1" ht="36.75">
      <c r="E29" s="510" t="s">
        <v>350</v>
      </c>
      <c r="F29" s="511" t="s">
        <v>351</v>
      </c>
      <c r="G29" s="511" t="s">
        <v>352</v>
      </c>
      <c r="H29" s="511" t="s">
        <v>353</v>
      </c>
      <c r="I29" s="511" t="s">
        <v>354</v>
      </c>
      <c r="J29" s="512" t="s">
        <v>355</v>
      </c>
      <c r="L29" s="513" t="s">
        <v>231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130</v>
      </c>
    </row>
    <row r="34" spans="1:15">
      <c r="C34" s="507" t="s">
        <v>356</v>
      </c>
    </row>
    <row r="35" spans="1:15">
      <c r="D35" s="507" t="s">
        <v>357</v>
      </c>
    </row>
    <row r="36" spans="1:15">
      <c r="D36" s="483" t="s">
        <v>358</v>
      </c>
      <c r="G36" s="508">
        <v>45</v>
      </c>
    </row>
    <row r="37" spans="1:15">
      <c r="D37" s="483" t="s">
        <v>359</v>
      </c>
      <c r="G37" s="508" t="str">
        <f>76-G36</f>
        <v>0</v>
      </c>
      <c r="H37" s="517" t="s">
        <v>130</v>
      </c>
      <c r="O37" s="518"/>
    </row>
    <row r="38" spans="1:15" customHeight="1" ht="12.75">
      <c r="C38" s="507"/>
    </row>
    <row r="39" spans="1:15" customHeight="1" ht="36.75">
      <c r="D39" s="510" t="s">
        <v>360</v>
      </c>
      <c r="E39" s="511" t="s">
        <v>361</v>
      </c>
      <c r="F39" s="511" t="s">
        <v>351</v>
      </c>
      <c r="G39" s="511" t="s">
        <v>352</v>
      </c>
      <c r="H39" s="511" t="s">
        <v>353</v>
      </c>
      <c r="I39" s="511" t="s">
        <v>354</v>
      </c>
      <c r="J39" s="512" t="s">
        <v>355</v>
      </c>
      <c r="L39" s="513" t="s">
        <v>231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130</v>
      </c>
      <c r="J43" s="517" t="s">
        <v>130</v>
      </c>
    </row>
    <row r="46" spans="1:15" customHeight="1" ht="12.75">
      <c r="C46" s="507" t="s">
        <v>362</v>
      </c>
    </row>
    <row r="47" spans="1:15" customHeight="1" ht="12.75">
      <c r="H47" s="510" t="s">
        <v>53</v>
      </c>
      <c r="I47" s="511" t="s">
        <v>363</v>
      </c>
      <c r="J47" s="512" t="s">
        <v>364</v>
      </c>
    </row>
    <row r="48" spans="1:15">
      <c r="E48" s="483" t="s">
        <v>365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366</v>
      </c>
      <c r="H51" s="519" t="str">
        <f>IF(B5="Centre of Panel",ROUND(B7/2,0),B5)</f>
        <v>0</v>
      </c>
      <c r="I51" s="520"/>
    </row>
    <row r="52" spans="1:15">
      <c r="D52" s="483" t="s">
        <v>367</v>
      </c>
      <c r="H52" s="521" t="str">
        <f>IF(H51="N/A","N/A",H51-SUM(H49:J49))</f>
        <v>0</v>
      </c>
      <c r="I52" s="485"/>
    </row>
    <row r="53" spans="1:15">
      <c r="D53" s="483" t="s">
        <v>368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369</v>
      </c>
      <c r="H54" s="523" t="str">
        <f>IF(H51="N/A","N/A",ROUND(SUM(H49:J49)+IF(G26="Type 1",I32+J32,I42+J42)+H30+H53*G30-G30,0))</f>
        <v>0</v>
      </c>
      <c r="I54" s="523"/>
      <c r="J54" s="517" t="s">
        <v>370</v>
      </c>
    </row>
    <row r="55" spans="1:15">
      <c r="D55" s="483" t="s">
        <v>371</v>
      </c>
      <c r="H55" s="521" t="str">
        <f>IF(H51="N/A","N/A",H51-H54)</f>
        <v>0</v>
      </c>
      <c r="I55" s="485"/>
    </row>
    <row r="58" spans="1:15" customHeight="1" ht="12.75">
      <c r="C58" s="507" t="s">
        <v>372</v>
      </c>
    </row>
    <row r="59" spans="1:15" customHeight="1" ht="12.75">
      <c r="D59" s="524" t="s">
        <v>373</v>
      </c>
      <c r="H59" s="510" t="s">
        <v>53</v>
      </c>
      <c r="I59" s="511" t="s">
        <v>363</v>
      </c>
      <c r="J59" s="512" t="s">
        <v>364</v>
      </c>
    </row>
    <row r="60" spans="1:15">
      <c r="E60" s="483" t="s">
        <v>365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374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375</v>
      </c>
      <c r="H65" s="525" t="str">
        <f>H64-SUM(H61:J61)</f>
        <v>0</v>
      </c>
      <c r="I65" s="526"/>
    </row>
    <row r="66" spans="1:15">
      <c r="D66" s="483" t="s">
        <v>368</v>
      </c>
      <c r="H66" s="522" t="str">
        <f>IF(H64=0,"N/A",ROUND((H65-IF(G26="Type 1",I32+J32,I42+J42)-H30)/G30+1,0))</f>
        <v>0</v>
      </c>
      <c r="I66" s="522"/>
    </row>
    <row r="67" spans="1:15">
      <c r="D67" s="483" t="s">
        <v>369</v>
      </c>
      <c r="H67" s="523" t="str">
        <f>IF(H64=0,"N/A",ROUND(SUM(H61:J61)+IF(G26="Type 1",I32+J32,I42+J42)+H30+H66*G30-G30,0))</f>
        <v>0</v>
      </c>
      <c r="I67" s="523"/>
      <c r="J67" s="517" t="s">
        <v>370</v>
      </c>
    </row>
    <row r="68" spans="1:15">
      <c r="D68" s="483" t="s">
        <v>371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53</v>
      </c>
      <c r="I70" s="511" t="s">
        <v>363</v>
      </c>
      <c r="J70" s="512" t="s">
        <v>364</v>
      </c>
    </row>
    <row r="71" spans="1:15">
      <c r="D71" s="483" t="s">
        <v>61</v>
      </c>
      <c r="H71" s="502" t="s">
        <v>61</v>
      </c>
      <c r="I71" s="502" t="s">
        <v>61</v>
      </c>
      <c r="J71" s="502" t="s">
        <v>61</v>
      </c>
    </row>
    <row r="72" spans="1:15">
      <c r="D72" s="483" t="s">
        <v>58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376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377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373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378</v>
      </c>
    </row>
    <row r="2" spans="1:16">
      <c r="E2" s="218"/>
      <c r="F2" s="217" t="s">
        <v>379</v>
      </c>
      <c r="G2" s="218"/>
      <c r="I2" t="s">
        <v>380</v>
      </c>
    </row>
    <row r="3" spans="1:16">
      <c r="F3" s="1"/>
    </row>
    <row r="4" spans="1:16">
      <c r="E4" s="218"/>
      <c r="F4" s="217" t="s">
        <v>177</v>
      </c>
      <c r="G4" s="218"/>
      <c r="I4" t="s">
        <v>381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382</v>
      </c>
      <c r="G8" s="218"/>
      <c r="I8" t="s">
        <v>383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384</v>
      </c>
      <c r="G11" s="218"/>
      <c r="I11" t="s">
        <v>385</v>
      </c>
    </row>
    <row r="12" spans="1:16">
      <c r="K12" s="220" t="s">
        <v>386</v>
      </c>
      <c r="M12" s="220" t="s">
        <v>386</v>
      </c>
    </row>
    <row r="13" spans="1:16">
      <c r="E13" s="218"/>
      <c r="F13" s="217" t="s">
        <v>387</v>
      </c>
      <c r="G13" s="218"/>
      <c r="I13" t="s">
        <v>388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389</v>
      </c>
      <c r="J16" s="224" t="s">
        <v>390</v>
      </c>
      <c r="K16" s="224" t="s">
        <v>390</v>
      </c>
      <c r="L16" s="224" t="s">
        <v>391</v>
      </c>
      <c r="M16" s="225" t="s">
        <v>391</v>
      </c>
    </row>
    <row r="17" spans="1:16" customHeight="1" ht="24.75">
      <c r="A17" s="324" t="s">
        <v>392</v>
      </c>
      <c r="B17" s="325"/>
      <c r="C17" s="326" t="s">
        <v>393</v>
      </c>
      <c r="I17" s="1116"/>
      <c r="J17" s="226" t="s">
        <v>394</v>
      </c>
      <c r="K17" s="227" t="s">
        <v>395</v>
      </c>
      <c r="L17" s="226" t="s">
        <v>394</v>
      </c>
      <c r="M17" s="228" t="s">
        <v>395</v>
      </c>
      <c r="O17" s="56" t="s">
        <v>396</v>
      </c>
      <c r="P17" s="83"/>
    </row>
    <row r="18" spans="1:16">
      <c r="A18" s="4" t="s">
        <v>61</v>
      </c>
      <c r="B18" s="7" t="s">
        <v>379</v>
      </c>
      <c r="C18" s="7">
        <v>0</v>
      </c>
      <c r="I18" s="4" t="s">
        <v>241</v>
      </c>
      <c r="J18" s="222" t="s">
        <v>379</v>
      </c>
      <c r="K18" s="223" t="s">
        <v>379</v>
      </c>
      <c r="L18" s="7" t="s">
        <v>379</v>
      </c>
      <c r="M18" s="223" t="s">
        <v>379</v>
      </c>
      <c r="O18" s="17" t="s">
        <v>309</v>
      </c>
      <c r="P18" s="78" t="s">
        <v>379</v>
      </c>
    </row>
    <row r="19" spans="1:16">
      <c r="A19" s="17" t="s">
        <v>63</v>
      </c>
      <c r="B19" s="78" t="s">
        <v>379</v>
      </c>
      <c r="C19" s="78">
        <v>0</v>
      </c>
      <c r="I19" s="17" t="s">
        <v>242</v>
      </c>
      <c r="J19" s="78" t="s">
        <v>379</v>
      </c>
      <c r="K19" s="221" t="s">
        <v>177</v>
      </c>
      <c r="L19" s="78" t="s">
        <v>379</v>
      </c>
      <c r="M19" s="78" t="s">
        <v>379</v>
      </c>
      <c r="O19" s="17" t="s">
        <v>310</v>
      </c>
      <c r="P19" s="78" t="s">
        <v>397</v>
      </c>
    </row>
    <row r="20" spans="1:16">
      <c r="A20" s="17" t="s">
        <v>153</v>
      </c>
      <c r="B20" s="78" t="s">
        <v>379</v>
      </c>
      <c r="C20" s="78">
        <v>0</v>
      </c>
      <c r="I20" s="17" t="s">
        <v>244</v>
      </c>
      <c r="J20" s="78" t="s">
        <v>397</v>
      </c>
      <c r="K20" s="219" t="s">
        <v>397</v>
      </c>
      <c r="L20" s="78" t="s">
        <v>398</v>
      </c>
      <c r="M20" s="219" t="s">
        <v>398</v>
      </c>
      <c r="O20" s="17" t="s">
        <v>311</v>
      </c>
      <c r="P20" s="78" t="s">
        <v>397</v>
      </c>
    </row>
    <row r="21" spans="1:16">
      <c r="A21" s="17" t="s">
        <v>99</v>
      </c>
      <c r="B21" s="78" t="s">
        <v>399</v>
      </c>
      <c r="C21" s="78">
        <v>2</v>
      </c>
      <c r="I21" s="17" t="s">
        <v>250</v>
      </c>
      <c r="J21" s="78" t="s">
        <v>397</v>
      </c>
      <c r="K21" s="78" t="s">
        <v>400</v>
      </c>
      <c r="L21" s="78" t="s">
        <v>398</v>
      </c>
      <c r="M21" s="78" t="s">
        <v>401</v>
      </c>
      <c r="O21" s="17" t="s">
        <v>312</v>
      </c>
      <c r="P21" s="78" t="s">
        <v>402</v>
      </c>
    </row>
    <row r="22" spans="1:16">
      <c r="A22" s="17" t="s">
        <v>154</v>
      </c>
      <c r="B22" s="78" t="s">
        <v>397</v>
      </c>
      <c r="C22" s="78">
        <v>0</v>
      </c>
      <c r="I22" s="17" t="s">
        <v>252</v>
      </c>
      <c r="J22" s="78" t="s">
        <v>397</v>
      </c>
      <c r="K22" s="78" t="s">
        <v>400</v>
      </c>
      <c r="L22" s="78" t="s">
        <v>398</v>
      </c>
      <c r="M22" s="78" t="s">
        <v>401</v>
      </c>
      <c r="O22" s="17" t="s">
        <v>313</v>
      </c>
      <c r="P22" s="78" t="s">
        <v>403</v>
      </c>
    </row>
    <row r="23" spans="1:16">
      <c r="A23" s="17" t="s">
        <v>155</v>
      </c>
      <c r="B23" s="78" t="s">
        <v>397</v>
      </c>
      <c r="C23" s="78">
        <v>0</v>
      </c>
      <c r="I23" s="17" t="s">
        <v>254</v>
      </c>
      <c r="J23" s="78" t="s">
        <v>397</v>
      </c>
      <c r="K23" s="78" t="s">
        <v>400</v>
      </c>
      <c r="L23" s="78" t="s">
        <v>398</v>
      </c>
      <c r="M23" s="78" t="s">
        <v>401</v>
      </c>
      <c r="O23" s="17" t="s">
        <v>314</v>
      </c>
      <c r="P23" s="78" t="s">
        <v>404</v>
      </c>
    </row>
    <row r="24" spans="1:16">
      <c r="A24" s="17" t="s">
        <v>156</v>
      </c>
      <c r="B24" s="78" t="s">
        <v>405</v>
      </c>
      <c r="C24" s="78">
        <v>2</v>
      </c>
      <c r="I24" s="17" t="s">
        <v>255</v>
      </c>
      <c r="J24" s="78" t="s">
        <v>406</v>
      </c>
      <c r="K24" s="219" t="s">
        <v>406</v>
      </c>
      <c r="L24" s="78" t="s">
        <v>407</v>
      </c>
      <c r="M24" s="219" t="s">
        <v>407</v>
      </c>
      <c r="O24" s="17" t="s">
        <v>315</v>
      </c>
      <c r="P24" s="78" t="s">
        <v>404</v>
      </c>
    </row>
    <row r="25" spans="1:16">
      <c r="A25" s="17" t="s">
        <v>157</v>
      </c>
      <c r="B25" s="78" t="s">
        <v>408</v>
      </c>
      <c r="C25" s="78">
        <v>1</v>
      </c>
      <c r="I25" s="17" t="s">
        <v>256</v>
      </c>
      <c r="J25" s="78" t="s">
        <v>407</v>
      </c>
      <c r="K25" s="78" t="s">
        <v>409</v>
      </c>
      <c r="L25" s="78" t="s">
        <v>406</v>
      </c>
      <c r="M25" s="78" t="s">
        <v>410</v>
      </c>
      <c r="O25" s="17" t="s">
        <v>316</v>
      </c>
      <c r="P25" s="78" t="s">
        <v>411</v>
      </c>
    </row>
    <row r="26" spans="1:16">
      <c r="A26" s="17" t="s">
        <v>158</v>
      </c>
      <c r="B26" s="78" t="s">
        <v>412</v>
      </c>
      <c r="C26" s="78">
        <v>1</v>
      </c>
      <c r="I26" s="17" t="s">
        <v>258</v>
      </c>
      <c r="J26" s="78" t="s">
        <v>406</v>
      </c>
      <c r="K26" s="78" t="s">
        <v>410</v>
      </c>
      <c r="L26" s="78" t="s">
        <v>407</v>
      </c>
      <c r="M26" s="78" t="s">
        <v>409</v>
      </c>
      <c r="O26" s="17" t="s">
        <v>317</v>
      </c>
      <c r="P26" s="78" t="s">
        <v>413</v>
      </c>
    </row>
    <row r="27" spans="1:16">
      <c r="A27" s="17" t="s">
        <v>159</v>
      </c>
      <c r="B27" s="78" t="s">
        <v>402</v>
      </c>
      <c r="C27" s="78">
        <v>0</v>
      </c>
      <c r="I27" s="17" t="s">
        <v>259</v>
      </c>
      <c r="J27" s="78" t="s">
        <v>407</v>
      </c>
      <c r="K27" s="78" t="s">
        <v>409</v>
      </c>
      <c r="L27" s="78" t="s">
        <v>406</v>
      </c>
      <c r="M27" s="78" t="s">
        <v>410</v>
      </c>
      <c r="O27" s="17" t="s">
        <v>318</v>
      </c>
      <c r="P27" s="78" t="s">
        <v>413</v>
      </c>
    </row>
    <row r="28" spans="1:16">
      <c r="A28" s="17" t="s">
        <v>160</v>
      </c>
      <c r="B28" s="78" t="s">
        <v>402</v>
      </c>
      <c r="C28" s="78">
        <v>0</v>
      </c>
      <c r="I28" s="17" t="s">
        <v>260</v>
      </c>
      <c r="J28" s="78" t="s">
        <v>414</v>
      </c>
      <c r="K28" s="219" t="s">
        <v>414</v>
      </c>
      <c r="L28" s="78" t="s">
        <v>415</v>
      </c>
      <c r="M28" s="219" t="s">
        <v>415</v>
      </c>
      <c r="O28" s="17" t="s">
        <v>319</v>
      </c>
      <c r="P28" s="78" t="s">
        <v>416</v>
      </c>
    </row>
    <row r="29" spans="1:16">
      <c r="A29" s="17" t="s">
        <v>161</v>
      </c>
      <c r="B29" s="78" t="s">
        <v>417</v>
      </c>
      <c r="C29" s="78">
        <v>4</v>
      </c>
      <c r="I29" s="17" t="s">
        <v>261</v>
      </c>
      <c r="J29" s="78" t="s">
        <v>414</v>
      </c>
      <c r="K29" s="78" t="s">
        <v>418</v>
      </c>
      <c r="L29" s="78" t="s">
        <v>415</v>
      </c>
      <c r="M29" s="78" t="s">
        <v>419</v>
      </c>
      <c r="O29" s="17" t="s">
        <v>320</v>
      </c>
      <c r="P29" s="78" t="s">
        <v>420</v>
      </c>
    </row>
    <row r="30" spans="1:16">
      <c r="I30" s="17" t="s">
        <v>262</v>
      </c>
      <c r="J30" s="78" t="s">
        <v>414</v>
      </c>
      <c r="K30" s="78" t="s">
        <v>418</v>
      </c>
      <c r="L30" s="78" t="s">
        <v>415</v>
      </c>
      <c r="M30" s="78" t="s">
        <v>419</v>
      </c>
      <c r="O30" s="17" t="s">
        <v>321</v>
      </c>
      <c r="P30" s="78" t="s">
        <v>421</v>
      </c>
    </row>
    <row r="31" spans="1:16">
      <c r="I31" s="17" t="s">
        <v>263</v>
      </c>
      <c r="J31" s="78" t="s">
        <v>414</v>
      </c>
      <c r="K31" s="78" t="s">
        <v>418</v>
      </c>
      <c r="L31" s="78" t="s">
        <v>415</v>
      </c>
      <c r="M31" s="78" t="s">
        <v>419</v>
      </c>
      <c r="O31" s="17" t="s">
        <v>322</v>
      </c>
      <c r="P31" s="78" t="s">
        <v>422</v>
      </c>
    </row>
    <row r="32" spans="1:16">
      <c r="I32" s="17" t="s">
        <v>264</v>
      </c>
      <c r="J32" s="78" t="s">
        <v>423</v>
      </c>
      <c r="K32" s="219" t="s">
        <v>423</v>
      </c>
      <c r="L32" s="78" t="s">
        <v>424</v>
      </c>
      <c r="M32" s="219" t="s">
        <v>424</v>
      </c>
      <c r="O32" s="17" t="s">
        <v>323</v>
      </c>
      <c r="P32" s="78" t="s">
        <v>403</v>
      </c>
    </row>
    <row r="33" spans="1:16">
      <c r="I33" s="17" t="s">
        <v>265</v>
      </c>
      <c r="J33" s="78" t="s">
        <v>424</v>
      </c>
      <c r="K33" s="78" t="s">
        <v>425</v>
      </c>
      <c r="L33" s="78" t="s">
        <v>423</v>
      </c>
      <c r="M33" s="78" t="s">
        <v>426</v>
      </c>
      <c r="O33" s="17" t="s">
        <v>324</v>
      </c>
      <c r="P33" s="78" t="s">
        <v>416</v>
      </c>
    </row>
    <row r="34" spans="1:16">
      <c r="I34" s="17" t="s">
        <v>267</v>
      </c>
      <c r="J34" s="78" t="s">
        <v>423</v>
      </c>
      <c r="K34" s="78" t="s">
        <v>426</v>
      </c>
      <c r="L34" s="78" t="s">
        <v>424</v>
      </c>
      <c r="M34" s="78" t="s">
        <v>425</v>
      </c>
      <c r="O34" s="17" t="s">
        <v>325</v>
      </c>
      <c r="P34" s="78" t="s">
        <v>416</v>
      </c>
    </row>
    <row r="35" spans="1:16">
      <c r="I35" s="17" t="s">
        <v>268</v>
      </c>
      <c r="J35" s="78" t="s">
        <v>424</v>
      </c>
      <c r="K35" s="78" t="s">
        <v>425</v>
      </c>
      <c r="L35" s="78" t="s">
        <v>423</v>
      </c>
      <c r="M35" s="78" t="s">
        <v>426</v>
      </c>
    </row>
    <row r="36" spans="1:16">
      <c r="I36" s="17" t="s">
        <v>269</v>
      </c>
      <c r="J36" s="78" t="s">
        <v>427</v>
      </c>
      <c r="K36" s="219" t="s">
        <v>427</v>
      </c>
      <c r="L36" s="78" t="s">
        <v>428</v>
      </c>
      <c r="M36" s="219" t="s">
        <v>428</v>
      </c>
    </row>
    <row r="37" spans="1:16">
      <c r="I37" s="17" t="s">
        <v>271</v>
      </c>
      <c r="J37" s="78" t="s">
        <v>427</v>
      </c>
      <c r="K37" s="78" t="s">
        <v>429</v>
      </c>
      <c r="L37" s="78" t="s">
        <v>428</v>
      </c>
      <c r="M37" s="78" t="s">
        <v>430</v>
      </c>
    </row>
    <row r="38" spans="1:16">
      <c r="I38" s="17" t="s">
        <v>272</v>
      </c>
      <c r="J38" s="78" t="s">
        <v>427</v>
      </c>
      <c r="K38" s="78" t="s">
        <v>429</v>
      </c>
      <c r="L38" s="78" t="s">
        <v>428</v>
      </c>
      <c r="M38" s="78" t="s">
        <v>430</v>
      </c>
    </row>
    <row r="39" spans="1:16">
      <c r="I39" s="17" t="s">
        <v>273</v>
      </c>
      <c r="J39" s="78" t="s">
        <v>427</v>
      </c>
      <c r="K39" s="78" t="s">
        <v>429</v>
      </c>
      <c r="L39" s="78" t="s">
        <v>428</v>
      </c>
      <c r="M39" s="78" t="s">
        <v>430</v>
      </c>
    </row>
    <row r="40" spans="1:16">
      <c r="I40" s="17" t="s">
        <v>275</v>
      </c>
      <c r="J40" s="78" t="s">
        <v>431</v>
      </c>
      <c r="K40" s="219" t="s">
        <v>431</v>
      </c>
      <c r="L40" s="78" t="s">
        <v>432</v>
      </c>
      <c r="M40" s="219" t="s">
        <v>432</v>
      </c>
    </row>
    <row r="41" spans="1:16">
      <c r="I41" s="17" t="s">
        <v>276</v>
      </c>
      <c r="J41" s="78" t="s">
        <v>432</v>
      </c>
      <c r="K41" s="78" t="s">
        <v>433</v>
      </c>
      <c r="L41" s="78" t="s">
        <v>431</v>
      </c>
      <c r="M41" s="78" t="s">
        <v>434</v>
      </c>
    </row>
    <row r="42" spans="1:16">
      <c r="I42" s="17" t="s">
        <v>277</v>
      </c>
      <c r="J42" s="78" t="s">
        <v>431</v>
      </c>
      <c r="K42" s="78" t="s">
        <v>434</v>
      </c>
      <c r="L42" s="78" t="s">
        <v>432</v>
      </c>
      <c r="M42" s="78" t="s">
        <v>433</v>
      </c>
    </row>
    <row r="43" spans="1:16">
      <c r="I43" s="17" t="s">
        <v>279</v>
      </c>
      <c r="J43" s="78" t="s">
        <v>432</v>
      </c>
      <c r="K43" s="78" t="s">
        <v>433</v>
      </c>
      <c r="L43" s="78" t="s">
        <v>431</v>
      </c>
      <c r="M43" s="78" t="s">
        <v>434</v>
      </c>
    </row>
    <row r="44" spans="1:16">
      <c r="I44" s="17" t="s">
        <v>280</v>
      </c>
      <c r="J44" s="78" t="s">
        <v>435</v>
      </c>
      <c r="K44" s="219" t="s">
        <v>435</v>
      </c>
      <c r="L44" s="78" t="s">
        <v>436</v>
      </c>
      <c r="M44" s="219" t="s">
        <v>436</v>
      </c>
    </row>
    <row r="45" spans="1:16">
      <c r="I45" s="17" t="s">
        <v>281</v>
      </c>
      <c r="J45" s="78" t="s">
        <v>435</v>
      </c>
      <c r="K45" s="78" t="s">
        <v>437</v>
      </c>
      <c r="L45" s="78" t="s">
        <v>436</v>
      </c>
      <c r="M45" s="78" t="s">
        <v>438</v>
      </c>
    </row>
    <row r="46" spans="1:16">
      <c r="I46" s="17" t="s">
        <v>283</v>
      </c>
      <c r="J46" s="78" t="s">
        <v>435</v>
      </c>
      <c r="K46" s="78" t="s">
        <v>437</v>
      </c>
      <c r="L46" s="78" t="s">
        <v>436</v>
      </c>
      <c r="M46" s="78" t="s">
        <v>438</v>
      </c>
    </row>
    <row r="47" spans="1:16">
      <c r="I47" s="17" t="s">
        <v>284</v>
      </c>
      <c r="J47" s="78" t="s">
        <v>435</v>
      </c>
      <c r="K47" s="78" t="s">
        <v>437</v>
      </c>
      <c r="L47" s="78" t="s">
        <v>436</v>
      </c>
      <c r="M47" s="78" t="s">
        <v>438</v>
      </c>
    </row>
    <row r="48" spans="1:16">
      <c r="I48" s="17" t="s">
        <v>285</v>
      </c>
      <c r="J48" s="78" t="s">
        <v>439</v>
      </c>
      <c r="K48" s="219" t="s">
        <v>439</v>
      </c>
      <c r="L48" s="78" t="s">
        <v>440</v>
      </c>
      <c r="M48" s="219" t="s">
        <v>440</v>
      </c>
    </row>
    <row r="49" spans="1:16">
      <c r="I49" s="17" t="s">
        <v>287</v>
      </c>
      <c r="J49" s="78" t="s">
        <v>440</v>
      </c>
      <c r="K49" s="78" t="s">
        <v>441</v>
      </c>
      <c r="L49" s="78" t="s">
        <v>439</v>
      </c>
      <c r="M49" s="78" t="s">
        <v>442</v>
      </c>
    </row>
    <row r="50" spans="1:16">
      <c r="I50" s="17" t="s">
        <v>288</v>
      </c>
      <c r="J50" s="78" t="s">
        <v>439</v>
      </c>
      <c r="K50" s="78" t="s">
        <v>442</v>
      </c>
      <c r="L50" s="78" t="s">
        <v>440</v>
      </c>
      <c r="M50" s="78" t="s">
        <v>441</v>
      </c>
    </row>
    <row r="51" spans="1:16">
      <c r="I51" s="17" t="s">
        <v>289</v>
      </c>
      <c r="J51" s="78" t="s">
        <v>440</v>
      </c>
      <c r="K51" s="78" t="s">
        <v>441</v>
      </c>
      <c r="L51" s="78" t="s">
        <v>439</v>
      </c>
      <c r="M51" s="78" t="s">
        <v>442</v>
      </c>
    </row>
    <row r="52" spans="1:16">
      <c r="I52" s="17" t="s">
        <v>290</v>
      </c>
      <c r="J52" s="78" t="s">
        <v>443</v>
      </c>
      <c r="K52" s="219" t="s">
        <v>443</v>
      </c>
      <c r="L52" s="78" t="s">
        <v>444</v>
      </c>
      <c r="M52" s="219" t="s">
        <v>444</v>
      </c>
    </row>
    <row r="53" spans="1:16">
      <c r="I53" s="17" t="s">
        <v>291</v>
      </c>
      <c r="J53" s="78" t="s">
        <v>443</v>
      </c>
      <c r="K53" s="78" t="s">
        <v>445</v>
      </c>
      <c r="L53" s="78" t="s">
        <v>444</v>
      </c>
      <c r="M53" s="78" t="s">
        <v>446</v>
      </c>
    </row>
    <row r="54" spans="1:16">
      <c r="I54" s="17" t="s">
        <v>292</v>
      </c>
      <c r="J54" s="78" t="s">
        <v>443</v>
      </c>
      <c r="K54" s="78" t="s">
        <v>445</v>
      </c>
      <c r="L54" s="78" t="s">
        <v>444</v>
      </c>
      <c r="M54" s="78" t="s">
        <v>446</v>
      </c>
    </row>
    <row r="55" spans="1:16">
      <c r="I55" s="17" t="s">
        <v>293</v>
      </c>
      <c r="J55" s="78" t="s">
        <v>443</v>
      </c>
      <c r="K55" s="78" t="s">
        <v>445</v>
      </c>
      <c r="L55" s="78" t="s">
        <v>444</v>
      </c>
      <c r="M55" s="78" t="s">
        <v>446</v>
      </c>
    </row>
    <row r="56" spans="1:16">
      <c r="I56" s="17" t="s">
        <v>294</v>
      </c>
      <c r="J56" s="78" t="s">
        <v>447</v>
      </c>
      <c r="K56" s="219" t="s">
        <v>447</v>
      </c>
      <c r="L56" s="78" t="s">
        <v>448</v>
      </c>
      <c r="M56" s="219" t="s">
        <v>448</v>
      </c>
    </row>
    <row r="57" spans="1:16">
      <c r="I57" s="17" t="s">
        <v>295</v>
      </c>
      <c r="J57" s="78" t="s">
        <v>448</v>
      </c>
      <c r="K57" s="78" t="s">
        <v>449</v>
      </c>
      <c r="L57" s="78" t="s">
        <v>447</v>
      </c>
      <c r="M57" s="78" t="s">
        <v>450</v>
      </c>
    </row>
    <row r="58" spans="1:16">
      <c r="I58" s="17" t="s">
        <v>296</v>
      </c>
      <c r="J58" s="78" t="s">
        <v>447</v>
      </c>
      <c r="K58" s="78" t="s">
        <v>450</v>
      </c>
      <c r="L58" s="78" t="s">
        <v>448</v>
      </c>
      <c r="M58" s="78" t="s">
        <v>449</v>
      </c>
    </row>
    <row r="59" spans="1:16">
      <c r="I59" s="17" t="s">
        <v>297</v>
      </c>
      <c r="J59" s="78" t="s">
        <v>448</v>
      </c>
      <c r="K59" s="78" t="s">
        <v>449</v>
      </c>
      <c r="L59" s="78" t="s">
        <v>447</v>
      </c>
      <c r="M59" s="78" t="s">
        <v>450</v>
      </c>
    </row>
    <row r="60" spans="1:16">
      <c r="I60" s="17" t="s">
        <v>298</v>
      </c>
      <c r="J60" s="78" t="s">
        <v>451</v>
      </c>
      <c r="K60" s="219" t="s">
        <v>451</v>
      </c>
      <c r="L60" s="78" t="s">
        <v>452</v>
      </c>
      <c r="M60" s="219" t="s">
        <v>452</v>
      </c>
    </row>
    <row r="61" spans="1:16">
      <c r="I61" s="17" t="s">
        <v>299</v>
      </c>
      <c r="J61" s="78" t="s">
        <v>451</v>
      </c>
      <c r="K61" s="78" t="s">
        <v>453</v>
      </c>
      <c r="L61" s="78" t="s">
        <v>452</v>
      </c>
      <c r="M61" s="78" t="s">
        <v>454</v>
      </c>
    </row>
    <row r="62" spans="1:16">
      <c r="I62" s="17" t="s">
        <v>300</v>
      </c>
      <c r="J62" s="78" t="s">
        <v>451</v>
      </c>
      <c r="K62" s="78" t="s">
        <v>453</v>
      </c>
      <c r="L62" s="78" t="s">
        <v>452</v>
      </c>
      <c r="M62" s="78" t="s">
        <v>454</v>
      </c>
    </row>
    <row r="63" spans="1:16">
      <c r="I63" s="17" t="s">
        <v>301</v>
      </c>
      <c r="J63" s="78" t="s">
        <v>451</v>
      </c>
      <c r="K63" s="78" t="s">
        <v>453</v>
      </c>
      <c r="L63" s="78" t="s">
        <v>452</v>
      </c>
      <c r="M63" s="78" t="s">
        <v>454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455</v>
      </c>
    </row>
    <row r="3" spans="1:23" customHeight="1" ht="12.75">
      <c r="A3" s="3" t="s">
        <v>456</v>
      </c>
      <c r="B3" t="s">
        <v>457</v>
      </c>
    </row>
    <row r="4" spans="1:23">
      <c r="B4" s="999" t="s">
        <v>458</v>
      </c>
      <c r="C4" s="890"/>
      <c r="D4" s="892" t="s">
        <v>459</v>
      </c>
      <c r="E4" s="891"/>
      <c r="G4" s="1127"/>
      <c r="H4" s="1127"/>
      <c r="I4" s="1127"/>
      <c r="J4" s="1127"/>
    </row>
    <row r="5" spans="1:23" customHeight="1" ht="12.75">
      <c r="B5" s="84" t="s">
        <v>460</v>
      </c>
      <c r="C5" s="105" t="s">
        <v>461</v>
      </c>
      <c r="D5" s="104" t="s">
        <v>462</v>
      </c>
      <c r="E5" s="19" t="s">
        <v>463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464</v>
      </c>
    </row>
    <row r="14" spans="1:23" customHeight="1" ht="48.75">
      <c r="D14" s="29" t="s">
        <v>465</v>
      </c>
      <c r="E14" s="30" t="s">
        <v>466</v>
      </c>
      <c r="F14" s="30" t="s">
        <v>467</v>
      </c>
      <c r="G14" s="30" t="s">
        <v>468</v>
      </c>
      <c r="H14" s="30" t="s">
        <v>469</v>
      </c>
      <c r="I14" s="30" t="s">
        <v>470</v>
      </c>
      <c r="J14" s="31" t="s">
        <v>471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64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472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473</v>
      </c>
    </row>
    <row r="20" spans="1:23" customHeight="1" ht="36.75">
      <c r="B20" s="29" t="s">
        <v>474</v>
      </c>
      <c r="C20" s="29" t="s">
        <v>475</v>
      </c>
      <c r="D20" s="31" t="s">
        <v>476</v>
      </c>
      <c r="E20" s="31" t="s">
        <v>477</v>
      </c>
      <c r="F20" s="29" t="s">
        <v>478</v>
      </c>
    </row>
    <row r="21" spans="1:23">
      <c r="A21" t="s">
        <v>53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479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480</v>
      </c>
      <c r="D25" s="1120" t="s">
        <v>481</v>
      </c>
      <c r="E25" s="1121"/>
      <c r="F25" s="1121"/>
      <c r="G25" s="1123" t="s">
        <v>482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483</v>
      </c>
      <c r="F26" s="1122"/>
      <c r="G26" s="1117" t="s">
        <v>484</v>
      </c>
      <c r="H26" s="1118"/>
      <c r="I26" s="1119"/>
      <c r="J26" s="112"/>
      <c r="K26" s="1119" t="s">
        <v>483</v>
      </c>
      <c r="L26" s="1122"/>
      <c r="M26" s="1126"/>
    </row>
    <row r="27" spans="1:23" customHeight="1" ht="36.75">
      <c r="B27" s="70" t="s">
        <v>485</v>
      </c>
      <c r="C27" s="111"/>
      <c r="D27" s="114" t="s">
        <v>486</v>
      </c>
      <c r="E27" s="115" t="s">
        <v>487</v>
      </c>
      <c r="F27" s="119" t="s">
        <v>488</v>
      </c>
      <c r="G27" s="118" t="s">
        <v>489</v>
      </c>
      <c r="H27" s="116" t="s">
        <v>490</v>
      </c>
      <c r="I27" s="119" t="s">
        <v>491</v>
      </c>
      <c r="J27" s="120" t="s">
        <v>492</v>
      </c>
      <c r="K27" s="115" t="s">
        <v>487</v>
      </c>
      <c r="L27" s="116" t="s">
        <v>488</v>
      </c>
      <c r="M27" s="117" t="s">
        <v>493</v>
      </c>
    </row>
    <row r="28" spans="1:23">
      <c r="B28" s="47" t="s">
        <v>61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63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153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99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154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155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156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157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158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159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160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161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494</v>
      </c>
    </row>
    <row r="41" spans="1:23" customHeight="1" ht="12.75">
      <c r="J41" s="121"/>
    </row>
    <row r="42" spans="1:23">
      <c r="D42" s="1120" t="s">
        <v>481</v>
      </c>
      <c r="E42" s="1121"/>
      <c r="F42" s="1121"/>
      <c r="G42" s="1123" t="s">
        <v>482</v>
      </c>
      <c r="H42" s="1128"/>
      <c r="I42" s="1128"/>
      <c r="J42" s="1128"/>
      <c r="K42" s="1129"/>
      <c r="L42" s="1"/>
      <c r="O42" s="1120" t="s">
        <v>495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483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496</v>
      </c>
      <c r="C44" s="189"/>
      <c r="D44" s="114" t="s">
        <v>486</v>
      </c>
      <c r="E44" s="115" t="s">
        <v>487</v>
      </c>
      <c r="F44" s="119" t="s">
        <v>488</v>
      </c>
      <c r="G44" s="233" t="s">
        <v>497</v>
      </c>
      <c r="H44" s="120" t="s">
        <v>498</v>
      </c>
      <c r="I44" s="120" t="s">
        <v>499</v>
      </c>
      <c r="J44" s="120" t="s">
        <v>500</v>
      </c>
      <c r="K44" s="234" t="s">
        <v>493</v>
      </c>
      <c r="L44" s="230"/>
      <c r="O44" s="247" t="s">
        <v>497</v>
      </c>
      <c r="P44" s="248" t="s">
        <v>501</v>
      </c>
      <c r="Q44" s="248" t="s">
        <v>502</v>
      </c>
      <c r="R44" s="248" t="s">
        <v>503</v>
      </c>
      <c r="S44" s="248" t="s">
        <v>504</v>
      </c>
      <c r="T44" s="248" t="s">
        <v>499</v>
      </c>
      <c r="U44" s="248" t="s">
        <v>500</v>
      </c>
      <c r="V44" s="473" t="s">
        <v>505</v>
      </c>
      <c r="W44" s="249" t="s">
        <v>493</v>
      </c>
    </row>
    <row r="45" spans="1:23">
      <c r="B45" s="165" t="s">
        <v>241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506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242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491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244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507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250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487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252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488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254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493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255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508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256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509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258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510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259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511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260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512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261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513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262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514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263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264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265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267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268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269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271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272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273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275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276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277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279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280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281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283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284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285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287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288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289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290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291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292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293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294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295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296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297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298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299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300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301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481</v>
      </c>
      <c r="G93" s="1121"/>
      <c r="H93" s="1121"/>
      <c r="I93" s="1123" t="s">
        <v>482</v>
      </c>
      <c r="J93" s="1128"/>
      <c r="K93" s="1128"/>
      <c r="L93" s="1128"/>
      <c r="M93" s="1129"/>
    </row>
    <row r="94" spans="1:23" customHeight="1" ht="12.75">
      <c r="F94" s="113"/>
      <c r="G94" s="1119" t="s">
        <v>483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515</v>
      </c>
      <c r="C95" s="160"/>
      <c r="D95" s="161"/>
      <c r="E95" s="162"/>
      <c r="F95" s="114" t="s">
        <v>486</v>
      </c>
      <c r="G95" s="115" t="s">
        <v>487</v>
      </c>
      <c r="H95" s="119" t="s">
        <v>488</v>
      </c>
      <c r="I95" s="233" t="s">
        <v>497</v>
      </c>
      <c r="J95" s="120" t="s">
        <v>500</v>
      </c>
      <c r="K95" s="120" t="s">
        <v>493</v>
      </c>
      <c r="L95" s="431" t="s">
        <v>505</v>
      </c>
      <c r="M95" s="234" t="s">
        <v>516</v>
      </c>
      <c r="N95" s="243" t="s">
        <v>517</v>
      </c>
      <c r="O95" s="230"/>
      <c r="P95" s="230"/>
      <c r="Q95" s="230"/>
    </row>
    <row r="96" spans="1:23">
      <c r="B96" s="47" t="s">
        <v>309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310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311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312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313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314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315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316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317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318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319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320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321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322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323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324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325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518</v>
      </c>
      <c r="B2" s="336" t="s">
        <v>519</v>
      </c>
      <c r="C2" s="336" t="s">
        <v>498</v>
      </c>
      <c r="D2" s="337" t="s">
        <v>520</v>
      </c>
    </row>
    <row r="3" spans="1:14">
      <c r="A3" s="4" t="s">
        <v>521</v>
      </c>
      <c r="B3" s="62">
        <v>34</v>
      </c>
      <c r="C3" s="4" t="s">
        <v>502</v>
      </c>
      <c r="D3" s="4" t="s">
        <v>497</v>
      </c>
    </row>
    <row r="4" spans="1:14">
      <c r="A4" s="17" t="s">
        <v>522</v>
      </c>
      <c r="B4" s="64">
        <v>34</v>
      </c>
      <c r="C4" s="17" t="s">
        <v>503</v>
      </c>
      <c r="D4" s="17" t="s">
        <v>497</v>
      </c>
    </row>
    <row r="5" spans="1:14">
      <c r="A5" s="17" t="s">
        <v>523</v>
      </c>
      <c r="B5" s="64">
        <v>34</v>
      </c>
      <c r="C5" s="17" t="s">
        <v>503</v>
      </c>
      <c r="D5" s="17" t="s">
        <v>497</v>
      </c>
    </row>
    <row r="6" spans="1:14">
      <c r="A6" s="17" t="s">
        <v>524</v>
      </c>
      <c r="B6" s="64">
        <v>25</v>
      </c>
      <c r="C6" s="17" t="s">
        <v>504</v>
      </c>
      <c r="D6" s="17" t="s">
        <v>501</v>
      </c>
    </row>
    <row r="7" spans="1:14" customHeight="1" ht="12.75"/>
    <row r="8" spans="1:14" customHeight="1" ht="24.75" s="338" customFormat="1">
      <c r="A8" s="384" t="s">
        <v>525</v>
      </c>
      <c r="B8" s="336" t="s">
        <v>526</v>
      </c>
      <c r="C8" s="336" t="s">
        <v>527</v>
      </c>
      <c r="D8" s="336" t="s">
        <v>528</v>
      </c>
      <c r="E8" s="336" t="s">
        <v>529</v>
      </c>
      <c r="F8" s="337" t="s">
        <v>530</v>
      </c>
    </row>
    <row r="9" spans="1:14" customHeight="1" ht="12.75">
      <c r="A9" s="4" t="s">
        <v>251</v>
      </c>
      <c r="B9" s="4" t="s">
        <v>61</v>
      </c>
      <c r="C9" s="4" t="s">
        <v>251</v>
      </c>
      <c r="D9" s="4">
        <v>0</v>
      </c>
      <c r="E9" s="4">
        <v>0</v>
      </c>
      <c r="K9" s="1133" t="s">
        <v>531</v>
      </c>
      <c r="L9" s="1132"/>
      <c r="M9" s="1131" t="s">
        <v>532</v>
      </c>
      <c r="N9" s="1132"/>
    </row>
    <row r="10" spans="1:14">
      <c r="A10" s="17" t="s">
        <v>253</v>
      </c>
      <c r="B10" s="17" t="s">
        <v>522</v>
      </c>
      <c r="C10" s="4" t="s">
        <v>251</v>
      </c>
      <c r="D10" s="4">
        <v>0</v>
      </c>
      <c r="E10" s="4">
        <v>0</v>
      </c>
      <c r="H10" s="17" t="s">
        <v>253</v>
      </c>
      <c r="I10" s="17" t="s">
        <v>63</v>
      </c>
      <c r="J10" s="17" t="str">
        <f>H10&amp;I10</f>
        <v>0</v>
      </c>
      <c r="K10" s="64" t="s">
        <v>63</v>
      </c>
      <c r="L10" s="17" t="s">
        <v>522</v>
      </c>
      <c r="M10" s="64">
        <v>0</v>
      </c>
      <c r="N10" s="17">
        <v>0</v>
      </c>
    </row>
    <row r="11" spans="1:14">
      <c r="A11" s="17" t="s">
        <v>257</v>
      </c>
      <c r="B11" s="17" t="s">
        <v>523</v>
      </c>
      <c r="C11" s="4" t="s">
        <v>251</v>
      </c>
      <c r="D11" s="4">
        <v>0</v>
      </c>
      <c r="E11" s="4">
        <v>0</v>
      </c>
      <c r="H11" s="17" t="s">
        <v>253</v>
      </c>
      <c r="I11" s="17" t="s">
        <v>153</v>
      </c>
      <c r="J11" s="17" t="str">
        <f>H11&amp;I11</f>
        <v>0</v>
      </c>
      <c r="K11" s="64">
        <v>0</v>
      </c>
      <c r="L11" s="17">
        <v>0</v>
      </c>
      <c r="M11" s="64" t="s">
        <v>153</v>
      </c>
      <c r="N11" s="17" t="s">
        <v>522</v>
      </c>
    </row>
    <row r="12" spans="1:14">
      <c r="A12" s="17" t="s">
        <v>266</v>
      </c>
      <c r="B12" s="17" t="s">
        <v>61</v>
      </c>
      <c r="C12" s="17" t="s">
        <v>266</v>
      </c>
      <c r="D12" s="17">
        <v>27</v>
      </c>
      <c r="E12" s="17">
        <v>35</v>
      </c>
      <c r="F12" s="17">
        <v>3</v>
      </c>
      <c r="H12" s="17" t="s">
        <v>253</v>
      </c>
      <c r="I12" s="112" t="s">
        <v>99</v>
      </c>
      <c r="J12" s="17" t="str">
        <f>H12&amp;I12</f>
        <v>0</v>
      </c>
      <c r="K12" s="64" t="s">
        <v>63</v>
      </c>
      <c r="L12" s="17" t="s">
        <v>522</v>
      </c>
      <c r="M12" s="64" t="s">
        <v>153</v>
      </c>
      <c r="N12" s="17" t="s">
        <v>522</v>
      </c>
    </row>
    <row r="13" spans="1:14">
      <c r="A13" s="17" t="s">
        <v>270</v>
      </c>
      <c r="B13" s="17" t="s">
        <v>61</v>
      </c>
      <c r="C13" s="17" t="s">
        <v>270</v>
      </c>
      <c r="D13" s="17">
        <v>46</v>
      </c>
      <c r="E13" s="17">
        <v>35</v>
      </c>
      <c r="F13" s="17">
        <v>3</v>
      </c>
      <c r="H13" s="17" t="s">
        <v>257</v>
      </c>
      <c r="I13" s="17" t="s">
        <v>63</v>
      </c>
      <c r="J13" s="17" t="str">
        <f>H13&amp;I13</f>
        <v>0</v>
      </c>
      <c r="K13" s="64" t="s">
        <v>63</v>
      </c>
      <c r="L13" s="17" t="s">
        <v>523</v>
      </c>
      <c r="M13" s="64">
        <v>0</v>
      </c>
      <c r="N13" s="17">
        <v>0</v>
      </c>
    </row>
    <row r="14" spans="1:14">
      <c r="A14" s="17" t="s">
        <v>274</v>
      </c>
      <c r="B14" s="17" t="s">
        <v>61</v>
      </c>
      <c r="C14" s="17" t="s">
        <v>274</v>
      </c>
      <c r="D14" s="17">
        <v>19</v>
      </c>
      <c r="E14" s="17">
        <v>100</v>
      </c>
      <c r="F14" s="17">
        <v>2</v>
      </c>
      <c r="H14" s="17" t="s">
        <v>257</v>
      </c>
      <c r="I14" s="17" t="s">
        <v>153</v>
      </c>
      <c r="J14" s="17" t="str">
        <f>H14&amp;I14</f>
        <v>0</v>
      </c>
      <c r="K14" s="64">
        <v>0</v>
      </c>
      <c r="L14" s="17">
        <v>0</v>
      </c>
      <c r="M14" s="64" t="s">
        <v>153</v>
      </c>
      <c r="N14" s="17" t="s">
        <v>523</v>
      </c>
    </row>
    <row r="15" spans="1:14">
      <c r="A15" s="17" t="s">
        <v>278</v>
      </c>
      <c r="B15" s="17" t="s">
        <v>61</v>
      </c>
      <c r="C15" s="17" t="s">
        <v>278</v>
      </c>
      <c r="D15" s="17">
        <v>19</v>
      </c>
      <c r="E15" s="17">
        <v>160</v>
      </c>
      <c r="F15" s="17">
        <v>2</v>
      </c>
      <c r="H15" s="17" t="s">
        <v>257</v>
      </c>
      <c r="I15" s="112" t="s">
        <v>99</v>
      </c>
      <c r="J15" s="17" t="str">
        <f>H15&amp;I15</f>
        <v>0</v>
      </c>
      <c r="K15" s="64" t="s">
        <v>63</v>
      </c>
      <c r="L15" s="17" t="s">
        <v>523</v>
      </c>
      <c r="M15" s="64" t="s">
        <v>153</v>
      </c>
      <c r="N15" s="17" t="s">
        <v>523</v>
      </c>
    </row>
    <row r="16" spans="1:14">
      <c r="A16" s="17" t="s">
        <v>282</v>
      </c>
      <c r="B16" s="17" t="s">
        <v>61</v>
      </c>
      <c r="C16" s="17" t="s">
        <v>282</v>
      </c>
      <c r="D16" s="17">
        <v>19</v>
      </c>
      <c r="E16" s="17">
        <v>200</v>
      </c>
      <c r="F16" s="17">
        <v>2</v>
      </c>
      <c r="H16" s="17" t="s">
        <v>257</v>
      </c>
      <c r="I16" s="460" t="s">
        <v>173</v>
      </c>
      <c r="J16" s="17" t="str">
        <f>H16&amp;I16</f>
        <v>0</v>
      </c>
      <c r="K16" s="64" t="s">
        <v>173</v>
      </c>
      <c r="L16" s="17" t="s">
        <v>522</v>
      </c>
      <c r="M16" s="64">
        <v>0</v>
      </c>
      <c r="N16" s="17">
        <v>0</v>
      </c>
    </row>
    <row r="17" spans="1:14">
      <c r="A17" s="17" t="s">
        <v>286</v>
      </c>
      <c r="B17" s="17" t="s">
        <v>61</v>
      </c>
      <c r="C17" s="17" t="s">
        <v>286</v>
      </c>
      <c r="D17" s="17">
        <v>19</v>
      </c>
      <c r="E17" s="318" t="s">
        <v>61</v>
      </c>
      <c r="F17" s="17">
        <v>2</v>
      </c>
      <c r="H17" s="17" t="s">
        <v>257</v>
      </c>
      <c r="I17" s="460" t="s">
        <v>174</v>
      </c>
      <c r="J17" s="17" t="str">
        <f>H17&amp;I17</f>
        <v>0</v>
      </c>
      <c r="K17" s="64">
        <v>0</v>
      </c>
      <c r="L17" s="17">
        <v>0</v>
      </c>
      <c r="M17" s="64" t="s">
        <v>174</v>
      </c>
      <c r="N17" s="17" t="s">
        <v>522</v>
      </c>
    </row>
    <row r="18" spans="1:14" customHeight="1" ht="12.75">
      <c r="H18" s="17" t="s">
        <v>257</v>
      </c>
      <c r="I18" s="460" t="s">
        <v>221</v>
      </c>
      <c r="J18" s="17" t="str">
        <f>H18&amp;I18</f>
        <v>0</v>
      </c>
      <c r="K18" s="64" t="s">
        <v>173</v>
      </c>
      <c r="L18" s="17" t="s">
        <v>522</v>
      </c>
      <c r="M18" s="64" t="s">
        <v>153</v>
      </c>
      <c r="N18" s="17" t="s">
        <v>523</v>
      </c>
    </row>
    <row r="19" spans="1:14" customHeight="1" ht="12.75" s="338" customFormat="1">
      <c r="A19" s="334" t="s">
        <v>151</v>
      </c>
      <c r="B19" s="335" t="s">
        <v>533</v>
      </c>
      <c r="H19" s="17" t="s">
        <v>257</v>
      </c>
      <c r="I19" s="460" t="s">
        <v>220</v>
      </c>
      <c r="J19" s="17" t="str">
        <f>H19&amp;I19</f>
        <v>0</v>
      </c>
      <c r="K19" s="64" t="s">
        <v>173</v>
      </c>
      <c r="L19" s="17" t="s">
        <v>522</v>
      </c>
      <c r="M19" s="64" t="s">
        <v>174</v>
      </c>
      <c r="N19" s="17" t="s">
        <v>522</v>
      </c>
    </row>
    <row r="20" spans="1:14">
      <c r="A20" s="4" t="s">
        <v>61</v>
      </c>
      <c r="B20" s="4">
        <v>0</v>
      </c>
      <c r="H20" s="17" t="s">
        <v>257</v>
      </c>
      <c r="I20" s="460" t="s">
        <v>222</v>
      </c>
      <c r="J20" s="17" t="str">
        <f>H20&amp;I20</f>
        <v>0</v>
      </c>
      <c r="K20" s="64" t="s">
        <v>63</v>
      </c>
      <c r="L20" s="17" t="s">
        <v>523</v>
      </c>
      <c r="M20" s="64" t="s">
        <v>174</v>
      </c>
      <c r="N20" s="17" t="s">
        <v>522</v>
      </c>
    </row>
    <row r="21" spans="1:14">
      <c r="A21" s="4" t="s">
        <v>63</v>
      </c>
      <c r="B21" s="4">
        <v>1</v>
      </c>
    </row>
    <row r="22" spans="1:14">
      <c r="A22" s="17" t="s">
        <v>153</v>
      </c>
      <c r="B22" s="17">
        <v>1</v>
      </c>
    </row>
    <row r="23" spans="1:14">
      <c r="A23" s="112" t="s">
        <v>99</v>
      </c>
      <c r="B23" s="112">
        <v>2</v>
      </c>
    </row>
    <row r="24" spans="1:14">
      <c r="A24" s="460" t="s">
        <v>173</v>
      </c>
      <c r="B24" s="17">
        <v>1</v>
      </c>
    </row>
    <row r="25" spans="1:14">
      <c r="A25" s="460" t="s">
        <v>174</v>
      </c>
      <c r="B25" s="17">
        <v>1</v>
      </c>
    </row>
    <row r="26" spans="1:14">
      <c r="A26" s="460" t="s">
        <v>221</v>
      </c>
      <c r="B26" s="17">
        <v>2</v>
      </c>
    </row>
    <row r="27" spans="1:14">
      <c r="A27" s="460" t="s">
        <v>222</v>
      </c>
      <c r="B27" s="17">
        <v>2</v>
      </c>
    </row>
    <row r="28" spans="1:14" customHeight="1" ht="12.75"/>
    <row r="29" spans="1:14" customHeight="1" ht="12.75" s="338" customFormat="1">
      <c r="A29" s="334" t="s">
        <v>518</v>
      </c>
      <c r="B29" s="335" t="s">
        <v>24</v>
      </c>
      <c r="C29" s="335" t="s">
        <v>152</v>
      </c>
      <c r="D29" s="336" t="s">
        <v>534</v>
      </c>
      <c r="E29" s="337" t="s">
        <v>535</v>
      </c>
    </row>
    <row r="30" spans="1:14">
      <c r="A30" s="4" t="s">
        <v>521</v>
      </c>
      <c r="B30" s="4" t="s">
        <v>61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521</v>
      </c>
      <c r="B31" s="17" t="s">
        <v>536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521</v>
      </c>
      <c r="B32" s="17" t="s">
        <v>537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521</v>
      </c>
      <c r="B33" s="17" t="s">
        <v>538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521</v>
      </c>
      <c r="B34" s="17" t="s">
        <v>539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522</v>
      </c>
      <c r="B35" s="17" t="s">
        <v>61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522</v>
      </c>
      <c r="B36" s="17" t="s">
        <v>536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522</v>
      </c>
      <c r="B37" s="17" t="s">
        <v>537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522</v>
      </c>
      <c r="B38" s="17" t="s">
        <v>538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522</v>
      </c>
      <c r="B39" s="17" t="s">
        <v>539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523</v>
      </c>
      <c r="B40" s="17" t="s">
        <v>61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523</v>
      </c>
      <c r="B41" s="17" t="s">
        <v>536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523</v>
      </c>
      <c r="B42" s="17" t="s">
        <v>537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523</v>
      </c>
      <c r="B43" s="17" t="s">
        <v>538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523</v>
      </c>
      <c r="B44" s="17" t="s">
        <v>539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524</v>
      </c>
      <c r="B45" s="17" t="s">
        <v>61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524</v>
      </c>
      <c r="B46" s="17" t="s">
        <v>536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524</v>
      </c>
      <c r="B47" s="17" t="s">
        <v>537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524</v>
      </c>
      <c r="B48" s="17" t="s">
        <v>538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524</v>
      </c>
      <c r="B49" s="17" t="s">
        <v>539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25</v>
      </c>
      <c r="B52" s="268" t="s">
        <v>97</v>
      </c>
    </row>
    <row r="53" spans="1:14">
      <c r="A53" s="4" t="s">
        <v>61</v>
      </c>
      <c r="B53" s="62">
        <v>0</v>
      </c>
    </row>
    <row r="54" spans="1:14">
      <c r="A54" s="17" t="s">
        <v>540</v>
      </c>
      <c r="B54" s="64">
        <v>53</v>
      </c>
    </row>
    <row r="55" spans="1:14">
      <c r="A55" s="17" t="s">
        <v>541</v>
      </c>
      <c r="B55" s="64">
        <v>101</v>
      </c>
    </row>
    <row r="56" spans="1:14">
      <c r="A56" s="17" t="s">
        <v>542</v>
      </c>
      <c r="B56" s="64" t="s">
        <v>373</v>
      </c>
    </row>
    <row r="58" spans="1:14" customHeight="1" ht="12.75"/>
    <row r="59" spans="1:14" customHeight="1" ht="12.75">
      <c r="A59" s="334" t="s">
        <v>518</v>
      </c>
      <c r="B59" s="268" t="s">
        <v>543</v>
      </c>
      <c r="C59" s="360" t="s">
        <v>152</v>
      </c>
      <c r="D59" s="360" t="s">
        <v>544</v>
      </c>
      <c r="E59" s="360" t="s">
        <v>545</v>
      </c>
    </row>
    <row r="60" spans="1:14">
      <c r="A60" s="4" t="s">
        <v>521</v>
      </c>
      <c r="B60" s="4" t="s">
        <v>546</v>
      </c>
      <c r="C60" s="4" t="str">
        <f>A60&amp;B60</f>
        <v>0</v>
      </c>
      <c r="D60" s="362" t="str">
        <f>('BF - MO'!M32*'BF - MO'!N32)/500+3</f>
        <v>0</v>
      </c>
      <c r="E60" t="s">
        <v>547</v>
      </c>
    </row>
    <row r="61" spans="1:14">
      <c r="A61" s="4" t="s">
        <v>521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547</v>
      </c>
    </row>
    <row r="62" spans="1:14">
      <c r="A62" s="17" t="s">
        <v>522</v>
      </c>
      <c r="B62" s="17" t="s">
        <v>546</v>
      </c>
      <c r="C62" s="17" t="str">
        <f>A62&amp;B62</f>
        <v>0</v>
      </c>
      <c r="D62" s="361" t="str">
        <f>('BF - MO'!M32*'BF - MO'!N32)/500+3+3</f>
        <v>0</v>
      </c>
      <c r="E62" t="s">
        <v>548</v>
      </c>
    </row>
    <row r="63" spans="1:14">
      <c r="A63" s="17" t="s">
        <v>522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549</v>
      </c>
    </row>
    <row r="64" spans="1:14">
      <c r="A64" s="17" t="s">
        <v>523</v>
      </c>
      <c r="B64" s="17" t="s">
        <v>546</v>
      </c>
      <c r="C64" s="17" t="str">
        <f>A64&amp;B64</f>
        <v>0</v>
      </c>
      <c r="D64" s="361" t="str">
        <f>('BF - MO'!M32*'BF - MO'!N32)/500+3+3</f>
        <v>0</v>
      </c>
      <c r="E64" t="s">
        <v>548</v>
      </c>
    </row>
    <row r="65" spans="1:14">
      <c r="A65" s="17" t="s">
        <v>523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549</v>
      </c>
    </row>
    <row r="66" spans="1:14">
      <c r="A66" s="17" t="s">
        <v>524</v>
      </c>
      <c r="B66" s="17" t="s">
        <v>546</v>
      </c>
      <c r="C66" s="17" t="str">
        <f>A66&amp;B66</f>
        <v>0</v>
      </c>
      <c r="D66" s="361" t="str">
        <f>('BF - MO'!M32*'BF - MO'!N32)/500+3</f>
        <v>0</v>
      </c>
      <c r="E66" t="s">
        <v>547</v>
      </c>
    </row>
    <row r="67" spans="1:14" customHeight="1" ht="12.75">
      <c r="A67" s="17" t="s">
        <v>524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549</v>
      </c>
    </row>
    <row r="68" spans="1:14" customHeight="1" ht="12.75">
      <c r="C68" s="360" t="s">
        <v>152</v>
      </c>
      <c r="D68" s="363" t="s">
        <v>550</v>
      </c>
      <c r="E68" s="360" t="s">
        <v>545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551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552</v>
      </c>
      <c r="B4" s="641"/>
      <c r="C4" s="641"/>
      <c r="D4" s="641"/>
      <c r="E4" s="641"/>
      <c r="F4" s="641"/>
      <c r="G4" s="642"/>
      <c r="H4" s="643"/>
      <c r="I4" s="640" t="s">
        <v>553</v>
      </c>
      <c r="J4" s="641"/>
      <c r="K4" s="641"/>
      <c r="L4" s="641"/>
      <c r="M4" s="644" t="s">
        <v>40</v>
      </c>
      <c r="N4" s="645" t="s">
        <v>11</v>
      </c>
      <c r="O4" s="637"/>
    </row>
    <row r="5" spans="1:18">
      <c r="A5" s="646"/>
      <c r="B5" s="637" t="s">
        <v>65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336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8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54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66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554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555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556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12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557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15</v>
      </c>
      <c r="C11" s="660"/>
      <c r="D11" s="661" t="str">
        <f>'H - INPUT'!F26</f>
        <v>0</v>
      </c>
      <c r="E11" s="661"/>
      <c r="F11" s="665" t="s">
        <v>10</v>
      </c>
      <c r="G11" s="662" t="str">
        <f>IF('H - INPUT'!F27="","",'H - INPUT'!F27)</f>
        <v>0</v>
      </c>
      <c r="H11" s="637"/>
      <c r="I11" s="659" t="s">
        <v>558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13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68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559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560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97</v>
      </c>
      <c r="G15" s="671" t="s">
        <v>98</v>
      </c>
      <c r="H15" s="637"/>
      <c r="I15" s="658" t="s">
        <v>465</v>
      </c>
      <c r="J15" s="637"/>
      <c r="K15" s="637"/>
      <c r="L15" s="637"/>
      <c r="M15" s="637"/>
      <c r="N15" s="657"/>
      <c r="O15" s="637"/>
    </row>
    <row r="16" spans="1:18">
      <c r="A16" s="672" t="s">
        <v>18</v>
      </c>
      <c r="B16" s="665" t="str">
        <f>'H - INPUT'!F34</f>
        <v>0</v>
      </c>
      <c r="C16" s="673"/>
      <c r="D16" s="674" t="s">
        <v>561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556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562</v>
      </c>
      <c r="B17" s="674" t="str">
        <f>'H - INPUT'!F32</f>
        <v>0</v>
      </c>
      <c r="C17" s="660"/>
      <c r="D17" s="674" t="s">
        <v>563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557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564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558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565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566</v>
      </c>
      <c r="B20" s="685"/>
      <c r="C20" s="686" t="str">
        <f>'H - INPUT'!F38</f>
        <v>0</v>
      </c>
      <c r="D20" s="687"/>
      <c r="E20" s="688" t="s">
        <v>567</v>
      </c>
      <c r="F20" s="687"/>
      <c r="G20" s="689" t="str">
        <f>'H - INPUT'!F29</f>
        <v>0</v>
      </c>
      <c r="H20" s="637"/>
      <c r="I20" s="659" t="s">
        <v>568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124</v>
      </c>
      <c r="B21" s="660"/>
      <c r="C21" s="661" t="str">
        <f>'H - INPUT'!F39</f>
        <v>0</v>
      </c>
      <c r="D21" s="690"/>
      <c r="E21" s="674" t="s">
        <v>569</v>
      </c>
      <c r="F21" s="690"/>
      <c r="G21" s="691" t="str">
        <f>'H - INPUT'!F30</f>
        <v>0</v>
      </c>
      <c r="H21" s="637"/>
      <c r="I21" s="659" t="s">
        <v>570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571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393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572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573</v>
      </c>
      <c r="B24" s="685"/>
      <c r="C24" s="693"/>
      <c r="D24" s="694" t="str">
        <f>IFERROR('Panel Details'!H53,0)</f>
        <v>0</v>
      </c>
      <c r="E24" s="638" t="s">
        <v>574</v>
      </c>
      <c r="F24" s="638"/>
      <c r="G24" s="695" t="str">
        <f>IFERROR(ROUND((76.2*(D24-1))+103.2+M18+46-26.5,0),0)</f>
        <v>0</v>
      </c>
      <c r="H24" s="637"/>
      <c r="I24" s="659" t="s">
        <v>575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576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575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577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578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579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580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579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581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582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16</v>
      </c>
      <c r="J30" s="637"/>
      <c r="K30" s="637"/>
      <c r="L30" s="700" t="s">
        <v>583</v>
      </c>
      <c r="M30" s="700" t="s">
        <v>584</v>
      </c>
      <c r="N30" s="701" t="s">
        <v>11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585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482</v>
      </c>
      <c r="B32" s="702"/>
      <c r="C32" s="641"/>
      <c r="D32" s="703"/>
      <c r="E32" s="637"/>
      <c r="F32" s="637"/>
      <c r="G32" s="637"/>
      <c r="H32" s="637"/>
      <c r="I32" s="672" t="s">
        <v>586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587</v>
      </c>
      <c r="B33" s="705"/>
      <c r="C33" s="669"/>
      <c r="D33" s="706"/>
      <c r="E33" s="637"/>
      <c r="F33" s="637"/>
      <c r="G33" s="638"/>
      <c r="H33" s="637"/>
      <c r="I33" s="672" t="s">
        <v>463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588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589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590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591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185</v>
      </c>
      <c r="M36" s="700" t="s">
        <v>186</v>
      </c>
      <c r="N36" s="701" t="s">
        <v>187</v>
      </c>
      <c r="O36" s="637"/>
    </row>
    <row r="37" spans="1:18">
      <c r="A37" s="659" t="s">
        <v>592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593</v>
      </c>
      <c r="B38" s="660"/>
      <c r="C38" s="660"/>
      <c r="D38" s="708"/>
      <c r="E38" s="637"/>
      <c r="F38" s="637"/>
      <c r="G38" s="638"/>
      <c r="H38" s="637"/>
      <c r="I38" s="713" t="s">
        <v>594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595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596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597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481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598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462</v>
      </c>
      <c r="N42" s="717" t="s">
        <v>463</v>
      </c>
      <c r="O42" s="637"/>
    </row>
    <row r="43" spans="1:18" customHeight="1" ht="13.5">
      <c r="A43" s="658" t="s">
        <v>599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600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601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40</v>
      </c>
      <c r="N44" s="701" t="s">
        <v>11</v>
      </c>
      <c r="O44" s="637"/>
    </row>
    <row r="45" spans="1:18">
      <c r="A45" s="659" t="s">
        <v>602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486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603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604</v>
      </c>
      <c r="J46" s="685"/>
      <c r="K46" s="685"/>
      <c r="L46" s="663" t="s">
        <v>605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606</v>
      </c>
      <c r="B47" s="679"/>
      <c r="C47" s="681"/>
      <c r="D47" s="723">
        <v>0</v>
      </c>
      <c r="E47" s="637"/>
      <c r="F47" s="637"/>
      <c r="G47" s="638"/>
      <c r="H47" s="637"/>
      <c r="I47" s="672" t="s">
        <v>604</v>
      </c>
      <c r="J47" s="663"/>
      <c r="K47" s="663"/>
      <c r="L47" s="663" t="s">
        <v>607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608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68</v>
      </c>
      <c r="N48" s="701" t="s">
        <v>11</v>
      </c>
      <c r="O48" s="637"/>
    </row>
    <row r="49" spans="1:18" customHeight="1" ht="13.5">
      <c r="A49" s="649" t="s">
        <v>497</v>
      </c>
      <c r="B49" s="650"/>
      <c r="C49" s="724"/>
      <c r="D49" s="725"/>
      <c r="E49" s="637"/>
      <c r="F49" s="637"/>
      <c r="G49" s="638"/>
      <c r="H49" s="637"/>
      <c r="I49" s="677" t="s">
        <v>30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498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499</v>
      </c>
      <c r="B51" s="660"/>
      <c r="C51" s="673"/>
      <c r="D51" s="708"/>
      <c r="E51" s="637"/>
      <c r="F51" s="637"/>
      <c r="G51" s="638"/>
      <c r="H51" s="637"/>
      <c r="I51" s="727" t="s">
        <v>26</v>
      </c>
      <c r="J51" s="728"/>
      <c r="K51" s="728"/>
      <c r="L51" s="728"/>
      <c r="M51" s="728"/>
      <c r="N51" s="729"/>
      <c r="O51" s="637"/>
    </row>
    <row r="52" spans="1:18">
      <c r="A52" s="659" t="s">
        <v>500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493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505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609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610</v>
      </c>
      <c r="B57" s="733" t="s">
        <v>611</v>
      </c>
      <c r="C57" s="734" t="s">
        <v>545</v>
      </c>
      <c r="D57" s="734" t="s">
        <v>11</v>
      </c>
      <c r="E57" s="734" t="s">
        <v>612</v>
      </c>
      <c r="F57" s="734" t="s">
        <v>97</v>
      </c>
      <c r="G57" s="735" t="s">
        <v>40</v>
      </c>
      <c r="H57" s="637"/>
      <c r="I57" s="1135" t="s">
        <v>613</v>
      </c>
      <c r="J57" s="1136"/>
      <c r="K57" s="1137"/>
      <c r="L57" s="736"/>
      <c r="M57" s="736"/>
      <c r="N57" s="737"/>
      <c r="O57" s="637"/>
    </row>
    <row r="58" spans="1:18">
      <c r="A58" s="738" t="s">
        <v>614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614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614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615</v>
      </c>
    </row>
    <row r="63" spans="1:18">
      <c r="A63" s="746" t="s">
        <v>616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617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618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511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588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492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619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487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620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621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622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488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623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624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625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626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627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628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629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630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552</v>
      </c>
      <c r="B4" s="181"/>
      <c r="C4" s="181"/>
      <c r="D4" s="130"/>
      <c r="E4" s="130"/>
      <c r="F4" s="130"/>
      <c r="G4" s="131"/>
      <c r="H4" s="87"/>
      <c r="I4" s="129" t="s">
        <v>553</v>
      </c>
      <c r="J4" s="130"/>
      <c r="K4" s="130"/>
      <c r="L4" s="130"/>
      <c r="M4" s="91" t="s">
        <v>40</v>
      </c>
      <c r="N4" s="92" t="s">
        <v>11</v>
      </c>
      <c r="O4" s="87"/>
    </row>
    <row r="5" spans="1:16">
      <c r="A5" s="109"/>
      <c r="B5" s="110" t="s">
        <v>65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336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66</v>
      </c>
      <c r="C8" s="88"/>
      <c r="D8" s="89" t="str">
        <f>'BF - INPUT'!F20</f>
        <v>0</v>
      </c>
      <c r="E8" s="89"/>
      <c r="F8" s="89"/>
      <c r="G8" s="100"/>
      <c r="H8" s="87"/>
      <c r="I8" s="93" t="s">
        <v>554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555</v>
      </c>
      <c r="C9" s="88"/>
      <c r="D9" s="89" t="str">
        <f>'BF - INPUT'!F21</f>
        <v>0</v>
      </c>
      <c r="E9" s="89"/>
      <c r="F9" s="89"/>
      <c r="G9" s="100"/>
      <c r="H9" s="87"/>
      <c r="I9" s="93" t="s">
        <v>556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12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557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15</v>
      </c>
      <c r="C11" s="88"/>
      <c r="D11" s="89" t="str">
        <f>'BF - INPUT'!F26</f>
        <v>0</v>
      </c>
      <c r="E11" s="89"/>
      <c r="F11" s="188" t="s">
        <v>10</v>
      </c>
      <c r="G11" s="100" t="str">
        <f>IF('BF - INPUT'!F27="","",'BF - INPUT'!F27)</f>
        <v>0</v>
      </c>
      <c r="H11" s="87"/>
      <c r="I11" s="93" t="s">
        <v>558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68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559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560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97</v>
      </c>
      <c r="G15" s="272" t="s">
        <v>98</v>
      </c>
      <c r="H15" s="87"/>
      <c r="I15" s="96" t="s">
        <v>465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88" t="str">
        <f>'BF - INPUT'!F35</f>
        <v>0</v>
      </c>
      <c r="C16" s="89"/>
      <c r="D16" s="196" t="s">
        <v>561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556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562</v>
      </c>
      <c r="B17" s="196" t="str">
        <f>'BF - INPUT'!F33</f>
        <v>0</v>
      </c>
      <c r="C17" s="88"/>
      <c r="D17" s="196" t="s">
        <v>563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557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564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558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143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566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568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124</v>
      </c>
      <c r="B21" s="88"/>
      <c r="C21" s="88"/>
      <c r="D21" s="276" t="str">
        <f>'BF - INPUT'!F40</f>
        <v>0</v>
      </c>
      <c r="E21" s="351" t="s">
        <v>631</v>
      </c>
      <c r="F21" s="132"/>
      <c r="G21" s="352" t="str">
        <f>'BF - INPUT'!F41</f>
        <v>0</v>
      </c>
      <c r="H21" s="87"/>
      <c r="I21" s="93" t="s">
        <v>570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571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572</v>
      </c>
      <c r="B23" s="130"/>
      <c r="C23" s="130"/>
      <c r="D23" s="130"/>
      <c r="E23" s="130"/>
      <c r="F23" s="130"/>
      <c r="G23" s="131"/>
      <c r="H23" s="87"/>
      <c r="I23" s="93" t="s">
        <v>575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632</v>
      </c>
      <c r="B24" s="90"/>
      <c r="C24" s="353"/>
      <c r="D24" s="339" t="str">
        <f>IFERROR('Panel Details'!H53,0)</f>
        <v>0</v>
      </c>
      <c r="E24" s="122" t="s">
        <v>574</v>
      </c>
      <c r="F24" s="122"/>
      <c r="G24" s="354" t="str">
        <f>IFERROR(ROUND((76.2*(D24-1))+103.2+M18+46-26.5,0),0)</f>
        <v>0</v>
      </c>
      <c r="H24" s="87"/>
      <c r="I24" s="93" t="s">
        <v>575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576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577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633</v>
      </c>
      <c r="J26" s="87"/>
      <c r="K26" s="87"/>
      <c r="L26" s="250" t="s">
        <v>634</v>
      </c>
      <c r="M26" s="250" t="s">
        <v>584</v>
      </c>
      <c r="N26" s="251" t="s">
        <v>11</v>
      </c>
      <c r="O26" s="87"/>
    </row>
    <row r="27" spans="1:16">
      <c r="A27" s="93" t="s">
        <v>578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580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581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582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518</v>
      </c>
      <c r="J31" s="265"/>
      <c r="K31" s="265"/>
      <c r="L31" s="250" t="s">
        <v>635</v>
      </c>
      <c r="M31" s="250" t="s">
        <v>584</v>
      </c>
      <c r="N31" s="251" t="s">
        <v>11</v>
      </c>
      <c r="O31" s="87"/>
    </row>
    <row r="32" spans="1:16" customHeight="1" ht="13.5">
      <c r="A32" s="129" t="s">
        <v>482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587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588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590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591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636</v>
      </c>
      <c r="M36" s="250"/>
      <c r="N36" s="251"/>
      <c r="O36" s="87"/>
    </row>
    <row r="37" spans="1:16" customHeight="1" ht="13.5">
      <c r="A37" s="93" t="s">
        <v>592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593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595</v>
      </c>
      <c r="B39" s="88"/>
      <c r="C39" s="88"/>
      <c r="D39" s="331"/>
      <c r="E39" s="87"/>
      <c r="F39" s="87"/>
      <c r="G39" s="122"/>
      <c r="H39" s="87"/>
      <c r="I39" s="129" t="s">
        <v>481</v>
      </c>
      <c r="J39" s="130"/>
      <c r="K39" s="130"/>
      <c r="L39" s="130"/>
      <c r="M39" s="130"/>
      <c r="N39" s="133"/>
      <c r="O39" s="87"/>
    </row>
    <row r="40" spans="1:16">
      <c r="A40" s="94" t="s">
        <v>596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462</v>
      </c>
      <c r="N40" s="279" t="s">
        <v>463</v>
      </c>
      <c r="O40" s="87"/>
    </row>
    <row r="41" spans="1:16">
      <c r="A41" s="93" t="s">
        <v>597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600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598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599</v>
      </c>
      <c r="B43" s="87"/>
      <c r="C43" s="87"/>
      <c r="D43" s="330"/>
      <c r="E43" s="87"/>
      <c r="F43" s="87"/>
      <c r="G43" s="122"/>
      <c r="H43" s="87"/>
      <c r="I43" s="93" t="s">
        <v>486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601</v>
      </c>
      <c r="B44" s="88"/>
      <c r="C44" s="88"/>
      <c r="D44" s="331"/>
      <c r="E44" s="87"/>
      <c r="F44" s="87"/>
      <c r="G44" s="122"/>
      <c r="H44" s="87"/>
      <c r="I44" s="124" t="s">
        <v>604</v>
      </c>
      <c r="J44" s="90"/>
      <c r="K44" s="90"/>
      <c r="L44" s="134" t="s">
        <v>605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602</v>
      </c>
      <c r="B45" s="88"/>
      <c r="C45" s="88"/>
      <c r="D45" s="331"/>
      <c r="E45" s="87"/>
      <c r="F45" s="87"/>
      <c r="G45" s="122"/>
      <c r="H45" s="87"/>
      <c r="I45" s="155" t="s">
        <v>604</v>
      </c>
      <c r="J45" s="134"/>
      <c r="K45" s="134"/>
      <c r="L45" s="134" t="s">
        <v>607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603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68</v>
      </c>
      <c r="N46" s="251" t="s">
        <v>11</v>
      </c>
      <c r="O46" s="87"/>
    </row>
    <row r="47" spans="1:16" customHeight="1" ht="13.5">
      <c r="A47" s="98" t="s">
        <v>606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608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26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499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500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493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505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609</v>
      </c>
      <c r="B55" s="99"/>
      <c r="C55" s="99"/>
      <c r="D55" s="468"/>
      <c r="E55" s="87"/>
      <c r="F55" s="87"/>
      <c r="G55" s="122"/>
      <c r="H55" s="87"/>
      <c r="I55" s="1159" t="s">
        <v>613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610</v>
      </c>
      <c r="B57" s="349" t="s">
        <v>611</v>
      </c>
      <c r="C57" s="332" t="s">
        <v>545</v>
      </c>
      <c r="D57" s="332" t="s">
        <v>11</v>
      </c>
      <c r="E57" s="332" t="s">
        <v>612</v>
      </c>
      <c r="F57" s="332" t="s">
        <v>97</v>
      </c>
      <c r="G57" s="333" t="s">
        <v>40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637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638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639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640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614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614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614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615</v>
      </c>
      <c r="H67" s="255"/>
    </row>
    <row r="68" spans="1:16">
      <c r="A68" s="257" t="s">
        <v>616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617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618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511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588</v>
      </c>
      <c r="B72" s="258"/>
      <c r="C72" s="258"/>
      <c r="D72" s="258"/>
      <c r="E72" s="258"/>
      <c r="F72" s="479"/>
    </row>
    <row r="73" spans="1:16">
      <c r="A73" s="257" t="s">
        <v>492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619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487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620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621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622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641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623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624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625</v>
      </c>
      <c r="B82" s="258"/>
      <c r="C82" s="258"/>
      <c r="D82" s="258"/>
      <c r="E82" s="258"/>
      <c r="F82" s="479"/>
    </row>
    <row r="83" spans="1:16">
      <c r="A83" s="257" t="s">
        <v>626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627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628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629</v>
      </c>
      <c r="B86" s="258"/>
      <c r="C86" s="258"/>
      <c r="D86" s="258"/>
      <c r="E86" s="258"/>
      <c r="F86" s="479"/>
    </row>
    <row r="88" spans="1:16">
      <c r="A88" s="256" t="s">
        <v>642</v>
      </c>
    </row>
    <row r="89" spans="1:16">
      <c r="A89" s="281" t="s">
        <v>506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491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507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487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488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493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508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509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510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511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512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513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514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643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552</v>
      </c>
      <c r="B4" s="181"/>
      <c r="C4" s="130"/>
      <c r="D4" s="130"/>
      <c r="E4" s="130"/>
      <c r="F4" s="130"/>
      <c r="G4" s="131"/>
      <c r="H4" s="80"/>
      <c r="I4" s="129" t="s">
        <v>553</v>
      </c>
      <c r="J4" s="130"/>
      <c r="K4" s="130"/>
      <c r="L4" s="130"/>
      <c r="M4" s="91" t="s">
        <v>40</v>
      </c>
      <c r="N4" s="92" t="s">
        <v>11</v>
      </c>
      <c r="O4" s="80"/>
    </row>
    <row r="5" spans="1:16">
      <c r="A5" s="109"/>
      <c r="B5" s="110" t="s">
        <v>65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336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66</v>
      </c>
      <c r="C8" s="88"/>
      <c r="D8" s="89" t="str">
        <f>'BP - INPUT'!F20</f>
        <v>0</v>
      </c>
      <c r="E8" s="89"/>
      <c r="F8" s="89"/>
      <c r="G8" s="100"/>
      <c r="H8" s="87"/>
      <c r="I8" s="93" t="s">
        <v>554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555</v>
      </c>
      <c r="C9" s="88"/>
      <c r="D9" s="89" t="str">
        <f>'BP - INPUT'!F21</f>
        <v>0</v>
      </c>
      <c r="E9" s="89"/>
      <c r="F9" s="89"/>
      <c r="G9" s="100"/>
      <c r="H9" s="87"/>
      <c r="I9" s="93" t="s">
        <v>556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12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557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15</v>
      </c>
      <c r="C11" s="88"/>
      <c r="D11" s="89" t="str">
        <f>'BP - INPUT'!F26</f>
        <v>0</v>
      </c>
      <c r="E11" s="89"/>
      <c r="F11" s="188" t="s">
        <v>10</v>
      </c>
      <c r="G11" s="100" t="str">
        <f>IF('BP - INPUT'!F27="","",'BP - INPUT'!F27)</f>
        <v>0</v>
      </c>
      <c r="H11" s="87"/>
      <c r="I11" s="93" t="s">
        <v>558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68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559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560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97</v>
      </c>
      <c r="G15" s="272" t="s">
        <v>98</v>
      </c>
      <c r="H15" s="87"/>
      <c r="I15" s="96" t="s">
        <v>465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32" t="str">
        <f>'BP - INPUT'!F35</f>
        <v>0</v>
      </c>
      <c r="C16" s="90"/>
      <c r="D16" s="196" t="s">
        <v>644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556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562</v>
      </c>
      <c r="B17" s="89" t="str">
        <f>'BP - INPUT'!F33</f>
        <v>0</v>
      </c>
      <c r="C17" s="88"/>
      <c r="D17" s="196" t="s">
        <v>563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557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564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558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143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566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568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124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570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571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572</v>
      </c>
      <c r="B23" s="181"/>
      <c r="C23" s="130"/>
      <c r="D23" s="130"/>
      <c r="E23" s="130"/>
      <c r="F23" s="130"/>
      <c r="G23" s="131"/>
      <c r="H23" s="87"/>
      <c r="I23" s="93" t="s">
        <v>575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632</v>
      </c>
      <c r="B24" s="90"/>
      <c r="C24" s="353"/>
      <c r="D24" s="355" t="str">
        <f>IFERROR('Panel Details'!H53,0)</f>
        <v>0</v>
      </c>
      <c r="E24" s="122" t="s">
        <v>574</v>
      </c>
      <c r="F24" s="122"/>
      <c r="G24" s="354" t="str">
        <f>IFERROR(ROUND((76.2*(D24-1))+103.2+M18+46-26.5,0),0)</f>
        <v>0</v>
      </c>
      <c r="H24" s="87"/>
      <c r="I24" s="93" t="s">
        <v>575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576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577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633</v>
      </c>
      <c r="J26" s="87"/>
      <c r="K26" s="87"/>
      <c r="L26" s="250" t="s">
        <v>634</v>
      </c>
      <c r="M26" s="250" t="s">
        <v>584</v>
      </c>
      <c r="N26" s="251" t="s">
        <v>11</v>
      </c>
      <c r="O26" s="87"/>
    </row>
    <row r="27" spans="1:16">
      <c r="A27" s="93" t="s">
        <v>578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580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581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582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518</v>
      </c>
      <c r="J31" s="265"/>
      <c r="K31" s="265"/>
      <c r="L31" s="250" t="s">
        <v>635</v>
      </c>
      <c r="M31" s="250" t="s">
        <v>584</v>
      </c>
      <c r="N31" s="251" t="s">
        <v>11</v>
      </c>
      <c r="O31" s="87"/>
    </row>
    <row r="32" spans="1:16" customHeight="1" ht="13.5">
      <c r="A32" s="129" t="s">
        <v>482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645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588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590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591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636</v>
      </c>
      <c r="M36" s="250"/>
      <c r="N36" s="251"/>
      <c r="O36" s="87"/>
    </row>
    <row r="37" spans="1:16" customHeight="1" ht="13.5">
      <c r="A37" s="93" t="s">
        <v>592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593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595</v>
      </c>
      <c r="B39" s="88"/>
      <c r="C39" s="88"/>
      <c r="D39" s="331"/>
      <c r="E39" s="87"/>
      <c r="F39" s="87"/>
      <c r="G39" s="122"/>
      <c r="H39" s="87"/>
      <c r="I39" s="129" t="s">
        <v>481</v>
      </c>
      <c r="J39" s="130"/>
      <c r="K39" s="130"/>
      <c r="L39" s="130"/>
      <c r="M39" s="130"/>
      <c r="N39" s="133"/>
      <c r="O39" s="87"/>
    </row>
    <row r="40" spans="1:16">
      <c r="A40" s="94" t="s">
        <v>596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462</v>
      </c>
      <c r="N40" s="279" t="s">
        <v>463</v>
      </c>
      <c r="O40" s="87"/>
    </row>
    <row r="41" spans="1:16">
      <c r="A41" s="93" t="s">
        <v>597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600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598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599</v>
      </c>
      <c r="B43" s="87"/>
      <c r="C43" s="87"/>
      <c r="D43" s="330"/>
      <c r="E43" s="87"/>
      <c r="F43" s="87"/>
      <c r="G43" s="122"/>
      <c r="H43" s="87"/>
      <c r="I43" s="93" t="s">
        <v>486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601</v>
      </c>
      <c r="B44" s="88"/>
      <c r="C44" s="142"/>
      <c r="D44" s="331"/>
      <c r="E44" s="87"/>
      <c r="F44" s="87"/>
      <c r="G44" s="122"/>
      <c r="H44" s="87"/>
      <c r="I44" s="124" t="s">
        <v>604</v>
      </c>
      <c r="J44" s="90"/>
      <c r="K44" s="90"/>
      <c r="L44" s="134" t="s">
        <v>605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602</v>
      </c>
      <c r="B45" s="88"/>
      <c r="C45" s="88"/>
      <c r="D45" s="331"/>
      <c r="E45" s="87"/>
      <c r="F45" s="87"/>
      <c r="G45" s="122"/>
      <c r="H45" s="87"/>
      <c r="I45" s="155" t="s">
        <v>604</v>
      </c>
      <c r="J45" s="134"/>
      <c r="K45" s="134"/>
      <c r="L45" s="134" t="s">
        <v>607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603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68</v>
      </c>
      <c r="N46" s="251" t="s">
        <v>11</v>
      </c>
      <c r="O46" s="87"/>
    </row>
    <row r="47" spans="1:16" customHeight="1" ht="13.5">
      <c r="A47" s="98" t="s">
        <v>606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608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497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646</v>
      </c>
      <c r="J49" s="149"/>
      <c r="K49" s="149"/>
      <c r="L49" s="149"/>
      <c r="M49" s="149"/>
      <c r="N49" s="150"/>
      <c r="O49" s="87"/>
    </row>
    <row r="50" spans="1:16">
      <c r="A50" s="93" t="s">
        <v>498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499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500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493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505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609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613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610</v>
      </c>
      <c r="B57" s="349" t="s">
        <v>611</v>
      </c>
      <c r="C57" s="332" t="s">
        <v>545</v>
      </c>
      <c r="D57" s="332" t="s">
        <v>11</v>
      </c>
      <c r="E57" s="332" t="s">
        <v>612</v>
      </c>
      <c r="F57" s="332" t="s">
        <v>97</v>
      </c>
      <c r="G57" s="333" t="s">
        <v>40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637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638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639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640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614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614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614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615</v>
      </c>
    </row>
    <row r="68" spans="1:16">
      <c r="A68" s="257" t="s">
        <v>616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617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618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511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588</v>
      </c>
      <c r="B72" s="258"/>
      <c r="C72" s="258"/>
      <c r="D72" s="258"/>
      <c r="E72" s="258"/>
      <c r="F72" s="479"/>
    </row>
    <row r="73" spans="1:16">
      <c r="A73" s="257" t="s">
        <v>492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619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487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620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621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622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488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623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624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625</v>
      </c>
      <c r="B82" s="258"/>
      <c r="C82" s="258"/>
      <c r="D82" s="258"/>
      <c r="E82" s="280"/>
      <c r="F82" s="479"/>
    </row>
    <row r="83" spans="1:16">
      <c r="A83" s="257" t="s">
        <v>626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627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628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629</v>
      </c>
      <c r="B86" s="258"/>
      <c r="C86" s="258"/>
      <c r="D86" s="258"/>
      <c r="E86" s="258"/>
      <c r="F86" s="479"/>
    </row>
    <row r="88" spans="1:16">
      <c r="A88" s="256" t="s">
        <v>642</v>
      </c>
    </row>
    <row r="89" spans="1:16">
      <c r="A89" s="281" t="s">
        <v>506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491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507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487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488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493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508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509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510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511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512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513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514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68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654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655</v>
      </c>
      <c r="B15" s="759" t="s">
        <v>656</v>
      </c>
      <c r="C15" s="189" t="s">
        <v>657</v>
      </c>
      <c r="D15" s="189" t="s">
        <v>658</v>
      </c>
    </row>
    <row r="16" spans="1:10">
      <c r="A16" s="4" t="s">
        <v>63</v>
      </c>
      <c r="B16" s="4">
        <v>1</v>
      </c>
      <c r="C16" s="4" t="s">
        <v>659</v>
      </c>
      <c r="D16" s="4"/>
    </row>
    <row r="17" spans="1:10">
      <c r="A17" s="17" t="s">
        <v>153</v>
      </c>
      <c r="B17" s="17">
        <v>1</v>
      </c>
      <c r="C17" s="17" t="s">
        <v>659</v>
      </c>
      <c r="D17" s="17"/>
    </row>
    <row r="18" spans="1:10">
      <c r="A18" s="17" t="s">
        <v>99</v>
      </c>
      <c r="B18" s="17">
        <v>2</v>
      </c>
      <c r="C18" s="17" t="s">
        <v>660</v>
      </c>
      <c r="D18" s="17"/>
    </row>
    <row r="19" spans="1:10">
      <c r="A19" s="17" t="s">
        <v>154</v>
      </c>
      <c r="B19" s="17">
        <v>2</v>
      </c>
      <c r="C19" s="17" t="s">
        <v>660</v>
      </c>
      <c r="D19" s="17"/>
    </row>
    <row r="20" spans="1:10">
      <c r="A20" s="17" t="s">
        <v>155</v>
      </c>
      <c r="B20" s="17">
        <v>2</v>
      </c>
      <c r="C20" s="17" t="s">
        <v>660</v>
      </c>
      <c r="D20" s="17"/>
    </row>
    <row r="21" spans="1:10">
      <c r="A21" s="17" t="s">
        <v>156</v>
      </c>
      <c r="B21" s="17">
        <v>3</v>
      </c>
      <c r="C21" s="17" t="s">
        <v>660</v>
      </c>
      <c r="D21" s="17" t="s">
        <v>659</v>
      </c>
    </row>
    <row r="22" spans="1:10">
      <c r="A22" s="17" t="s">
        <v>157</v>
      </c>
      <c r="B22" s="17">
        <v>3</v>
      </c>
      <c r="C22" s="17" t="s">
        <v>660</v>
      </c>
      <c r="D22" s="17" t="s">
        <v>659</v>
      </c>
    </row>
    <row r="23" spans="1:10">
      <c r="A23" s="17" t="s">
        <v>158</v>
      </c>
      <c r="B23" s="17">
        <v>4</v>
      </c>
      <c r="C23" s="17" t="s">
        <v>660</v>
      </c>
      <c r="D23" s="17" t="s">
        <v>660</v>
      </c>
    </row>
    <row r="24" spans="1:10">
      <c r="A24" s="17" t="s">
        <v>159</v>
      </c>
      <c r="B24" s="17">
        <v>2</v>
      </c>
      <c r="C24" s="17" t="s">
        <v>660</v>
      </c>
      <c r="D24" s="17"/>
    </row>
    <row r="25" spans="1:10">
      <c r="A25" s="17" t="s">
        <v>160</v>
      </c>
      <c r="B25" s="17">
        <v>2</v>
      </c>
      <c r="C25" s="17" t="s">
        <v>660</v>
      </c>
      <c r="D25" s="17"/>
    </row>
    <row r="26" spans="1:10">
      <c r="A26" s="17" t="s">
        <v>161</v>
      </c>
      <c r="B26" s="17">
        <v>4</v>
      </c>
      <c r="C26" s="17" t="s">
        <v>660</v>
      </c>
      <c r="D26" s="17" t="s">
        <v>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68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661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656</v>
      </c>
      <c r="B15" s="189" t="s">
        <v>657</v>
      </c>
      <c r="C15" s="189" t="s">
        <v>658</v>
      </c>
      <c r="D15" s="189" t="s">
        <v>662</v>
      </c>
      <c r="E15" s="189" t="s">
        <v>663</v>
      </c>
      <c r="F15" s="189" t="s">
        <v>664</v>
      </c>
      <c r="G15" s="189" t="s">
        <v>665</v>
      </c>
      <c r="H15" s="189" t="s">
        <v>666</v>
      </c>
    </row>
    <row r="16" spans="1:10">
      <c r="A16" s="4">
        <v>1</v>
      </c>
      <c r="B16" s="4" t="s">
        <v>659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660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659</v>
      </c>
      <c r="C18" s="17" t="s">
        <v>660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660</v>
      </c>
      <c r="C19" s="17" t="s">
        <v>660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659</v>
      </c>
      <c r="C20" s="17" t="s">
        <v>660</v>
      </c>
      <c r="D20" s="17" t="s">
        <v>660</v>
      </c>
      <c r="E20" s="17"/>
      <c r="F20" s="17"/>
      <c r="G20" s="17"/>
      <c r="H20" s="17"/>
    </row>
    <row r="21" spans="1:10">
      <c r="A21" s="17">
        <v>6</v>
      </c>
      <c r="B21" s="17" t="s">
        <v>660</v>
      </c>
      <c r="C21" s="17" t="s">
        <v>660</v>
      </c>
      <c r="D21" s="17" t="s">
        <v>660</v>
      </c>
      <c r="E21" s="17"/>
      <c r="F21" s="17"/>
      <c r="G21" s="17"/>
      <c r="H21" s="17"/>
    </row>
    <row r="22" spans="1:10">
      <c r="A22" s="4">
        <v>7</v>
      </c>
      <c r="B22" s="4" t="s">
        <v>659</v>
      </c>
      <c r="C22" s="17" t="s">
        <v>660</v>
      </c>
      <c r="D22" s="17" t="s">
        <v>660</v>
      </c>
      <c r="E22" s="17" t="s">
        <v>660</v>
      </c>
      <c r="F22" s="17"/>
      <c r="G22" s="17"/>
      <c r="H22" s="17"/>
    </row>
    <row r="23" spans="1:10">
      <c r="A23" s="17">
        <v>8</v>
      </c>
      <c r="B23" s="17" t="s">
        <v>660</v>
      </c>
      <c r="C23" s="17" t="s">
        <v>660</v>
      </c>
      <c r="D23" s="17" t="s">
        <v>660</v>
      </c>
      <c r="E23" s="17" t="s">
        <v>660</v>
      </c>
      <c r="F23" s="17"/>
      <c r="G23" s="17"/>
      <c r="H23" s="17"/>
    </row>
    <row r="24" spans="1:10">
      <c r="A24" s="4">
        <v>9</v>
      </c>
      <c r="B24" s="4" t="s">
        <v>659</v>
      </c>
      <c r="C24" s="17" t="s">
        <v>660</v>
      </c>
      <c r="D24" s="17" t="s">
        <v>660</v>
      </c>
      <c r="E24" s="17" t="s">
        <v>660</v>
      </c>
      <c r="F24" s="17" t="s">
        <v>660</v>
      </c>
      <c r="G24" s="17"/>
      <c r="H24" s="17"/>
    </row>
    <row r="25" spans="1:10">
      <c r="A25" s="17">
        <v>10</v>
      </c>
      <c r="B25" s="17" t="s">
        <v>660</v>
      </c>
      <c r="C25" s="17" t="s">
        <v>660</v>
      </c>
      <c r="D25" s="17" t="s">
        <v>660</v>
      </c>
      <c r="E25" s="17" t="s">
        <v>660</v>
      </c>
      <c r="F25" s="17" t="s">
        <v>660</v>
      </c>
      <c r="G25" s="17"/>
      <c r="H25" s="17"/>
    </row>
    <row r="26" spans="1:10">
      <c r="A26" s="4">
        <v>11</v>
      </c>
      <c r="B26" s="4" t="s">
        <v>659</v>
      </c>
      <c r="C26" s="17" t="s">
        <v>660</v>
      </c>
      <c r="D26" s="17" t="s">
        <v>660</v>
      </c>
      <c r="E26" s="17" t="s">
        <v>660</v>
      </c>
      <c r="F26" s="17" t="s">
        <v>660</v>
      </c>
      <c r="G26" s="17" t="s">
        <v>660</v>
      </c>
      <c r="H26" s="17"/>
    </row>
    <row r="27" spans="1:10">
      <c r="A27" s="17">
        <v>12</v>
      </c>
      <c r="B27" s="17" t="s">
        <v>660</v>
      </c>
      <c r="C27" s="17" t="s">
        <v>660</v>
      </c>
      <c r="D27" s="17" t="s">
        <v>660</v>
      </c>
      <c r="E27" s="17" t="s">
        <v>660</v>
      </c>
      <c r="F27" s="17" t="s">
        <v>660</v>
      </c>
      <c r="G27" s="17" t="s">
        <v>660</v>
      </c>
      <c r="H27" s="17"/>
    </row>
    <row r="28" spans="1:10">
      <c r="A28" s="4">
        <v>13</v>
      </c>
      <c r="B28" s="4" t="s">
        <v>659</v>
      </c>
      <c r="C28" s="17" t="s">
        <v>660</v>
      </c>
      <c r="D28" s="17" t="s">
        <v>660</v>
      </c>
      <c r="E28" s="17" t="s">
        <v>660</v>
      </c>
      <c r="F28" s="17" t="s">
        <v>660</v>
      </c>
      <c r="G28" s="17" t="s">
        <v>660</v>
      </c>
      <c r="H28" s="17" t="s">
        <v>660</v>
      </c>
    </row>
    <row r="29" spans="1:10">
      <c r="A29" s="17">
        <v>14</v>
      </c>
      <c r="B29" s="17" t="s">
        <v>660</v>
      </c>
      <c r="C29" s="17" t="s">
        <v>660</v>
      </c>
      <c r="D29" s="17" t="s">
        <v>660</v>
      </c>
      <c r="E29" s="17" t="s">
        <v>660</v>
      </c>
      <c r="F29" s="17" t="s">
        <v>660</v>
      </c>
      <c r="G29" s="17" t="s">
        <v>660</v>
      </c>
      <c r="H29" s="17" t="s">
        <v>660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85</v>
      </c>
    </row>
    <row r="2" spans="1:12" customHeight="1" ht="15">
      <c r="A2" s="2" t="s">
        <v>86</v>
      </c>
    </row>
    <row r="4" spans="1:12">
      <c r="A4" t="s">
        <v>87</v>
      </c>
      <c r="B4" s="6" t="str">
        <f>'H - INPUT'!F35</f>
        <v>0</v>
      </c>
    </row>
    <row r="5" spans="1:12">
      <c r="A5" t="s">
        <v>88</v>
      </c>
      <c r="B5" s="7" t="str">
        <f>'H - INPUT'!F36</f>
        <v>0</v>
      </c>
    </row>
    <row r="6" spans="1:12">
      <c r="A6" t="s">
        <v>89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90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91</v>
      </c>
      <c r="B8" s="8" t="str">
        <f>ROUNDDOWN(B4+B6,0)</f>
        <v>0</v>
      </c>
    </row>
    <row r="9" spans="1:12">
      <c r="A9" t="s">
        <v>92</v>
      </c>
      <c r="B9" s="9" t="str">
        <f>ROUNDDOWN(B5+B7,0)</f>
        <v>0</v>
      </c>
    </row>
    <row r="11" spans="1:12">
      <c r="C11" s="3" t="s">
        <v>93</v>
      </c>
      <c r="D11" s="390"/>
      <c r="E11" s="390">
        <v>3.5</v>
      </c>
    </row>
    <row r="12" spans="1:12">
      <c r="C12" s="3" t="s">
        <v>94</v>
      </c>
      <c r="D12" s="390"/>
      <c r="E12" s="390">
        <v>32</v>
      </c>
    </row>
    <row r="13" spans="1:12" customHeight="1" ht="12.75"/>
    <row r="14" spans="1:12">
      <c r="C14" s="867" t="s">
        <v>57</v>
      </c>
      <c r="D14" s="868"/>
      <c r="E14" s="868"/>
      <c r="F14" s="869"/>
    </row>
    <row r="15" spans="1:12">
      <c r="C15" s="865" t="s">
        <v>95</v>
      </c>
      <c r="D15" s="866"/>
      <c r="E15" s="865" t="s">
        <v>96</v>
      </c>
      <c r="F15" s="866"/>
    </row>
    <row r="16" spans="1:12" customHeight="1" ht="12.75">
      <c r="C16" s="396" t="s">
        <v>97</v>
      </c>
      <c r="D16" s="397" t="s">
        <v>98</v>
      </c>
      <c r="E16" s="396" t="s">
        <v>97</v>
      </c>
      <c r="F16" s="397" t="s">
        <v>98</v>
      </c>
    </row>
    <row r="17" spans="1:12">
      <c r="B17" s="391" t="s">
        <v>61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99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100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101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102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103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104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105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106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107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108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109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110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111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112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113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114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115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116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117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118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119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120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121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122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647</v>
      </c>
      <c r="B1" s="3" t="s">
        <v>8</v>
      </c>
      <c r="C1" s="3" t="s">
        <v>2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68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661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656</v>
      </c>
      <c r="B15" s="189" t="s">
        <v>657</v>
      </c>
      <c r="C15" s="189" t="s">
        <v>658</v>
      </c>
      <c r="D15" s="189" t="s">
        <v>662</v>
      </c>
      <c r="E15" s="189" t="s">
        <v>663</v>
      </c>
      <c r="F15" s="189" t="s">
        <v>664</v>
      </c>
      <c r="G15" s="189" t="s">
        <v>665</v>
      </c>
      <c r="H15" s="189" t="s">
        <v>666</v>
      </c>
    </row>
    <row r="16" spans="1:10">
      <c r="A16" s="4">
        <v>1</v>
      </c>
      <c r="B16" s="4" t="s">
        <v>659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660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659</v>
      </c>
      <c r="C18" s="17" t="s">
        <v>660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660</v>
      </c>
      <c r="C19" s="17" t="s">
        <v>660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659</v>
      </c>
      <c r="C20" s="17" t="s">
        <v>660</v>
      </c>
      <c r="D20" s="17" t="s">
        <v>660</v>
      </c>
      <c r="E20" s="17"/>
      <c r="F20" s="17"/>
      <c r="G20" s="17"/>
      <c r="H20" s="17"/>
    </row>
    <row r="21" spans="1:10">
      <c r="A21" s="17">
        <v>6</v>
      </c>
      <c r="B21" s="17" t="s">
        <v>660</v>
      </c>
      <c r="C21" s="17" t="s">
        <v>660</v>
      </c>
      <c r="D21" s="17" t="s">
        <v>660</v>
      </c>
      <c r="E21" s="17"/>
      <c r="F21" s="17"/>
      <c r="G21" s="17"/>
      <c r="H21" s="17"/>
    </row>
    <row r="22" spans="1:10">
      <c r="A22" s="4">
        <v>7</v>
      </c>
      <c r="B22" s="4" t="s">
        <v>659</v>
      </c>
      <c r="C22" s="17" t="s">
        <v>660</v>
      </c>
      <c r="D22" s="17" t="s">
        <v>660</v>
      </c>
      <c r="E22" s="17" t="s">
        <v>660</v>
      </c>
      <c r="F22" s="17"/>
      <c r="G22" s="17"/>
      <c r="H22" s="17"/>
    </row>
    <row r="23" spans="1:10">
      <c r="A23" s="17">
        <v>8</v>
      </c>
      <c r="B23" s="17" t="s">
        <v>660</v>
      </c>
      <c r="C23" s="17" t="s">
        <v>660</v>
      </c>
      <c r="D23" s="17" t="s">
        <v>660</v>
      </c>
      <c r="E23" s="17" t="s">
        <v>660</v>
      </c>
      <c r="F23" s="17"/>
      <c r="G23" s="17"/>
      <c r="H23" s="17"/>
    </row>
    <row r="24" spans="1:10">
      <c r="A24" s="4">
        <v>9</v>
      </c>
      <c r="B24" s="4" t="s">
        <v>659</v>
      </c>
      <c r="C24" s="17" t="s">
        <v>660</v>
      </c>
      <c r="D24" s="17" t="s">
        <v>660</v>
      </c>
      <c r="E24" s="17" t="s">
        <v>660</v>
      </c>
      <c r="F24" s="17" t="s">
        <v>660</v>
      </c>
      <c r="G24" s="17"/>
      <c r="H24" s="17"/>
    </row>
    <row r="25" spans="1:10">
      <c r="A25" s="17">
        <v>10</v>
      </c>
      <c r="B25" s="17" t="s">
        <v>660</v>
      </c>
      <c r="C25" s="17" t="s">
        <v>660</v>
      </c>
      <c r="D25" s="17" t="s">
        <v>660</v>
      </c>
      <c r="E25" s="17" t="s">
        <v>660</v>
      </c>
      <c r="F25" s="17" t="s">
        <v>660</v>
      </c>
      <c r="G25" s="17"/>
      <c r="H25" s="17"/>
    </row>
    <row r="26" spans="1:10">
      <c r="A26" s="4">
        <v>11</v>
      </c>
      <c r="B26" s="4" t="s">
        <v>659</v>
      </c>
      <c r="C26" s="17" t="s">
        <v>660</v>
      </c>
      <c r="D26" s="17" t="s">
        <v>660</v>
      </c>
      <c r="E26" s="17" t="s">
        <v>660</v>
      </c>
      <c r="F26" s="17" t="s">
        <v>660</v>
      </c>
      <c r="G26" s="17" t="s">
        <v>660</v>
      </c>
      <c r="H26" s="17"/>
    </row>
    <row r="27" spans="1:10">
      <c r="A27" s="17">
        <v>12</v>
      </c>
      <c r="B27" s="17" t="s">
        <v>660</v>
      </c>
      <c r="C27" s="17" t="s">
        <v>660</v>
      </c>
      <c r="D27" s="17" t="s">
        <v>660</v>
      </c>
      <c r="E27" s="17" t="s">
        <v>660</v>
      </c>
      <c r="F27" s="17" t="s">
        <v>660</v>
      </c>
      <c r="G27" s="17" t="s">
        <v>660</v>
      </c>
      <c r="H27" s="17"/>
    </row>
    <row r="28" spans="1:10">
      <c r="A28" s="4">
        <v>13</v>
      </c>
      <c r="B28" s="4" t="s">
        <v>659</v>
      </c>
      <c r="C28" s="17" t="s">
        <v>660</v>
      </c>
      <c r="D28" s="17" t="s">
        <v>660</v>
      </c>
      <c r="E28" s="17" t="s">
        <v>660</v>
      </c>
      <c r="F28" s="17" t="s">
        <v>660</v>
      </c>
      <c r="G28" s="17" t="s">
        <v>660</v>
      </c>
      <c r="H28" s="17" t="s">
        <v>660</v>
      </c>
    </row>
    <row r="29" spans="1:10">
      <c r="A29" s="17">
        <v>14</v>
      </c>
      <c r="B29" s="17" t="s">
        <v>660</v>
      </c>
      <c r="C29" s="17" t="s">
        <v>660</v>
      </c>
      <c r="D29" s="17" t="s">
        <v>660</v>
      </c>
      <c r="E29" s="17" t="s">
        <v>660</v>
      </c>
      <c r="F29" s="17" t="s">
        <v>660</v>
      </c>
      <c r="G29" s="17" t="s">
        <v>660</v>
      </c>
      <c r="H29" s="17" t="s">
        <v>660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667</v>
      </c>
      <c r="G1" s="15"/>
      <c r="H1" s="15"/>
      <c r="I1" s="206">
        <v>13.75</v>
      </c>
      <c r="J1" s="481">
        <v>43011</v>
      </c>
    </row>
    <row r="2" spans="1:11" hidden="true">
      <c r="F2" s="205" t="s">
        <v>668</v>
      </c>
      <c r="G2" s="15"/>
      <c r="H2" s="15"/>
      <c r="I2" s="206">
        <v>16.5</v>
      </c>
      <c r="J2" s="481">
        <v>43011</v>
      </c>
    </row>
    <row r="3" spans="1:11" hidden="true">
      <c r="F3" s="205" t="s">
        <v>669</v>
      </c>
      <c r="G3" s="15"/>
      <c r="H3" s="15"/>
      <c r="I3" s="207">
        <v>3096</v>
      </c>
      <c r="J3" s="481">
        <v>43011</v>
      </c>
    </row>
    <row r="4" spans="1:11" hidden="true">
      <c r="F4" s="205" t="s">
        <v>669</v>
      </c>
      <c r="G4" s="15"/>
      <c r="H4" s="15"/>
      <c r="I4" s="207">
        <v>6497</v>
      </c>
      <c r="J4" s="481">
        <v>43011</v>
      </c>
    </row>
    <row r="5" spans="1:11" hidden="true">
      <c r="F5" s="205" t="s">
        <v>670</v>
      </c>
      <c r="G5" s="209" t="s">
        <v>671</v>
      </c>
      <c r="H5" s="15"/>
      <c r="I5" s="208">
        <v>0.2</v>
      </c>
    </row>
    <row r="6" spans="1:11" hidden="true">
      <c r="F6" s="205" t="s">
        <v>670</v>
      </c>
      <c r="G6" s="209" t="s">
        <v>672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673</v>
      </c>
      <c r="B9" s="200" t="str">
        <f>IF('H - INPUT'!F21&gt;0,'H - INPUT'!E11,IF('BF - INPUT'!F21&gt;0,'BF - INPUT'!E11,IF('BP - INPUT'!F21&gt;0,'BP - INPUT'!E11,0)))</f>
        <v>0</v>
      </c>
      <c r="F9" s="15" t="s">
        <v>553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674</v>
      </c>
      <c r="G10" s="15"/>
      <c r="H10" s="15"/>
      <c r="I10" s="210" t="str">
        <f>SUMIF($B$23:$I$109,F10,$I$23:$I$109)</f>
        <v>0</v>
      </c>
    </row>
    <row r="11" spans="1:11">
      <c r="A11" s="173" t="s">
        <v>8</v>
      </c>
      <c r="B11" s="201" t="str">
        <f>IF($B$9="Hinged",'H - INPUT'!F19,IF($B$9="Bi-Fold",'BF - INPUT'!F19,IF($B$9="By-Pass",'BP - INPUT'!F19,0)))</f>
        <v>0</v>
      </c>
      <c r="F11" s="15" t="s">
        <v>675</v>
      </c>
      <c r="G11" s="15"/>
      <c r="H11" s="15"/>
      <c r="I11" s="210" t="str">
        <f>SUMIF($B$23:$I$109,F11,$I$23:$I$109)</f>
        <v>0</v>
      </c>
    </row>
    <row r="12" spans="1:11">
      <c r="A12" s="173" t="s">
        <v>66</v>
      </c>
      <c r="B12" s="201" t="str">
        <f>IF($B$9="Hinged",'H - INPUT'!F20,IF($B$9="Bi-Fold",'BF - INPUT'!F20,IF($B$9="By-Pass",'BP - INPUT'!F20,0)))</f>
        <v>0</v>
      </c>
      <c r="F12" s="15" t="s">
        <v>676</v>
      </c>
      <c r="G12" s="15"/>
      <c r="H12" s="15"/>
      <c r="I12" s="210" t="str">
        <f>SUMIF($B$23:$I$109,F12,$I$23:$I$109)</f>
        <v>0</v>
      </c>
    </row>
    <row r="13" spans="1:11">
      <c r="A13" s="173" t="s">
        <v>87</v>
      </c>
      <c r="B13" s="201" t="str">
        <f>IF($B$9="Hinged",'H - MO'!F16,IF($B$9="Bi-Fold",'BF - MO'!F16,IF($B$9="By-Pass",'BP - MO'!F16,0)))</f>
        <v>0</v>
      </c>
      <c r="F13" s="15" t="s">
        <v>610</v>
      </c>
      <c r="G13" s="15"/>
      <c r="H13" s="15"/>
      <c r="I13" s="210" t="str">
        <f>SUMIF($B$23:$I$109,F13,$I$23:$I$109)</f>
        <v>0</v>
      </c>
    </row>
    <row r="14" spans="1:11">
      <c r="A14" s="173" t="s">
        <v>88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566</v>
      </c>
      <c r="B15" s="201" t="str">
        <f>IF($B$9="Hinged",'H - MO'!C20,IF($B$9="Bi-Fold",'BF - MO'!D20,IF($B$9="By-Pass",'BP - MO'!D20,0)))</f>
        <v>0</v>
      </c>
      <c r="F15" s="212" t="s">
        <v>677</v>
      </c>
      <c r="G15" s="15"/>
      <c r="H15" s="15"/>
      <c r="I15" s="213" t="str">
        <f>SUM(I9:I14)</f>
        <v>0</v>
      </c>
    </row>
    <row r="16" spans="1:11" customHeight="1" ht="12.75">
      <c r="A16" s="174" t="s">
        <v>124</v>
      </c>
      <c r="B16" s="202" t="str">
        <f>IF($B$9="Hinged",'H - MO'!C21,IF($B$9="Bi-Fold",'BF - MO'!D21,IF($B$9="By-Pass",'BP - MO'!C21,0)))</f>
        <v>0</v>
      </c>
      <c r="F16" s="15" t="s">
        <v>678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679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680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681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682</v>
      </c>
      <c r="I21" s="1170"/>
    </row>
    <row r="22" spans="1:11">
      <c r="A22" s="54" t="s">
        <v>683</v>
      </c>
      <c r="B22" s="54" t="s">
        <v>684</v>
      </c>
      <c r="C22" s="54" t="s">
        <v>685</v>
      </c>
      <c r="D22" s="54" t="s">
        <v>686</v>
      </c>
      <c r="E22" s="54" t="s">
        <v>687</v>
      </c>
      <c r="F22" s="54" t="s">
        <v>688</v>
      </c>
      <c r="G22" s="54" t="s">
        <v>689</v>
      </c>
      <c r="H22" s="54" t="s">
        <v>690</v>
      </c>
      <c r="I22" s="54" t="s">
        <v>691</v>
      </c>
    </row>
    <row r="23" spans="1:11">
      <c r="A23" t="s">
        <v>553</v>
      </c>
      <c r="B23" t="s">
        <v>553</v>
      </c>
      <c r="C23" t="s">
        <v>692</v>
      </c>
      <c r="D23" t="s">
        <v>336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553</v>
      </c>
      <c r="B24" t="s">
        <v>553</v>
      </c>
      <c r="C24" t="s">
        <v>692</v>
      </c>
      <c r="D24" t="s">
        <v>554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553</v>
      </c>
      <c r="B25" t="s">
        <v>553</v>
      </c>
      <c r="C25" t="s">
        <v>692</v>
      </c>
      <c r="D25" t="s">
        <v>556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553</v>
      </c>
      <c r="B26" t="s">
        <v>553</v>
      </c>
      <c r="C26" t="s">
        <v>692</v>
      </c>
      <c r="D26" t="s">
        <v>557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553</v>
      </c>
      <c r="B27" t="s">
        <v>553</v>
      </c>
      <c r="C27" t="s">
        <v>692</v>
      </c>
      <c r="D27" t="s">
        <v>559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553</v>
      </c>
      <c r="B28" t="s">
        <v>553</v>
      </c>
      <c r="C28" t="s">
        <v>692</v>
      </c>
      <c r="D28" t="s">
        <v>568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553</v>
      </c>
      <c r="B29" t="s">
        <v>553</v>
      </c>
      <c r="C29" t="s">
        <v>692</v>
      </c>
      <c r="D29" t="s">
        <v>570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553</v>
      </c>
      <c r="B30" t="s">
        <v>553</v>
      </c>
      <c r="C30" t="s">
        <v>692</v>
      </c>
      <c r="D30" t="s">
        <v>693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553</v>
      </c>
      <c r="B31" t="s">
        <v>553</v>
      </c>
      <c r="C31" t="s">
        <v>692</v>
      </c>
      <c r="D31" t="s">
        <v>575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553</v>
      </c>
      <c r="B32" t="s">
        <v>553</v>
      </c>
      <c r="C32" t="s">
        <v>692</v>
      </c>
      <c r="D32" t="s">
        <v>579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553</v>
      </c>
      <c r="B33" t="s">
        <v>553</v>
      </c>
      <c r="C33" t="s">
        <v>692</v>
      </c>
      <c r="D33" t="s">
        <v>694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553</v>
      </c>
      <c r="B34" t="s">
        <v>553</v>
      </c>
      <c r="C34" t="s">
        <v>692</v>
      </c>
      <c r="D34" t="s">
        <v>695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553</v>
      </c>
      <c r="B35" t="s">
        <v>553</v>
      </c>
      <c r="C35" t="s">
        <v>692</v>
      </c>
      <c r="D35" t="s">
        <v>696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553</v>
      </c>
      <c r="B36" t="s">
        <v>553</v>
      </c>
      <c r="C36" t="s">
        <v>692</v>
      </c>
      <c r="D36" t="s">
        <v>697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553</v>
      </c>
      <c r="B37" t="s">
        <v>553</v>
      </c>
      <c r="C37" t="s">
        <v>692</v>
      </c>
      <c r="D37" t="s">
        <v>698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553</v>
      </c>
      <c r="B38" t="s">
        <v>553</v>
      </c>
      <c r="C38" t="s">
        <v>692</v>
      </c>
      <c r="D38" t="s">
        <v>522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553</v>
      </c>
      <c r="B39" t="s">
        <v>553</v>
      </c>
      <c r="C39" t="s">
        <v>692</v>
      </c>
      <c r="D39" t="s">
        <v>523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553</v>
      </c>
      <c r="B40" t="s">
        <v>553</v>
      </c>
      <c r="C40" t="s">
        <v>692</v>
      </c>
      <c r="D40" t="s">
        <v>699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553</v>
      </c>
      <c r="B41" t="s">
        <v>553</v>
      </c>
      <c r="C41" t="s">
        <v>692</v>
      </c>
      <c r="D41" t="s">
        <v>700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553</v>
      </c>
      <c r="B42" t="s">
        <v>553</v>
      </c>
      <c r="C42" t="s">
        <v>701</v>
      </c>
      <c r="D42" t="s">
        <v>521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553</v>
      </c>
      <c r="B43" t="s">
        <v>553</v>
      </c>
      <c r="C43" t="s">
        <v>692</v>
      </c>
      <c r="D43" t="s">
        <v>546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553</v>
      </c>
      <c r="B44" t="s">
        <v>553</v>
      </c>
      <c r="C44" t="s">
        <v>692</v>
      </c>
      <c r="D44" t="s">
        <v>702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674</v>
      </c>
      <c r="B46" t="s">
        <v>674</v>
      </c>
      <c r="C46" t="s">
        <v>703</v>
      </c>
      <c r="D46" t="s">
        <v>704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674</v>
      </c>
      <c r="B47" t="s">
        <v>674</v>
      </c>
      <c r="C47" t="s">
        <v>705</v>
      </c>
      <c r="D47" t="s">
        <v>706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674</v>
      </c>
      <c r="B48" t="s">
        <v>674</v>
      </c>
      <c r="C48" t="s">
        <v>705</v>
      </c>
      <c r="D48" t="s">
        <v>707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674</v>
      </c>
      <c r="B49" t="s">
        <v>674</v>
      </c>
      <c r="C49" t="s">
        <v>708</v>
      </c>
      <c r="D49" t="s">
        <v>709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674</v>
      </c>
      <c r="B50" t="s">
        <v>674</v>
      </c>
      <c r="C50" t="s">
        <v>710</v>
      </c>
      <c r="D50" t="s">
        <v>711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674</v>
      </c>
      <c r="B51" t="s">
        <v>674</v>
      </c>
      <c r="C51" t="s">
        <v>710</v>
      </c>
      <c r="D51" t="s">
        <v>30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674</v>
      </c>
      <c r="B52" t="s">
        <v>674</v>
      </c>
      <c r="C52" t="s">
        <v>712</v>
      </c>
      <c r="D52" t="s">
        <v>713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674</v>
      </c>
      <c r="B53" t="s">
        <v>674</v>
      </c>
      <c r="C53" t="s">
        <v>701</v>
      </c>
      <c r="D53" t="s">
        <v>609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714</v>
      </c>
      <c r="B55" t="s">
        <v>675</v>
      </c>
      <c r="C55" t="s">
        <v>715</v>
      </c>
      <c r="D55" t="s">
        <v>616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714</v>
      </c>
      <c r="B56" t="s">
        <v>675</v>
      </c>
      <c r="C56" t="s">
        <v>715</v>
      </c>
      <c r="D56" t="s">
        <v>617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714</v>
      </c>
      <c r="B57" t="s">
        <v>675</v>
      </c>
      <c r="C57" t="s">
        <v>715</v>
      </c>
      <c r="D57" t="s">
        <v>618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714</v>
      </c>
      <c r="B58" t="s">
        <v>675</v>
      </c>
      <c r="C58" t="s">
        <v>715</v>
      </c>
      <c r="D58" t="s">
        <v>628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714</v>
      </c>
      <c r="B59" t="s">
        <v>675</v>
      </c>
      <c r="C59" t="s">
        <v>715</v>
      </c>
      <c r="D59" t="s">
        <v>588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714</v>
      </c>
      <c r="B60" t="s">
        <v>675</v>
      </c>
      <c r="C60" s="379" t="s">
        <v>708</v>
      </c>
      <c r="D60" t="s">
        <v>511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714</v>
      </c>
      <c r="B61" t="s">
        <v>675</v>
      </c>
      <c r="C61" t="s">
        <v>716</v>
      </c>
      <c r="D61" t="s">
        <v>492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714</v>
      </c>
      <c r="B62" t="s">
        <v>675</v>
      </c>
      <c r="C62" t="s">
        <v>716</v>
      </c>
      <c r="D62" t="s">
        <v>619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714</v>
      </c>
      <c r="B63" t="s">
        <v>676</v>
      </c>
      <c r="C63" t="s">
        <v>717</v>
      </c>
      <c r="D63" t="s">
        <v>487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714</v>
      </c>
      <c r="B64" t="s">
        <v>676</v>
      </c>
      <c r="C64" t="s">
        <v>717</v>
      </c>
      <c r="D64" t="s">
        <v>620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714</v>
      </c>
      <c r="B65" t="s">
        <v>676</v>
      </c>
      <c r="C65" t="s">
        <v>717</v>
      </c>
      <c r="D65" t="s">
        <v>621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714</v>
      </c>
      <c r="B66" t="s">
        <v>676</v>
      </c>
      <c r="C66" t="s">
        <v>717</v>
      </c>
      <c r="D66" t="s">
        <v>622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714</v>
      </c>
      <c r="B67" t="s">
        <v>676</v>
      </c>
      <c r="C67" t="s">
        <v>717</v>
      </c>
      <c r="D67" t="s">
        <v>488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714</v>
      </c>
      <c r="B68" t="s">
        <v>676</v>
      </c>
      <c r="C68" t="s">
        <v>717</v>
      </c>
      <c r="D68" t="s">
        <v>623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714</v>
      </c>
      <c r="B69" t="s">
        <v>675</v>
      </c>
      <c r="C69" t="s">
        <v>712</v>
      </c>
      <c r="D69" t="s">
        <v>624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714</v>
      </c>
      <c r="B70" t="s">
        <v>676</v>
      </c>
      <c r="C70" t="s">
        <v>718</v>
      </c>
      <c r="D70" t="s">
        <v>625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714</v>
      </c>
      <c r="B71" t="s">
        <v>676</v>
      </c>
      <c r="C71" t="s">
        <v>717</v>
      </c>
      <c r="D71" t="s">
        <v>629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482</v>
      </c>
      <c r="B73" t="s">
        <v>675</v>
      </c>
      <c r="C73" t="s">
        <v>715</v>
      </c>
      <c r="D73" t="s">
        <v>588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482</v>
      </c>
      <c r="B74" t="s">
        <v>675</v>
      </c>
      <c r="C74" t="s">
        <v>715</v>
      </c>
      <c r="D74" t="s">
        <v>590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482</v>
      </c>
      <c r="B75" t="s">
        <v>675</v>
      </c>
      <c r="C75" t="s">
        <v>715</v>
      </c>
      <c r="D75" t="s">
        <v>591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482</v>
      </c>
      <c r="B76" t="s">
        <v>675</v>
      </c>
      <c r="C76" t="s">
        <v>715</v>
      </c>
      <c r="D76" t="s">
        <v>592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482</v>
      </c>
      <c r="B77" t="s">
        <v>675</v>
      </c>
      <c r="C77" t="s">
        <v>708</v>
      </c>
      <c r="D77" t="s">
        <v>593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482</v>
      </c>
      <c r="B78" t="s">
        <v>675</v>
      </c>
      <c r="C78" t="s">
        <v>719</v>
      </c>
      <c r="D78" t="s">
        <v>596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482</v>
      </c>
      <c r="B79" t="s">
        <v>675</v>
      </c>
      <c r="C79" t="s">
        <v>719</v>
      </c>
      <c r="D79" t="s">
        <v>597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482</v>
      </c>
      <c r="B80" t="s">
        <v>675</v>
      </c>
      <c r="C80" t="s">
        <v>720</v>
      </c>
      <c r="D80" t="s">
        <v>598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482</v>
      </c>
      <c r="B81" t="s">
        <v>676</v>
      </c>
      <c r="C81" t="s">
        <v>712</v>
      </c>
      <c r="D81" t="s">
        <v>601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482</v>
      </c>
      <c r="B82" t="s">
        <v>674</v>
      </c>
      <c r="C82" s="215"/>
      <c r="D82" t="s">
        <v>602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482</v>
      </c>
      <c r="B83" t="s">
        <v>674</v>
      </c>
      <c r="C83" s="215"/>
      <c r="D83" t="s">
        <v>606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482</v>
      </c>
      <c r="B85" t="s">
        <v>675</v>
      </c>
      <c r="C85" t="s">
        <v>715</v>
      </c>
      <c r="D85" t="s">
        <v>506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482</v>
      </c>
      <c r="B86" t="s">
        <v>675</v>
      </c>
      <c r="C86" t="s">
        <v>715</v>
      </c>
      <c r="D86" t="s">
        <v>491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482</v>
      </c>
      <c r="B87" t="s">
        <v>674</v>
      </c>
      <c r="C87" t="s">
        <v>701</v>
      </c>
      <c r="D87" t="s">
        <v>507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482</v>
      </c>
      <c r="B88" t="s">
        <v>676</v>
      </c>
      <c r="C88" t="s">
        <v>717</v>
      </c>
      <c r="D88" t="s">
        <v>487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482</v>
      </c>
      <c r="B89" t="s">
        <v>676</v>
      </c>
      <c r="C89" t="s">
        <v>717</v>
      </c>
      <c r="D89" t="s">
        <v>488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482</v>
      </c>
      <c r="B90" t="s">
        <v>676</v>
      </c>
      <c r="C90" t="s">
        <v>717</v>
      </c>
      <c r="D90" t="s">
        <v>493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482</v>
      </c>
      <c r="B91" t="s">
        <v>675</v>
      </c>
      <c r="C91" s="379" t="s">
        <v>708</v>
      </c>
      <c r="D91" t="s">
        <v>508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482</v>
      </c>
      <c r="B92" t="s">
        <v>675</v>
      </c>
      <c r="C92" s="379" t="s">
        <v>708</v>
      </c>
      <c r="D92" t="s">
        <v>509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482</v>
      </c>
      <c r="B93" t="s">
        <v>675</v>
      </c>
      <c r="C93" s="379" t="s">
        <v>708</v>
      </c>
      <c r="D93" t="s">
        <v>510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482</v>
      </c>
      <c r="B94" t="s">
        <v>675</v>
      </c>
      <c r="C94" s="379" t="s">
        <v>708</v>
      </c>
      <c r="D94" t="s">
        <v>511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482</v>
      </c>
      <c r="B95" t="s">
        <v>675</v>
      </c>
      <c r="C95" s="379" t="s">
        <v>708</v>
      </c>
      <c r="D95" t="s">
        <v>512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482</v>
      </c>
      <c r="B96" t="s">
        <v>675</v>
      </c>
      <c r="C96" t="s">
        <v>721</v>
      </c>
      <c r="D96" t="s">
        <v>513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482</v>
      </c>
      <c r="B97" t="s">
        <v>676</v>
      </c>
      <c r="C97" t="s">
        <v>722</v>
      </c>
      <c r="D97" t="s">
        <v>514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610</v>
      </c>
      <c r="B99" t="s">
        <v>610</v>
      </c>
      <c r="C99" t="s">
        <v>723</v>
      </c>
      <c r="D99" t="s">
        <v>536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610</v>
      </c>
      <c r="B100" t="s">
        <v>610</v>
      </c>
      <c r="C100" t="s">
        <v>723</v>
      </c>
      <c r="D100" t="s">
        <v>537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610</v>
      </c>
      <c r="B101" t="s">
        <v>610</v>
      </c>
      <c r="C101" t="s">
        <v>723</v>
      </c>
      <c r="D101" t="s">
        <v>538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610</v>
      </c>
      <c r="B102" t="s">
        <v>610</v>
      </c>
      <c r="C102" t="s">
        <v>723</v>
      </c>
      <c r="D102" t="s">
        <v>724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610</v>
      </c>
      <c r="B103" t="s">
        <v>610</v>
      </c>
      <c r="C103" t="s">
        <v>723</v>
      </c>
      <c r="D103" t="s">
        <v>541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610</v>
      </c>
      <c r="B104" t="s">
        <v>610</v>
      </c>
      <c r="C104" t="s">
        <v>725</v>
      </c>
      <c r="D104" t="s">
        <v>266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610</v>
      </c>
      <c r="B105" t="s">
        <v>610</v>
      </c>
      <c r="C105" t="s">
        <v>725</v>
      </c>
      <c r="D105" t="s">
        <v>270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610</v>
      </c>
      <c r="B106" t="s">
        <v>610</v>
      </c>
      <c r="C106" t="s">
        <v>723</v>
      </c>
      <c r="D106" t="s">
        <v>274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610</v>
      </c>
      <c r="B107" t="s">
        <v>610</v>
      </c>
      <c r="C107" t="s">
        <v>723</v>
      </c>
      <c r="D107" t="s">
        <v>278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610</v>
      </c>
      <c r="B108" t="s">
        <v>610</v>
      </c>
      <c r="C108" t="s">
        <v>723</v>
      </c>
      <c r="D108" t="s">
        <v>282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85</v>
      </c>
    </row>
    <row r="2" spans="1:30" customHeight="1" ht="15">
      <c r="A2" s="2" t="s">
        <v>123</v>
      </c>
    </row>
    <row r="4" spans="1:30">
      <c r="A4" t="s">
        <v>91</v>
      </c>
      <c r="B4" s="6" t="str">
        <f>'Opening H'!B8</f>
        <v>0</v>
      </c>
    </row>
    <row r="5" spans="1:30">
      <c r="A5" t="s">
        <v>92</v>
      </c>
      <c r="B5" s="81" t="str">
        <f>'Opening H'!B9</f>
        <v>0</v>
      </c>
    </row>
    <row r="6" spans="1:30">
      <c r="A6" t="s">
        <v>124</v>
      </c>
      <c r="B6" s="6" t="str">
        <f>'H - INPUT'!F39</f>
        <v>0</v>
      </c>
    </row>
    <row r="7" spans="1:30">
      <c r="A7" t="s">
        <v>125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126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127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128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129</v>
      </c>
      <c r="B11" s="13" t="str">
        <f>ROUNDDOWN((B4+B9)/B7,0)</f>
        <v>0</v>
      </c>
      <c r="C11" s="12" t="s">
        <v>130</v>
      </c>
    </row>
    <row r="12" spans="1:30">
      <c r="A12" t="s">
        <v>131</v>
      </c>
      <c r="B12" s="14" t="str">
        <f>ROUNDDOWN((B5+B10)/B8,0)</f>
        <v>0</v>
      </c>
      <c r="C12" s="12" t="s">
        <v>130</v>
      </c>
    </row>
    <row r="14" spans="1:30">
      <c r="F14" s="203" t="s">
        <v>132</v>
      </c>
    </row>
    <row r="15" spans="1:30">
      <c r="B15" s="3" t="s">
        <v>133</v>
      </c>
      <c r="D15" t="s">
        <v>134</v>
      </c>
      <c r="F15" s="390">
        <v>3.25</v>
      </c>
    </row>
    <row r="16" spans="1:30">
      <c r="D16" t="s">
        <v>135</v>
      </c>
      <c r="F16" s="390">
        <v>5.5</v>
      </c>
    </row>
    <row r="17" spans="1:30">
      <c r="D17" t="s">
        <v>136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137</v>
      </c>
      <c r="D19" t="s">
        <v>138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135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139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57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140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141</v>
      </c>
      <c r="D24" s="871"/>
      <c r="E24" s="871"/>
      <c r="F24" s="871"/>
      <c r="G24" s="871"/>
      <c r="H24" s="871"/>
      <c r="I24" s="872"/>
      <c r="J24" s="873" t="s">
        <v>142</v>
      </c>
      <c r="K24" s="874"/>
      <c r="L24" s="874"/>
      <c r="M24" s="875"/>
      <c r="N24" s="46"/>
      <c r="R24" s="867" t="s">
        <v>141</v>
      </c>
      <c r="S24" s="868"/>
      <c r="T24" s="868"/>
      <c r="U24" s="868"/>
      <c r="V24" s="868"/>
      <c r="W24" s="868"/>
      <c r="X24" s="869"/>
      <c r="Y24" s="873" t="s">
        <v>142</v>
      </c>
      <c r="Z24" s="874"/>
      <c r="AA24" s="874"/>
      <c r="AB24" s="875"/>
    </row>
    <row r="25" spans="1:30" customHeight="1" ht="36.75">
      <c r="B25" s="393" t="s">
        <v>143</v>
      </c>
      <c r="C25" s="118" t="s">
        <v>144</v>
      </c>
      <c r="D25" s="18" t="s">
        <v>132</v>
      </c>
      <c r="E25" s="116" t="s">
        <v>145</v>
      </c>
      <c r="F25" s="18" t="s">
        <v>132</v>
      </c>
      <c r="G25" s="116" t="s">
        <v>146</v>
      </c>
      <c r="H25" s="400" t="s">
        <v>132</v>
      </c>
      <c r="I25" s="416" t="s">
        <v>147</v>
      </c>
      <c r="J25" s="118" t="s">
        <v>148</v>
      </c>
      <c r="K25" s="116" t="s">
        <v>149</v>
      </c>
      <c r="L25" s="116" t="s">
        <v>150</v>
      </c>
      <c r="M25" s="416" t="s">
        <v>147</v>
      </c>
      <c r="N25" s="1"/>
      <c r="O25" s="404" t="s">
        <v>151</v>
      </c>
      <c r="P25" s="415" t="s">
        <v>143</v>
      </c>
      <c r="Q25" s="405" t="s">
        <v>152</v>
      </c>
      <c r="R25" s="118" t="s">
        <v>144</v>
      </c>
      <c r="S25" s="18" t="s">
        <v>132</v>
      </c>
      <c r="T25" s="116" t="s">
        <v>145</v>
      </c>
      <c r="U25" s="18" t="s">
        <v>132</v>
      </c>
      <c r="V25" s="116" t="s">
        <v>146</v>
      </c>
      <c r="W25" s="400" t="s">
        <v>132</v>
      </c>
      <c r="X25" s="416" t="s">
        <v>147</v>
      </c>
      <c r="Y25" s="118" t="s">
        <v>148</v>
      </c>
      <c r="Z25" s="116" t="s">
        <v>149</v>
      </c>
      <c r="AA25" s="116" t="s">
        <v>150</v>
      </c>
      <c r="AB25" s="416" t="s">
        <v>147</v>
      </c>
    </row>
    <row r="26" spans="1:30" customHeight="1" ht="12.75">
      <c r="B26" s="392" t="s">
        <v>61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61</v>
      </c>
      <c r="P26" s="403" t="s">
        <v>61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63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99</v>
      </c>
      <c r="P27" s="409" t="s">
        <v>63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153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99</v>
      </c>
      <c r="P28" s="86" t="s">
        <v>153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99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99</v>
      </c>
      <c r="P29" s="86" t="s">
        <v>99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154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99</v>
      </c>
      <c r="P30" s="86" t="s">
        <v>154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155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99</v>
      </c>
      <c r="P31" s="86" t="s">
        <v>155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156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99</v>
      </c>
      <c r="P32" s="86" t="s">
        <v>156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157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99</v>
      </c>
      <c r="P33" s="86" t="s">
        <v>157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158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99</v>
      </c>
      <c r="P34" s="86" t="s">
        <v>158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159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99</v>
      </c>
      <c r="P35" s="86" t="s">
        <v>159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160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99</v>
      </c>
      <c r="P36" s="86" t="s">
        <v>160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161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99</v>
      </c>
      <c r="P37" s="412" t="s">
        <v>161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100</v>
      </c>
      <c r="P38" s="409" t="s">
        <v>63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100</v>
      </c>
      <c r="P39" s="86" t="s">
        <v>153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162</v>
      </c>
      <c r="F40" s="390">
        <v>22.2</v>
      </c>
      <c r="O40" s="410" t="s">
        <v>100</v>
      </c>
      <c r="P40" s="86" t="s">
        <v>99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100</v>
      </c>
      <c r="P41" s="86" t="s">
        <v>154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151</v>
      </c>
      <c r="C42" s="399" t="s">
        <v>163</v>
      </c>
      <c r="D42" s="69" t="s">
        <v>132</v>
      </c>
      <c r="E42" s="399" t="s">
        <v>164</v>
      </c>
      <c r="F42" s="69" t="s">
        <v>132</v>
      </c>
      <c r="O42" s="410" t="s">
        <v>100</v>
      </c>
      <c r="P42" s="86" t="s">
        <v>155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61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100</v>
      </c>
      <c r="P43" s="86" t="s">
        <v>156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99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100</v>
      </c>
      <c r="P44" s="86" t="s">
        <v>157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100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100</v>
      </c>
      <c r="P45" s="86" t="s">
        <v>158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101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100</v>
      </c>
      <c r="P46" s="86" t="s">
        <v>159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102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100</v>
      </c>
      <c r="P47" s="86" t="s">
        <v>160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103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100</v>
      </c>
      <c r="P48" s="412" t="s">
        <v>161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104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101</v>
      </c>
      <c r="P49" s="409" t="s">
        <v>63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105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101</v>
      </c>
      <c r="P50" s="86" t="s">
        <v>153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106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101</v>
      </c>
      <c r="P51" s="86" t="s">
        <v>99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107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101</v>
      </c>
      <c r="P52" s="86" t="s">
        <v>154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108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101</v>
      </c>
      <c r="P53" s="86" t="s">
        <v>155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109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101</v>
      </c>
      <c r="P54" s="86" t="s">
        <v>156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110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101</v>
      </c>
      <c r="P55" s="86" t="s">
        <v>157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111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101</v>
      </c>
      <c r="P56" s="86" t="s">
        <v>158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112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101</v>
      </c>
      <c r="P57" s="86" t="s">
        <v>159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113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101</v>
      </c>
      <c r="P58" s="86" t="s">
        <v>160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114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101</v>
      </c>
      <c r="P59" s="412" t="s">
        <v>161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115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102</v>
      </c>
      <c r="P60" s="409" t="s">
        <v>63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116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102</v>
      </c>
      <c r="P61" s="86" t="s">
        <v>153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117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102</v>
      </c>
      <c r="P62" s="86" t="s">
        <v>99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118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102</v>
      </c>
      <c r="P63" s="86" t="s">
        <v>154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119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102</v>
      </c>
      <c r="P64" s="86" t="s">
        <v>155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120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102</v>
      </c>
      <c r="P65" s="86" t="s">
        <v>156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121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102</v>
      </c>
      <c r="P66" s="86" t="s">
        <v>157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122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102</v>
      </c>
      <c r="P67" s="86" t="s">
        <v>158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102</v>
      </c>
      <c r="P68" s="86" t="s">
        <v>159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102</v>
      </c>
      <c r="P69" s="86" t="s">
        <v>160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102</v>
      </c>
      <c r="P70" s="412" t="s">
        <v>161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103</v>
      </c>
      <c r="P71" s="409" t="s">
        <v>63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103</v>
      </c>
      <c r="P72" s="86" t="s">
        <v>153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103</v>
      </c>
      <c r="P73" s="86" t="s">
        <v>99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103</v>
      </c>
      <c r="P74" s="86" t="s">
        <v>154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103</v>
      </c>
      <c r="P75" s="86" t="s">
        <v>155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103</v>
      </c>
      <c r="P76" s="86" t="s">
        <v>156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103</v>
      </c>
      <c r="P77" s="86" t="s">
        <v>157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103</v>
      </c>
      <c r="P78" s="86" t="s">
        <v>158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103</v>
      </c>
      <c r="P79" s="86" t="s">
        <v>159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103</v>
      </c>
      <c r="P80" s="86" t="s">
        <v>160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103</v>
      </c>
      <c r="P81" s="412" t="s">
        <v>161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104</v>
      </c>
      <c r="P82" s="409" t="s">
        <v>63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104</v>
      </c>
      <c r="P83" s="86" t="s">
        <v>153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104</v>
      </c>
      <c r="P84" s="86" t="s">
        <v>99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104</v>
      </c>
      <c r="P85" s="86" t="s">
        <v>154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104</v>
      </c>
      <c r="P86" s="86" t="s">
        <v>155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104</v>
      </c>
      <c r="P87" s="86" t="s">
        <v>156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104</v>
      </c>
      <c r="P88" s="86" t="s">
        <v>157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104</v>
      </c>
      <c r="P89" s="86" t="s">
        <v>158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104</v>
      </c>
      <c r="P90" s="86" t="s">
        <v>159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104</v>
      </c>
      <c r="P91" s="86" t="s">
        <v>160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104</v>
      </c>
      <c r="P92" s="412" t="s">
        <v>161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105</v>
      </c>
      <c r="P93" s="409" t="s">
        <v>63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105</v>
      </c>
      <c r="P94" s="86" t="s">
        <v>153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105</v>
      </c>
      <c r="P95" s="86" t="s">
        <v>99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105</v>
      </c>
      <c r="P96" s="86" t="s">
        <v>154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105</v>
      </c>
      <c r="P97" s="86" t="s">
        <v>155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105</v>
      </c>
      <c r="P98" s="86" t="s">
        <v>156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105</v>
      </c>
      <c r="P99" s="86" t="s">
        <v>157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105</v>
      </c>
      <c r="P100" s="86" t="s">
        <v>158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105</v>
      </c>
      <c r="P101" s="86" t="s">
        <v>159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105</v>
      </c>
      <c r="P102" s="86" t="s">
        <v>160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105</v>
      </c>
      <c r="P103" s="412" t="s">
        <v>161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106</v>
      </c>
      <c r="P104" s="409" t="s">
        <v>63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106</v>
      </c>
      <c r="P105" s="86" t="s">
        <v>153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106</v>
      </c>
      <c r="P106" s="86" t="s">
        <v>99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106</v>
      </c>
      <c r="P107" s="86" t="s">
        <v>154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106</v>
      </c>
      <c r="P108" s="86" t="s">
        <v>155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106</v>
      </c>
      <c r="P109" s="86" t="s">
        <v>156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106</v>
      </c>
      <c r="P110" s="86" t="s">
        <v>157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106</v>
      </c>
      <c r="P111" s="86" t="s">
        <v>158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106</v>
      </c>
      <c r="P112" s="86" t="s">
        <v>159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106</v>
      </c>
      <c r="P113" s="86" t="s">
        <v>160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106</v>
      </c>
      <c r="P114" s="412" t="s">
        <v>161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107</v>
      </c>
      <c r="P115" s="409" t="s">
        <v>63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107</v>
      </c>
      <c r="P116" s="86" t="s">
        <v>153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107</v>
      </c>
      <c r="P117" s="86" t="s">
        <v>99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107</v>
      </c>
      <c r="P118" s="86" t="s">
        <v>154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107</v>
      </c>
      <c r="P119" s="86" t="s">
        <v>155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107</v>
      </c>
      <c r="P120" s="86" t="s">
        <v>156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107</v>
      </c>
      <c r="P121" s="86" t="s">
        <v>157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107</v>
      </c>
      <c r="P122" s="86" t="s">
        <v>158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107</v>
      </c>
      <c r="P123" s="86" t="s">
        <v>159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107</v>
      </c>
      <c r="P124" s="86" t="s">
        <v>160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107</v>
      </c>
      <c r="P125" s="412" t="s">
        <v>161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108</v>
      </c>
      <c r="P126" s="409" t="s">
        <v>63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108</v>
      </c>
      <c r="P127" s="86" t="s">
        <v>153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108</v>
      </c>
      <c r="P128" s="86" t="s">
        <v>99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108</v>
      </c>
      <c r="P129" s="86" t="s">
        <v>154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108</v>
      </c>
      <c r="P130" s="86" t="s">
        <v>155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108</v>
      </c>
      <c r="P131" s="86" t="s">
        <v>156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108</v>
      </c>
      <c r="P132" s="86" t="s">
        <v>157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108</v>
      </c>
      <c r="P133" s="86" t="s">
        <v>158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108</v>
      </c>
      <c r="P134" s="86" t="s">
        <v>159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108</v>
      </c>
      <c r="P135" s="86" t="s">
        <v>160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108</v>
      </c>
      <c r="P136" s="412" t="s">
        <v>161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109</v>
      </c>
      <c r="P137" s="409" t="s">
        <v>63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109</v>
      </c>
      <c r="P138" s="86" t="s">
        <v>153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109</v>
      </c>
      <c r="P139" s="86" t="s">
        <v>99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109</v>
      </c>
      <c r="P140" s="86" t="s">
        <v>154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109</v>
      </c>
      <c r="P141" s="86" t="s">
        <v>155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109</v>
      </c>
      <c r="P142" s="86" t="s">
        <v>156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109</v>
      </c>
      <c r="P143" s="86" t="s">
        <v>157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109</v>
      </c>
      <c r="P144" s="86" t="s">
        <v>158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109</v>
      </c>
      <c r="P145" s="86" t="s">
        <v>159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109</v>
      </c>
      <c r="P146" s="86" t="s">
        <v>160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109</v>
      </c>
      <c r="P147" s="412" t="s">
        <v>161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110</v>
      </c>
      <c r="P148" s="409" t="s">
        <v>63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110</v>
      </c>
      <c r="P149" s="86" t="s">
        <v>153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110</v>
      </c>
      <c r="P150" s="86" t="s">
        <v>99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110</v>
      </c>
      <c r="P151" s="86" t="s">
        <v>154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110</v>
      </c>
      <c r="P152" s="86" t="s">
        <v>155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110</v>
      </c>
      <c r="P153" s="86" t="s">
        <v>156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110</v>
      </c>
      <c r="P154" s="86" t="s">
        <v>157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110</v>
      </c>
      <c r="P155" s="86" t="s">
        <v>158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110</v>
      </c>
      <c r="P156" s="86" t="s">
        <v>159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110</v>
      </c>
      <c r="P157" s="86" t="s">
        <v>160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110</v>
      </c>
      <c r="P158" s="412" t="s">
        <v>161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111</v>
      </c>
      <c r="P159" s="409" t="s">
        <v>63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111</v>
      </c>
      <c r="P160" s="86" t="s">
        <v>153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111</v>
      </c>
      <c r="P161" s="86" t="s">
        <v>99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111</v>
      </c>
      <c r="P162" s="86" t="s">
        <v>154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111</v>
      </c>
      <c r="P163" s="86" t="s">
        <v>155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111</v>
      </c>
      <c r="P164" s="86" t="s">
        <v>156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111</v>
      </c>
      <c r="P165" s="86" t="s">
        <v>157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111</v>
      </c>
      <c r="P166" s="86" t="s">
        <v>158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111</v>
      </c>
      <c r="P167" s="86" t="s">
        <v>159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111</v>
      </c>
      <c r="P168" s="86" t="s">
        <v>160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111</v>
      </c>
      <c r="P169" s="412" t="s">
        <v>161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112</v>
      </c>
      <c r="P170" s="409" t="s">
        <v>63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112</v>
      </c>
      <c r="P171" s="86" t="s">
        <v>153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112</v>
      </c>
      <c r="P172" s="86" t="s">
        <v>99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112</v>
      </c>
      <c r="P173" s="86" t="s">
        <v>154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112</v>
      </c>
      <c r="P174" s="86" t="s">
        <v>155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112</v>
      </c>
      <c r="P175" s="86" t="s">
        <v>156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112</v>
      </c>
      <c r="P176" s="86" t="s">
        <v>157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112</v>
      </c>
      <c r="P177" s="86" t="s">
        <v>158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112</v>
      </c>
      <c r="P178" s="86" t="s">
        <v>159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112</v>
      </c>
      <c r="P179" s="86" t="s">
        <v>160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112</v>
      </c>
      <c r="P180" s="412" t="s">
        <v>161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113</v>
      </c>
      <c r="P181" s="409" t="s">
        <v>63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113</v>
      </c>
      <c r="P182" s="86" t="s">
        <v>153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113</v>
      </c>
      <c r="P183" s="86" t="s">
        <v>99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113</v>
      </c>
      <c r="P184" s="86" t="s">
        <v>154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113</v>
      </c>
      <c r="P185" s="86" t="s">
        <v>155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113</v>
      </c>
      <c r="P186" s="86" t="s">
        <v>156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113</v>
      </c>
      <c r="P187" s="86" t="s">
        <v>157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113</v>
      </c>
      <c r="P188" s="86" t="s">
        <v>158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113</v>
      </c>
      <c r="P189" s="86" t="s">
        <v>159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113</v>
      </c>
      <c r="P190" s="86" t="s">
        <v>160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113</v>
      </c>
      <c r="P191" s="412" t="s">
        <v>161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114</v>
      </c>
      <c r="P192" s="409" t="s">
        <v>63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114</v>
      </c>
      <c r="P193" s="86" t="s">
        <v>153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114</v>
      </c>
      <c r="P194" s="86" t="s">
        <v>99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114</v>
      </c>
      <c r="P195" s="86" t="s">
        <v>154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114</v>
      </c>
      <c r="P196" s="86" t="s">
        <v>155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114</v>
      </c>
      <c r="P197" s="86" t="s">
        <v>156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114</v>
      </c>
      <c r="P198" s="86" t="s">
        <v>157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114</v>
      </c>
      <c r="P199" s="86" t="s">
        <v>158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114</v>
      </c>
      <c r="P200" s="86" t="s">
        <v>159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114</v>
      </c>
      <c r="P201" s="86" t="s">
        <v>160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114</v>
      </c>
      <c r="P202" s="412" t="s">
        <v>161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115</v>
      </c>
      <c r="P203" s="409" t="s">
        <v>63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115</v>
      </c>
      <c r="P204" s="86" t="s">
        <v>153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115</v>
      </c>
      <c r="P205" s="86" t="s">
        <v>99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115</v>
      </c>
      <c r="P206" s="86" t="s">
        <v>154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115</v>
      </c>
      <c r="P207" s="86" t="s">
        <v>155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115</v>
      </c>
      <c r="P208" s="86" t="s">
        <v>156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115</v>
      </c>
      <c r="P209" s="86" t="s">
        <v>157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115</v>
      </c>
      <c r="P210" s="86" t="s">
        <v>158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115</v>
      </c>
      <c r="P211" s="86" t="s">
        <v>159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115</v>
      </c>
      <c r="P212" s="86" t="s">
        <v>160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115</v>
      </c>
      <c r="P213" s="412" t="s">
        <v>161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116</v>
      </c>
      <c r="P214" s="409" t="s">
        <v>63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116</v>
      </c>
      <c r="P215" s="86" t="s">
        <v>153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116</v>
      </c>
      <c r="P216" s="86" t="s">
        <v>99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116</v>
      </c>
      <c r="P217" s="86" t="s">
        <v>154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116</v>
      </c>
      <c r="P218" s="86" t="s">
        <v>155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116</v>
      </c>
      <c r="P219" s="86" t="s">
        <v>156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116</v>
      </c>
      <c r="P220" s="86" t="s">
        <v>157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116</v>
      </c>
      <c r="P221" s="86" t="s">
        <v>158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116</v>
      </c>
      <c r="P222" s="86" t="s">
        <v>159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116</v>
      </c>
      <c r="P223" s="86" t="s">
        <v>160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116</v>
      </c>
      <c r="P224" s="412" t="s">
        <v>161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117</v>
      </c>
      <c r="P225" s="409" t="s">
        <v>63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117</v>
      </c>
      <c r="P226" s="86" t="s">
        <v>153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117</v>
      </c>
      <c r="P227" s="86" t="s">
        <v>99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117</v>
      </c>
      <c r="P228" s="86" t="s">
        <v>154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117</v>
      </c>
      <c r="P229" s="86" t="s">
        <v>155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117</v>
      </c>
      <c r="P230" s="86" t="s">
        <v>156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117</v>
      </c>
      <c r="P231" s="86" t="s">
        <v>157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117</v>
      </c>
      <c r="P232" s="86" t="s">
        <v>158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117</v>
      </c>
      <c r="P233" s="86" t="s">
        <v>159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117</v>
      </c>
      <c r="P234" s="86" t="s">
        <v>160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117</v>
      </c>
      <c r="P235" s="412" t="s">
        <v>161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118</v>
      </c>
      <c r="P236" s="409" t="s">
        <v>63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118</v>
      </c>
      <c r="P237" s="86" t="s">
        <v>153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118</v>
      </c>
      <c r="P238" s="86" t="s">
        <v>99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118</v>
      </c>
      <c r="P239" s="86" t="s">
        <v>154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118</v>
      </c>
      <c r="P240" s="86" t="s">
        <v>155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118</v>
      </c>
      <c r="P241" s="86" t="s">
        <v>156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118</v>
      </c>
      <c r="P242" s="86" t="s">
        <v>157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118</v>
      </c>
      <c r="P243" s="86" t="s">
        <v>158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118</v>
      </c>
      <c r="P244" s="86" t="s">
        <v>159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118</v>
      </c>
      <c r="P245" s="86" t="s">
        <v>160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118</v>
      </c>
      <c r="P246" s="412" t="s">
        <v>161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119</v>
      </c>
      <c r="P247" s="409" t="s">
        <v>63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119</v>
      </c>
      <c r="P248" s="86" t="s">
        <v>153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119</v>
      </c>
      <c r="P249" s="86" t="s">
        <v>99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119</v>
      </c>
      <c r="P250" s="86" t="s">
        <v>154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119</v>
      </c>
      <c r="P251" s="86" t="s">
        <v>155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119</v>
      </c>
      <c r="P252" s="86" t="s">
        <v>156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119</v>
      </c>
      <c r="P253" s="86" t="s">
        <v>157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119</v>
      </c>
      <c r="P254" s="86" t="s">
        <v>158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119</v>
      </c>
      <c r="P255" s="86" t="s">
        <v>159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119</v>
      </c>
      <c r="P256" s="86" t="s">
        <v>160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119</v>
      </c>
      <c r="P257" s="412" t="s">
        <v>161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120</v>
      </c>
      <c r="P258" s="409" t="s">
        <v>63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120</v>
      </c>
      <c r="P259" s="86" t="s">
        <v>153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120</v>
      </c>
      <c r="P260" s="86" t="s">
        <v>99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120</v>
      </c>
      <c r="P261" s="86" t="s">
        <v>154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120</v>
      </c>
      <c r="P262" s="86" t="s">
        <v>155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120</v>
      </c>
      <c r="P263" s="86" t="s">
        <v>156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120</v>
      </c>
      <c r="P264" s="86" t="s">
        <v>157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120</v>
      </c>
      <c r="P265" s="86" t="s">
        <v>158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120</v>
      </c>
      <c r="P266" s="86" t="s">
        <v>159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120</v>
      </c>
      <c r="P267" s="86" t="s">
        <v>160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120</v>
      </c>
      <c r="P268" s="412" t="s">
        <v>161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121</v>
      </c>
      <c r="P269" s="409" t="s">
        <v>63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121</v>
      </c>
      <c r="P270" s="86" t="s">
        <v>153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121</v>
      </c>
      <c r="P271" s="86" t="s">
        <v>99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121</v>
      </c>
      <c r="P272" s="86" t="s">
        <v>154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121</v>
      </c>
      <c r="P273" s="86" t="s">
        <v>155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121</v>
      </c>
      <c r="P274" s="86" t="s">
        <v>156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121</v>
      </c>
      <c r="P275" s="86" t="s">
        <v>157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121</v>
      </c>
      <c r="P276" s="86" t="s">
        <v>158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121</v>
      </c>
      <c r="P277" s="86" t="s">
        <v>159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121</v>
      </c>
      <c r="P278" s="86" t="s">
        <v>160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121</v>
      </c>
      <c r="P279" s="412" t="s">
        <v>161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122</v>
      </c>
      <c r="P280" s="409" t="s">
        <v>63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122</v>
      </c>
      <c r="P281" s="86" t="s">
        <v>153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122</v>
      </c>
      <c r="P282" s="86" t="s">
        <v>99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122</v>
      </c>
      <c r="P283" s="86" t="s">
        <v>154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122</v>
      </c>
      <c r="P284" s="86" t="s">
        <v>155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122</v>
      </c>
      <c r="P285" s="86" t="s">
        <v>156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122</v>
      </c>
      <c r="P286" s="86" t="s">
        <v>157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122</v>
      </c>
      <c r="P287" s="86" t="s">
        <v>158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122</v>
      </c>
      <c r="P288" s="86" t="s">
        <v>159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122</v>
      </c>
      <c r="P289" s="86" t="s">
        <v>160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122</v>
      </c>
      <c r="P290" s="412" t="s">
        <v>161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85</v>
      </c>
      <c r="V1" s="2" t="s">
        <v>85</v>
      </c>
    </row>
    <row r="2" spans="1:38" customHeight="1" ht="15">
      <c r="A2" s="2" t="s">
        <v>165</v>
      </c>
      <c r="V2" s="365" t="s">
        <v>166</v>
      </c>
    </row>
    <row r="4" spans="1:38">
      <c r="A4" t="s">
        <v>167</v>
      </c>
      <c r="B4" s="78" t="str">
        <f>'H - INPUT'!F29</f>
        <v>0</v>
      </c>
      <c r="V4" t="s">
        <v>168</v>
      </c>
      <c r="W4" s="78" t="str">
        <f>'Panel H'!B11</f>
        <v>0</v>
      </c>
    </row>
    <row r="5" spans="1:38">
      <c r="A5" t="s">
        <v>151</v>
      </c>
      <c r="B5" s="78" t="str">
        <f>'H - INPUT'!F30</f>
        <v>0</v>
      </c>
      <c r="V5" t="s">
        <v>169</v>
      </c>
      <c r="W5" s="221">
        <v>21</v>
      </c>
    </row>
    <row r="6" spans="1:38">
      <c r="A6" t="s">
        <v>91</v>
      </c>
      <c r="B6" s="79" t="str">
        <f>'Opening H'!B8</f>
        <v>0</v>
      </c>
    </row>
    <row r="7" spans="1:38">
      <c r="A7" t="s">
        <v>92</v>
      </c>
      <c r="B7" s="79" t="str">
        <f>'Opening H'!B9</f>
        <v>0</v>
      </c>
    </row>
    <row r="9" spans="1:38">
      <c r="A9" t="s">
        <v>170</v>
      </c>
      <c r="B9" s="5">
        <v>-32</v>
      </c>
      <c r="E9" s="3"/>
    </row>
    <row r="10" spans="1:38">
      <c r="A10" t="s">
        <v>171</v>
      </c>
      <c r="B10" s="5">
        <v>0</v>
      </c>
    </row>
    <row r="11" spans="1:38">
      <c r="A11" t="s">
        <v>172</v>
      </c>
      <c r="B11" s="5">
        <v>15</v>
      </c>
    </row>
    <row r="12" spans="1:38" customHeight="1" ht="12.75"/>
    <row r="13" spans="1:38" customHeight="1" ht="36">
      <c r="D13" s="892" t="s">
        <v>63</v>
      </c>
      <c r="E13" s="889"/>
      <c r="F13" s="888" t="s">
        <v>173</v>
      </c>
      <c r="G13" s="889"/>
      <c r="H13" s="888" t="s">
        <v>153</v>
      </c>
      <c r="I13" s="889"/>
      <c r="J13" s="888" t="s">
        <v>174</v>
      </c>
      <c r="K13" s="889"/>
      <c r="L13" s="888" t="s">
        <v>175</v>
      </c>
      <c r="M13" s="889"/>
      <c r="N13" s="888" t="s">
        <v>176</v>
      </c>
      <c r="O13" s="889"/>
      <c r="P13" s="888" t="s">
        <v>177</v>
      </c>
      <c r="Q13" s="889"/>
      <c r="R13" s="888" t="s">
        <v>178</v>
      </c>
      <c r="S13" s="891"/>
      <c r="V13" s="72" t="s">
        <v>143</v>
      </c>
      <c r="W13" s="73" t="s">
        <v>179</v>
      </c>
      <c r="X13" s="73" t="s">
        <v>180</v>
      </c>
      <c r="Y13" s="73" t="s">
        <v>181</v>
      </c>
      <c r="Z13" s="73" t="s">
        <v>135</v>
      </c>
      <c r="AA13" s="73" t="s">
        <v>182</v>
      </c>
      <c r="AB13" s="73" t="s">
        <v>183</v>
      </c>
      <c r="AC13" s="73" t="s">
        <v>184</v>
      </c>
      <c r="AE13" s="870" t="s">
        <v>185</v>
      </c>
      <c r="AF13" s="871"/>
      <c r="AG13" s="874" t="s">
        <v>186</v>
      </c>
      <c r="AH13" s="874"/>
      <c r="AI13" s="874" t="s">
        <v>187</v>
      </c>
      <c r="AJ13" s="875"/>
    </row>
    <row r="14" spans="1:38" customHeight="1" ht="12.75">
      <c r="D14" s="21" t="s">
        <v>188</v>
      </c>
      <c r="E14" s="18" t="s">
        <v>189</v>
      </c>
      <c r="F14" s="18" t="s">
        <v>188</v>
      </c>
      <c r="G14" s="18" t="s">
        <v>189</v>
      </c>
      <c r="H14" s="18" t="s">
        <v>188</v>
      </c>
      <c r="I14" s="18" t="s">
        <v>189</v>
      </c>
      <c r="J14" s="18" t="s">
        <v>188</v>
      </c>
      <c r="K14" s="18" t="s">
        <v>189</v>
      </c>
      <c r="L14" s="18" t="s">
        <v>188</v>
      </c>
      <c r="M14" s="18" t="s">
        <v>189</v>
      </c>
      <c r="N14" s="18" t="s">
        <v>188</v>
      </c>
      <c r="O14" s="18" t="s">
        <v>189</v>
      </c>
      <c r="P14" s="18" t="s">
        <v>188</v>
      </c>
      <c r="Q14" s="18" t="s">
        <v>189</v>
      </c>
      <c r="R14" s="18" t="s">
        <v>188</v>
      </c>
      <c r="S14" s="19" t="s">
        <v>189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190</v>
      </c>
      <c r="AF14" s="85" t="s">
        <v>28</v>
      </c>
      <c r="AG14" s="85" t="s">
        <v>190</v>
      </c>
      <c r="AH14" s="85" t="s">
        <v>28</v>
      </c>
      <c r="AI14" s="85" t="s">
        <v>190</v>
      </c>
      <c r="AJ14" s="105" t="s">
        <v>28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61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63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63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153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153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191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99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153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151</v>
      </c>
      <c r="D19" s="882" t="s">
        <v>63</v>
      </c>
      <c r="E19" s="882"/>
      <c r="F19" s="882" t="s">
        <v>173</v>
      </c>
      <c r="G19" s="882"/>
      <c r="H19" s="882" t="s">
        <v>153</v>
      </c>
      <c r="I19" s="882"/>
      <c r="J19" s="882" t="s">
        <v>174</v>
      </c>
      <c r="K19" s="882"/>
      <c r="L19" s="882" t="s">
        <v>175</v>
      </c>
      <c r="M19" s="882"/>
      <c r="N19" s="882" t="s">
        <v>176</v>
      </c>
      <c r="O19" s="882"/>
      <c r="P19" s="882" t="s">
        <v>177</v>
      </c>
      <c r="Q19" s="882"/>
      <c r="R19" s="882" t="s">
        <v>178</v>
      </c>
      <c r="S19" s="890"/>
      <c r="V19" s="49" t="s">
        <v>154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63</v>
      </c>
      <c r="AF19" s="753" t="str">
        <f>X19+W4-W5</f>
        <v>0</v>
      </c>
      <c r="AG19" s="753" t="s">
        <v>63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188</v>
      </c>
      <c r="E20" s="18" t="s">
        <v>189</v>
      </c>
      <c r="F20" s="18" t="s">
        <v>188</v>
      </c>
      <c r="G20" s="18" t="s">
        <v>189</v>
      </c>
      <c r="H20" s="18" t="s">
        <v>188</v>
      </c>
      <c r="I20" s="18" t="s">
        <v>189</v>
      </c>
      <c r="J20" s="18" t="s">
        <v>188</v>
      </c>
      <c r="K20" s="18" t="s">
        <v>189</v>
      </c>
      <c r="L20" s="18" t="s">
        <v>188</v>
      </c>
      <c r="M20" s="18" t="s">
        <v>189</v>
      </c>
      <c r="N20" s="18" t="s">
        <v>188</v>
      </c>
      <c r="O20" s="18" t="s">
        <v>189</v>
      </c>
      <c r="P20" s="18" t="s">
        <v>188</v>
      </c>
      <c r="Q20" s="18" t="s">
        <v>189</v>
      </c>
      <c r="R20" s="18" t="s">
        <v>188</v>
      </c>
      <c r="S20" s="19" t="s">
        <v>189</v>
      </c>
      <c r="V20" s="49" t="s">
        <v>155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153</v>
      </c>
      <c r="AF20" s="753" t="str">
        <f>AB20+W4+AA20+W4-W5</f>
        <v>0</v>
      </c>
      <c r="AG20" s="753" t="s">
        <v>153</v>
      </c>
      <c r="AH20" s="753" t="str">
        <f>AB20+W4-W5</f>
        <v>0</v>
      </c>
      <c r="AI20" s="753"/>
      <c r="AJ20" s="754"/>
    </row>
    <row r="21" spans="1:38">
      <c r="C21" s="4" t="s">
        <v>99</v>
      </c>
      <c r="D21">
        <v>0</v>
      </c>
      <c r="E21">
        <v>0</v>
      </c>
      <c r="F21" s="20" t="s">
        <v>192</v>
      </c>
      <c r="G21" s="20" t="s">
        <v>192</v>
      </c>
      <c r="H21">
        <v>0</v>
      </c>
      <c r="I21">
        <v>0</v>
      </c>
      <c r="J21" s="20" t="s">
        <v>192</v>
      </c>
      <c r="K21" s="20" t="s">
        <v>192</v>
      </c>
      <c r="L21" s="20" t="s">
        <v>192</v>
      </c>
      <c r="M21" s="20" t="s">
        <v>192</v>
      </c>
      <c r="N21" s="20" t="s">
        <v>192</v>
      </c>
      <c r="O21" s="20" t="s">
        <v>192</v>
      </c>
      <c r="P21" s="20" t="s">
        <v>192</v>
      </c>
      <c r="Q21" s="20" t="s">
        <v>192</v>
      </c>
      <c r="R21" s="20" t="s">
        <v>192</v>
      </c>
      <c r="S21" s="22" t="s">
        <v>192</v>
      </c>
      <c r="V21" s="86" t="s">
        <v>156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153</v>
      </c>
      <c r="AF21" s="753" t="str">
        <f>AB21+W4+AA21+W4-W5</f>
        <v>0</v>
      </c>
      <c r="AG21" s="753" t="s">
        <v>153</v>
      </c>
      <c r="AH21" s="753" t="str">
        <f>AB21+W4-W5</f>
        <v>0</v>
      </c>
      <c r="AI21" s="753"/>
      <c r="AJ21" s="754"/>
    </row>
    <row r="22" spans="1:38">
      <c r="C22" s="17" t="s">
        <v>100</v>
      </c>
      <c r="D22" t="str">
        <f>$B$9</f>
        <v>0</v>
      </c>
      <c r="E22" t="str">
        <f>$B$10</f>
        <v>0</v>
      </c>
      <c r="F22" s="20" t="s">
        <v>192</v>
      </c>
      <c r="G22" s="20" t="s">
        <v>192</v>
      </c>
      <c r="H22" t="str">
        <f>$B$9</f>
        <v>0</v>
      </c>
      <c r="I22" t="str">
        <f>$B$10</f>
        <v>0</v>
      </c>
      <c r="J22" s="20" t="s">
        <v>192</v>
      </c>
      <c r="K22" s="20" t="s">
        <v>192</v>
      </c>
      <c r="L22" t="str">
        <f>$B$9*2</f>
        <v>0</v>
      </c>
      <c r="M22" t="str">
        <f>$B$10</f>
        <v>0</v>
      </c>
      <c r="N22" s="20" t="s">
        <v>192</v>
      </c>
      <c r="O22" s="20" t="s">
        <v>192</v>
      </c>
      <c r="P22" s="20" t="s">
        <v>192</v>
      </c>
      <c r="Q22" s="20" t="s">
        <v>192</v>
      </c>
      <c r="R22" s="20" t="s">
        <v>192</v>
      </c>
      <c r="S22" s="22" t="s">
        <v>192</v>
      </c>
      <c r="V22" s="86" t="s">
        <v>157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63</v>
      </c>
      <c r="AF22" s="758" t="str">
        <f>X22+W4-W5</f>
        <v>0</v>
      </c>
      <c r="AG22" s="753" t="s">
        <v>153</v>
      </c>
      <c r="AH22" s="753" t="str">
        <f>AB22+W4-W5</f>
        <v>0</v>
      </c>
      <c r="AI22" s="753"/>
      <c r="AJ22" s="754"/>
    </row>
    <row r="23" spans="1:38">
      <c r="C23" s="17" t="s">
        <v>101</v>
      </c>
      <c r="D23" t="str">
        <f>$B$9</f>
        <v>0</v>
      </c>
      <c r="E23" t="str">
        <f>$B$10</f>
        <v>0</v>
      </c>
      <c r="F23" s="20" t="s">
        <v>192</v>
      </c>
      <c r="G23" s="20" t="s">
        <v>192</v>
      </c>
      <c r="H23" t="str">
        <f>$B$9</f>
        <v>0</v>
      </c>
      <c r="I23" t="str">
        <f>$B$10</f>
        <v>0</v>
      </c>
      <c r="J23" s="20" t="s">
        <v>192</v>
      </c>
      <c r="K23" s="20" t="s">
        <v>192</v>
      </c>
      <c r="L23" s="15" t="s">
        <v>192</v>
      </c>
      <c r="M23" s="15" t="s">
        <v>192</v>
      </c>
      <c r="N23" s="20" t="s">
        <v>192</v>
      </c>
      <c r="O23" s="20" t="s">
        <v>192</v>
      </c>
      <c r="P23" t="str">
        <f>B9*2</f>
        <v>0</v>
      </c>
      <c r="Q23" t="str">
        <f>B10</f>
        <v>0</v>
      </c>
      <c r="R23" s="20" t="s">
        <v>192</v>
      </c>
      <c r="S23" s="22" t="s">
        <v>192</v>
      </c>
      <c r="V23" s="86" t="s">
        <v>158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63</v>
      </c>
      <c r="AF23" s="758" t="str">
        <f>X23+W4-W5</f>
        <v>0</v>
      </c>
      <c r="AG23" s="753" t="s">
        <v>153</v>
      </c>
      <c r="AH23" s="753" t="str">
        <f>AB23+W4+AA23+W4-W5</f>
        <v>0</v>
      </c>
      <c r="AI23" s="753" t="s">
        <v>153</v>
      </c>
      <c r="AJ23" s="754" t="str">
        <f>AB23+W4-W5</f>
        <v>0</v>
      </c>
    </row>
    <row r="24" spans="1:38">
      <c r="C24" s="17" t="s">
        <v>102</v>
      </c>
      <c r="D24" t="str">
        <f>B9*2</f>
        <v>0</v>
      </c>
      <c r="E24" t="str">
        <f>B10</f>
        <v>0</v>
      </c>
      <c r="F24" s="20" t="s">
        <v>192</v>
      </c>
      <c r="G24" s="20" t="s">
        <v>192</v>
      </c>
      <c r="H24" s="20" t="s">
        <v>192</v>
      </c>
      <c r="I24" s="20" t="s">
        <v>192</v>
      </c>
      <c r="J24" s="20" t="s">
        <v>192</v>
      </c>
      <c r="K24" s="20" t="s">
        <v>192</v>
      </c>
      <c r="L24" t="str">
        <f>B9</f>
        <v>0</v>
      </c>
      <c r="M24" t="str">
        <f>B10</f>
        <v>0</v>
      </c>
      <c r="N24" s="20" t="s">
        <v>192</v>
      </c>
      <c r="O24" s="20" t="s">
        <v>192</v>
      </c>
      <c r="P24" t="str">
        <f>B9</f>
        <v>0</v>
      </c>
      <c r="Q24" t="str">
        <f>B10</f>
        <v>0</v>
      </c>
      <c r="R24" s="20" t="s">
        <v>192</v>
      </c>
      <c r="S24" s="22" t="s">
        <v>192</v>
      </c>
      <c r="V24" s="86" t="s">
        <v>159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63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103</v>
      </c>
      <c r="D25" s="20" t="s">
        <v>192</v>
      </c>
      <c r="E25" s="20" t="s">
        <v>192</v>
      </c>
      <c r="F25" s="20" t="s">
        <v>192</v>
      </c>
      <c r="G25" s="20" t="s">
        <v>192</v>
      </c>
      <c r="H25" t="str">
        <f>B9*2</f>
        <v>0</v>
      </c>
      <c r="I25" t="str">
        <f>B10</f>
        <v>0</v>
      </c>
      <c r="J25" s="20" t="s">
        <v>192</v>
      </c>
      <c r="K25" s="20" t="s">
        <v>192</v>
      </c>
      <c r="L25" t="str">
        <f>B9</f>
        <v>0</v>
      </c>
      <c r="M25" t="str">
        <f>B10</f>
        <v>0</v>
      </c>
      <c r="N25" s="20" t="s">
        <v>192</v>
      </c>
      <c r="O25" s="20" t="s">
        <v>192</v>
      </c>
      <c r="P25" t="str">
        <f>B9</f>
        <v>0</v>
      </c>
      <c r="Q25" t="str">
        <f>B10</f>
        <v>0</v>
      </c>
      <c r="R25" s="20" t="s">
        <v>192</v>
      </c>
      <c r="S25" s="22" t="s">
        <v>192</v>
      </c>
      <c r="V25" s="86" t="s">
        <v>160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153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104</v>
      </c>
      <c r="D26" s="23" t="str">
        <f>B9*2</f>
        <v>0</v>
      </c>
      <c r="E26" s="24" t="str">
        <f>B10</f>
        <v>0</v>
      </c>
      <c r="F26" s="25" t="s">
        <v>192</v>
      </c>
      <c r="G26" s="25" t="s">
        <v>192</v>
      </c>
      <c r="H26" s="24" t="str">
        <f>B9*2</f>
        <v>0</v>
      </c>
      <c r="I26" s="24" t="str">
        <f>B10</f>
        <v>0</v>
      </c>
      <c r="J26" s="25" t="s">
        <v>192</v>
      </c>
      <c r="K26" s="25" t="s">
        <v>192</v>
      </c>
      <c r="L26" s="24" t="str">
        <f>B9*2</f>
        <v>0</v>
      </c>
      <c r="M26" s="24" t="str">
        <f>B10</f>
        <v>0</v>
      </c>
      <c r="N26" s="25" t="s">
        <v>192</v>
      </c>
      <c r="O26" s="25" t="s">
        <v>192</v>
      </c>
      <c r="P26" s="24" t="str">
        <f>B9*2</f>
        <v>0</v>
      </c>
      <c r="Q26" s="24" t="str">
        <f>B10</f>
        <v>0</v>
      </c>
      <c r="R26" s="25" t="s">
        <v>192</v>
      </c>
      <c r="S26" s="26" t="s">
        <v>192</v>
      </c>
      <c r="V26" s="4" t="s">
        <v>161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153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193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194</v>
      </c>
      <c r="AG28" s="215"/>
    </row>
    <row r="29" spans="1:38">
      <c r="C29" s="883" t="s">
        <v>151</v>
      </c>
      <c r="D29" s="882" t="s">
        <v>63</v>
      </c>
      <c r="E29" s="882"/>
      <c r="F29" s="882" t="s">
        <v>173</v>
      </c>
      <c r="G29" s="882"/>
      <c r="H29" s="882" t="s">
        <v>153</v>
      </c>
      <c r="I29" s="882"/>
      <c r="J29" s="882" t="s">
        <v>174</v>
      </c>
      <c r="K29" s="882"/>
      <c r="L29" s="882" t="s">
        <v>175</v>
      </c>
      <c r="M29" s="882"/>
      <c r="N29" s="882" t="s">
        <v>176</v>
      </c>
      <c r="O29" s="882"/>
      <c r="P29" s="882" t="s">
        <v>177</v>
      </c>
      <c r="Q29" s="882"/>
      <c r="R29" s="882" t="s">
        <v>178</v>
      </c>
      <c r="S29" s="890"/>
      <c r="U29" s="463" t="s">
        <v>16</v>
      </c>
      <c r="V29" s="465" t="s">
        <v>195</v>
      </c>
    </row>
    <row r="30" spans="1:38" customHeight="1" ht="12.75">
      <c r="C30" s="884"/>
      <c r="D30" s="18" t="s">
        <v>188</v>
      </c>
      <c r="E30" s="18" t="s">
        <v>189</v>
      </c>
      <c r="F30" s="18" t="s">
        <v>188</v>
      </c>
      <c r="G30" s="18" t="s">
        <v>189</v>
      </c>
      <c r="H30" s="18" t="s">
        <v>188</v>
      </c>
      <c r="I30" s="18" t="s">
        <v>189</v>
      </c>
      <c r="J30" s="18" t="s">
        <v>188</v>
      </c>
      <c r="K30" s="18" t="s">
        <v>189</v>
      </c>
      <c r="L30" s="18" t="s">
        <v>188</v>
      </c>
      <c r="M30" s="18" t="s">
        <v>189</v>
      </c>
      <c r="N30" s="18" t="s">
        <v>188</v>
      </c>
      <c r="O30" s="18" t="s">
        <v>189</v>
      </c>
      <c r="P30" s="18" t="s">
        <v>188</v>
      </c>
      <c r="Q30" s="18" t="s">
        <v>189</v>
      </c>
      <c r="R30" s="18" t="s">
        <v>188</v>
      </c>
      <c r="S30" s="19" t="s">
        <v>189</v>
      </c>
      <c r="U30" s="464" t="s">
        <v>196</v>
      </c>
      <c r="V30" s="466" t="s">
        <v>197</v>
      </c>
    </row>
    <row r="31" spans="1:38">
      <c r="C31" s="4" t="s">
        <v>99</v>
      </c>
      <c r="D31">
        <v>0</v>
      </c>
      <c r="E31">
        <v>0</v>
      </c>
      <c r="F31" s="20" t="s">
        <v>192</v>
      </c>
      <c r="G31" s="20" t="s">
        <v>192</v>
      </c>
      <c r="H31">
        <v>0</v>
      </c>
      <c r="I31">
        <v>0</v>
      </c>
      <c r="J31" s="20" t="s">
        <v>192</v>
      </c>
      <c r="K31" s="20" t="s">
        <v>192</v>
      </c>
      <c r="L31" s="20" t="s">
        <v>192</v>
      </c>
      <c r="M31" s="20" t="s">
        <v>192</v>
      </c>
      <c r="N31" s="20" t="s">
        <v>192</v>
      </c>
      <c r="O31" s="20" t="s">
        <v>192</v>
      </c>
      <c r="P31" s="20" t="s">
        <v>192</v>
      </c>
      <c r="Q31" s="20" t="s">
        <v>192</v>
      </c>
      <c r="R31" s="20" t="s">
        <v>192</v>
      </c>
      <c r="S31" s="22" t="s">
        <v>192</v>
      </c>
      <c r="U31" s="461">
        <v>0</v>
      </c>
      <c r="V31" s="315">
        <v>1</v>
      </c>
    </row>
    <row r="32" spans="1:38">
      <c r="C32" s="17" t="s">
        <v>100</v>
      </c>
      <c r="D32" t="str">
        <f>B9</f>
        <v>0</v>
      </c>
      <c r="E32" t="str">
        <f>B11</f>
        <v>0</v>
      </c>
      <c r="F32" s="20" t="s">
        <v>192</v>
      </c>
      <c r="G32" s="20" t="s">
        <v>192</v>
      </c>
      <c r="H32" t="str">
        <f>B9</f>
        <v>0</v>
      </c>
      <c r="I32" t="str">
        <f>B11</f>
        <v>0</v>
      </c>
      <c r="J32" s="20" t="s">
        <v>192</v>
      </c>
      <c r="K32" s="20" t="s">
        <v>192</v>
      </c>
      <c r="L32" t="str">
        <f>B9*2</f>
        <v>0</v>
      </c>
      <c r="M32" t="str">
        <f>B11*2</f>
        <v>0</v>
      </c>
      <c r="N32" s="20" t="s">
        <v>192</v>
      </c>
      <c r="O32" s="20" t="s">
        <v>192</v>
      </c>
      <c r="P32" s="20" t="s">
        <v>192</v>
      </c>
      <c r="Q32" s="20" t="s">
        <v>192</v>
      </c>
      <c r="R32" s="20" t="s">
        <v>192</v>
      </c>
      <c r="S32" s="22" t="s">
        <v>192</v>
      </c>
      <c r="U32" s="461">
        <v>4</v>
      </c>
      <c r="V32" s="315">
        <v>1</v>
      </c>
    </row>
    <row r="33" spans="1:38">
      <c r="C33" s="17" t="s">
        <v>101</v>
      </c>
      <c r="D33" t="str">
        <f>B9</f>
        <v>0</v>
      </c>
      <c r="E33" t="str">
        <f>B11</f>
        <v>0</v>
      </c>
      <c r="F33" s="20" t="s">
        <v>192</v>
      </c>
      <c r="G33" s="20" t="s">
        <v>192</v>
      </c>
      <c r="H33" t="str">
        <f>B9</f>
        <v>0</v>
      </c>
      <c r="I33" t="str">
        <f>B11</f>
        <v>0</v>
      </c>
      <c r="J33" s="20" t="s">
        <v>192</v>
      </c>
      <c r="K33" s="20" t="s">
        <v>192</v>
      </c>
      <c r="L33" s="20" t="s">
        <v>192</v>
      </c>
      <c r="M33" s="20" t="s">
        <v>192</v>
      </c>
      <c r="N33" s="20" t="s">
        <v>192</v>
      </c>
      <c r="O33" s="20" t="s">
        <v>192</v>
      </c>
      <c r="P33" t="str">
        <f>B9*2</f>
        <v>0</v>
      </c>
      <c r="Q33" t="str">
        <f>B11*2</f>
        <v>0</v>
      </c>
      <c r="R33" s="20" t="s">
        <v>192</v>
      </c>
      <c r="S33" s="22" t="s">
        <v>192</v>
      </c>
      <c r="U33" s="461">
        <v>4</v>
      </c>
      <c r="V33" s="315">
        <v>0</v>
      </c>
    </row>
    <row r="34" spans="1:38">
      <c r="C34" s="17" t="s">
        <v>102</v>
      </c>
      <c r="D34" t="str">
        <f>B9*2</f>
        <v>0</v>
      </c>
      <c r="E34" t="str">
        <f>B11*2</f>
        <v>0</v>
      </c>
      <c r="F34" s="20" t="s">
        <v>192</v>
      </c>
      <c r="G34" s="20" t="s">
        <v>192</v>
      </c>
      <c r="H34" s="20" t="s">
        <v>192</v>
      </c>
      <c r="I34" s="20" t="s">
        <v>192</v>
      </c>
      <c r="J34" s="20" t="s">
        <v>192</v>
      </c>
      <c r="K34" s="20" t="s">
        <v>192</v>
      </c>
      <c r="L34" t="str">
        <f>B9</f>
        <v>0</v>
      </c>
      <c r="M34" t="str">
        <f>B11</f>
        <v>0</v>
      </c>
      <c r="N34" s="20" t="s">
        <v>192</v>
      </c>
      <c r="O34" s="20" t="s">
        <v>192</v>
      </c>
      <c r="P34" t="str">
        <f>B9</f>
        <v>0</v>
      </c>
      <c r="Q34" t="str">
        <f>B11</f>
        <v>0</v>
      </c>
      <c r="R34" s="20" t="s">
        <v>192</v>
      </c>
      <c r="S34" s="22" t="s">
        <v>192</v>
      </c>
      <c r="U34" s="461">
        <v>4</v>
      </c>
      <c r="V34" s="315">
        <v>0</v>
      </c>
    </row>
    <row r="35" spans="1:38">
      <c r="C35" s="17" t="s">
        <v>103</v>
      </c>
      <c r="D35" s="20" t="s">
        <v>192</v>
      </c>
      <c r="E35" s="20" t="s">
        <v>192</v>
      </c>
      <c r="F35" s="20" t="s">
        <v>192</v>
      </c>
      <c r="G35" s="20" t="s">
        <v>192</v>
      </c>
      <c r="H35" t="str">
        <f>B9*2</f>
        <v>0</v>
      </c>
      <c r="I35" t="str">
        <f>B11*2</f>
        <v>0</v>
      </c>
      <c r="J35" s="20" t="s">
        <v>192</v>
      </c>
      <c r="K35" s="20" t="s">
        <v>192</v>
      </c>
      <c r="L35" t="str">
        <f>B9</f>
        <v>0</v>
      </c>
      <c r="M35" t="str">
        <f>B11</f>
        <v>0</v>
      </c>
      <c r="N35" s="20" t="s">
        <v>192</v>
      </c>
      <c r="O35" s="20" t="s">
        <v>192</v>
      </c>
      <c r="P35" t="str">
        <f>B9</f>
        <v>0</v>
      </c>
      <c r="Q35" t="str">
        <f>B11</f>
        <v>0</v>
      </c>
      <c r="R35" s="20" t="s">
        <v>192</v>
      </c>
      <c r="S35" s="22" t="s">
        <v>192</v>
      </c>
      <c r="U35" s="461">
        <v>4</v>
      </c>
      <c r="V35" s="315">
        <v>0</v>
      </c>
    </row>
    <row r="36" spans="1:38">
      <c r="C36" s="17" t="s">
        <v>104</v>
      </c>
      <c r="D36" t="str">
        <f>B9*2</f>
        <v>0</v>
      </c>
      <c r="E36" t="str">
        <f>B11*2</f>
        <v>0</v>
      </c>
      <c r="F36" s="20" t="s">
        <v>192</v>
      </c>
      <c r="G36" s="20" t="s">
        <v>192</v>
      </c>
      <c r="H36" t="str">
        <f>B9*2</f>
        <v>0</v>
      </c>
      <c r="I36" t="str">
        <f>B11*2</f>
        <v>0</v>
      </c>
      <c r="J36" s="20" t="s">
        <v>192</v>
      </c>
      <c r="K36" s="20" t="s">
        <v>192</v>
      </c>
      <c r="L36" t="str">
        <f>B9*2</f>
        <v>0</v>
      </c>
      <c r="M36" t="str">
        <f>B11*2</f>
        <v>0</v>
      </c>
      <c r="N36" s="20" t="s">
        <v>192</v>
      </c>
      <c r="O36" s="20" t="s">
        <v>192</v>
      </c>
      <c r="P36" t="str">
        <f>B9*2</f>
        <v>0</v>
      </c>
      <c r="Q36" t="str">
        <f>B11*2</f>
        <v>0</v>
      </c>
      <c r="R36" s="20" t="s">
        <v>192</v>
      </c>
      <c r="S36" s="22" t="s">
        <v>192</v>
      </c>
      <c r="U36" s="461">
        <v>8</v>
      </c>
      <c r="V36" s="315">
        <v>0</v>
      </c>
    </row>
    <row r="37" spans="1:38">
      <c r="C37" s="17" t="s">
        <v>105</v>
      </c>
      <c r="D37" t="str">
        <f>B9</f>
        <v>0</v>
      </c>
      <c r="E37" t="str">
        <f>B10</f>
        <v>0</v>
      </c>
      <c r="F37" s="20" t="s">
        <v>192</v>
      </c>
      <c r="G37" s="20" t="s">
        <v>192</v>
      </c>
      <c r="H37" t="str">
        <f>B9</f>
        <v>0</v>
      </c>
      <c r="I37" t="str">
        <f>B10</f>
        <v>0</v>
      </c>
      <c r="J37" s="20" t="s">
        <v>192</v>
      </c>
      <c r="K37" s="20" t="s">
        <v>192</v>
      </c>
      <c r="L37" s="20" t="s">
        <v>192</v>
      </c>
      <c r="M37" s="20" t="s">
        <v>192</v>
      </c>
      <c r="N37" t="str">
        <f>B9*2</f>
        <v>0</v>
      </c>
      <c r="O37" t="str">
        <f>B10</f>
        <v>0</v>
      </c>
      <c r="P37" s="20" t="s">
        <v>192</v>
      </c>
      <c r="Q37" s="20" t="s">
        <v>192</v>
      </c>
      <c r="R37" s="20" t="s">
        <v>192</v>
      </c>
      <c r="S37" s="22" t="s">
        <v>192</v>
      </c>
      <c r="U37" s="461">
        <v>4</v>
      </c>
      <c r="V37" s="315">
        <v>1</v>
      </c>
    </row>
    <row r="38" spans="1:38">
      <c r="C38" s="17" t="s">
        <v>106</v>
      </c>
      <c r="D38" t="str">
        <f>B9</f>
        <v>0</v>
      </c>
      <c r="E38" t="str">
        <f>B10</f>
        <v>0</v>
      </c>
      <c r="F38" s="20" t="s">
        <v>192</v>
      </c>
      <c r="G38" s="20" t="s">
        <v>192</v>
      </c>
      <c r="H38" t="str">
        <f>B9</f>
        <v>0</v>
      </c>
      <c r="I38" t="str">
        <f>B10</f>
        <v>0</v>
      </c>
      <c r="J38" s="20" t="s">
        <v>192</v>
      </c>
      <c r="K38" s="20" t="s">
        <v>192</v>
      </c>
      <c r="L38" s="20" t="s">
        <v>192</v>
      </c>
      <c r="M38" s="20" t="s">
        <v>192</v>
      </c>
      <c r="N38" s="20" t="s">
        <v>192</v>
      </c>
      <c r="O38" s="20" t="s">
        <v>192</v>
      </c>
      <c r="P38" s="20" t="s">
        <v>192</v>
      </c>
      <c r="Q38" s="20" t="s">
        <v>192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107</v>
      </c>
      <c r="D39" t="str">
        <f>B9*2</f>
        <v>0</v>
      </c>
      <c r="E39" t="str">
        <f>B11</f>
        <v>0</v>
      </c>
      <c r="F39" s="20" t="s">
        <v>192</v>
      </c>
      <c r="G39" s="20" t="s">
        <v>192</v>
      </c>
      <c r="H39" t="str">
        <f>B9*2</f>
        <v>0</v>
      </c>
      <c r="I39" t="str">
        <f>B11</f>
        <v>0</v>
      </c>
      <c r="J39" s="20" t="s">
        <v>192</v>
      </c>
      <c r="K39" s="20" t="s">
        <v>192</v>
      </c>
      <c r="L39" t="str">
        <f>B9*2</f>
        <v>0</v>
      </c>
      <c r="M39" t="str">
        <f>B11*2</f>
        <v>0</v>
      </c>
      <c r="N39" s="20" t="s">
        <v>192</v>
      </c>
      <c r="O39" s="20" t="s">
        <v>192</v>
      </c>
      <c r="P39" s="20" t="s">
        <v>192</v>
      </c>
      <c r="Q39" s="20" t="s">
        <v>192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108</v>
      </c>
      <c r="D40" t="str">
        <f>B9*2</f>
        <v>0</v>
      </c>
      <c r="E40" t="str">
        <f>B11</f>
        <v>0</v>
      </c>
      <c r="F40" s="20" t="s">
        <v>192</v>
      </c>
      <c r="G40" s="20" t="s">
        <v>192</v>
      </c>
      <c r="H40" t="str">
        <f>B9*2</f>
        <v>0</v>
      </c>
      <c r="I40" t="str">
        <f>B11</f>
        <v>0</v>
      </c>
      <c r="J40" s="20" t="s">
        <v>192</v>
      </c>
      <c r="K40" s="20" t="s">
        <v>192</v>
      </c>
      <c r="L40" s="20" t="s">
        <v>192</v>
      </c>
      <c r="M40" s="20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192</v>
      </c>
      <c r="S40" s="22" t="s">
        <v>192</v>
      </c>
      <c r="U40" s="461">
        <v>8</v>
      </c>
      <c r="V40" s="315">
        <v>0</v>
      </c>
    </row>
    <row r="41" spans="1:38">
      <c r="C41" s="17" t="s">
        <v>109</v>
      </c>
      <c r="D41" s="20" t="s">
        <v>192</v>
      </c>
      <c r="E41" s="20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192</v>
      </c>
      <c r="K41" s="20" t="s">
        <v>192</v>
      </c>
      <c r="L41" t="str">
        <f>B9*2</f>
        <v>0</v>
      </c>
      <c r="M41" t="str">
        <f>B11</f>
        <v>0</v>
      </c>
      <c r="N41" s="20" t="s">
        <v>192</v>
      </c>
      <c r="O41" s="20" t="s">
        <v>192</v>
      </c>
      <c r="P41" t="str">
        <f>B9*2</f>
        <v>0</v>
      </c>
      <c r="Q41" t="str">
        <f>B11</f>
        <v>0</v>
      </c>
      <c r="R41" s="20" t="s">
        <v>192</v>
      </c>
      <c r="S41" s="22" t="s">
        <v>192</v>
      </c>
      <c r="U41" s="461">
        <v>8</v>
      </c>
      <c r="V41" s="315">
        <v>0</v>
      </c>
    </row>
    <row r="42" spans="1:38">
      <c r="C42" s="17" t="s">
        <v>110</v>
      </c>
      <c r="D42" t="str">
        <f>B9*2</f>
        <v>0</v>
      </c>
      <c r="E42" t="str">
        <f>B11*2</f>
        <v>0</v>
      </c>
      <c r="F42" s="20" t="s">
        <v>192</v>
      </c>
      <c r="G42" s="20" t="s">
        <v>192</v>
      </c>
      <c r="H42" s="20" t="s">
        <v>192</v>
      </c>
      <c r="I42" s="20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192</v>
      </c>
      <c r="O42" s="20" t="s">
        <v>192</v>
      </c>
      <c r="P42" t="str">
        <f>B9*2</f>
        <v>0</v>
      </c>
      <c r="Q42" t="str">
        <f>B11</f>
        <v>0</v>
      </c>
      <c r="R42" s="20" t="s">
        <v>192</v>
      </c>
      <c r="S42" s="22" t="s">
        <v>192</v>
      </c>
      <c r="U42" s="461">
        <v>8</v>
      </c>
      <c r="V42" s="315">
        <v>0</v>
      </c>
    </row>
    <row r="43" spans="1:38">
      <c r="C43" s="17" t="s">
        <v>111</v>
      </c>
      <c r="D43" t="str">
        <f>B9*2</f>
        <v>0</v>
      </c>
      <c r="E43" t="str">
        <f>B10</f>
        <v>0</v>
      </c>
      <c r="F43" s="20" t="s">
        <v>192</v>
      </c>
      <c r="G43" s="20" t="s">
        <v>192</v>
      </c>
      <c r="H43" t="str">
        <f>B9*2</f>
        <v>0</v>
      </c>
      <c r="I43" t="str">
        <f>B10</f>
        <v>0</v>
      </c>
      <c r="J43" s="20" t="s">
        <v>192</v>
      </c>
      <c r="K43" s="20" t="s">
        <v>192</v>
      </c>
      <c r="L43" s="20" t="s">
        <v>192</v>
      </c>
      <c r="M43" s="20" t="s">
        <v>192</v>
      </c>
      <c r="N43" t="str">
        <f>B9*2</f>
        <v>0</v>
      </c>
      <c r="O43" t="str">
        <f>B10</f>
        <v>0</v>
      </c>
      <c r="P43" s="20" t="s">
        <v>192</v>
      </c>
      <c r="Q43" s="20" t="s">
        <v>192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112</v>
      </c>
      <c r="D44" s="20" t="s">
        <v>192</v>
      </c>
      <c r="E44" s="20" t="s">
        <v>192</v>
      </c>
      <c r="F44" t="str">
        <f>B9*2</f>
        <v>0</v>
      </c>
      <c r="G44" t="str">
        <f>B10</f>
        <v>0</v>
      </c>
      <c r="H44" s="20" t="s">
        <v>192</v>
      </c>
      <c r="I44" s="20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192</v>
      </c>
      <c r="O44" s="20" t="s">
        <v>192</v>
      </c>
      <c r="P44" t="str">
        <f>B9*2</f>
        <v>0</v>
      </c>
      <c r="Q44" t="str">
        <f>B10</f>
        <v>0</v>
      </c>
      <c r="R44" s="20" t="s">
        <v>192</v>
      </c>
      <c r="S44" s="22" t="s">
        <v>192</v>
      </c>
      <c r="U44" s="461">
        <v>8</v>
      </c>
      <c r="V44" s="315">
        <v>0</v>
      </c>
    </row>
    <row r="45" spans="1:38">
      <c r="C45" s="17" t="s">
        <v>113</v>
      </c>
      <c r="D45" s="20" t="s">
        <v>192</v>
      </c>
      <c r="E45" s="20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192</v>
      </c>
      <c r="K45" s="20" t="s">
        <v>192</v>
      </c>
      <c r="L45" s="20" t="s">
        <v>192</v>
      </c>
      <c r="M45" s="20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192</v>
      </c>
      <c r="S45" s="22" t="s">
        <v>192</v>
      </c>
      <c r="U45" s="461">
        <v>8</v>
      </c>
      <c r="V45" s="315">
        <v>0</v>
      </c>
    </row>
    <row r="46" spans="1:38">
      <c r="C46" s="17" t="s">
        <v>114</v>
      </c>
      <c r="D46" s="20" t="s">
        <v>192</v>
      </c>
      <c r="E46" s="20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192</v>
      </c>
      <c r="K46" s="20" t="s">
        <v>192</v>
      </c>
      <c r="L46" t="str">
        <f>B9*2</f>
        <v>0</v>
      </c>
      <c r="M46" t="str">
        <f>B11</f>
        <v>0</v>
      </c>
      <c r="N46" s="20" t="s">
        <v>192</v>
      </c>
      <c r="O46" s="20" t="s">
        <v>192</v>
      </c>
      <c r="P46" s="20" t="s">
        <v>192</v>
      </c>
      <c r="Q46" s="20" t="s">
        <v>192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115</v>
      </c>
      <c r="D47" t="str">
        <f>B9*2</f>
        <v>0</v>
      </c>
      <c r="E47" t="str">
        <f>B11</f>
        <v>0</v>
      </c>
      <c r="F47" s="20" t="s">
        <v>192</v>
      </c>
      <c r="G47" s="20" t="s">
        <v>192</v>
      </c>
      <c r="H47" s="20" t="s">
        <v>192</v>
      </c>
      <c r="I47" s="20" t="s">
        <v>192</v>
      </c>
      <c r="J47" t="str">
        <f>B9*2</f>
        <v>0</v>
      </c>
      <c r="K47" t="str">
        <f>B10</f>
        <v>0</v>
      </c>
      <c r="L47" s="20" t="s">
        <v>192</v>
      </c>
      <c r="M47" s="20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192</v>
      </c>
      <c r="S47" s="22" t="s">
        <v>192</v>
      </c>
      <c r="U47" s="461">
        <v>8</v>
      </c>
      <c r="V47" s="315">
        <v>0</v>
      </c>
    </row>
    <row r="48" spans="1:38">
      <c r="C48" s="17" t="s">
        <v>116</v>
      </c>
      <c r="D48" t="str">
        <f>B9*2</f>
        <v>0</v>
      </c>
      <c r="E48" t="str">
        <f>B11</f>
        <v>0</v>
      </c>
      <c r="F48" s="20" t="s">
        <v>192</v>
      </c>
      <c r="G48" s="20" t="s">
        <v>192</v>
      </c>
      <c r="H48" s="20" t="s">
        <v>192</v>
      </c>
      <c r="I48" s="20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192</v>
      </c>
      <c r="O48" s="20" t="s">
        <v>192</v>
      </c>
      <c r="P48" s="20" t="s">
        <v>192</v>
      </c>
      <c r="Q48" s="20" t="s">
        <v>192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117</v>
      </c>
      <c r="D49" s="20" t="s">
        <v>192</v>
      </c>
      <c r="E49" s="20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192</v>
      </c>
      <c r="K49" s="20" t="s">
        <v>192</v>
      </c>
      <c r="L49" s="20" t="s">
        <v>192</v>
      </c>
      <c r="M49" s="20" t="s">
        <v>192</v>
      </c>
      <c r="N49" t="str">
        <f>B9*2</f>
        <v>0</v>
      </c>
      <c r="O49" t="str">
        <f>B10</f>
        <v>0</v>
      </c>
      <c r="P49" s="20" t="s">
        <v>192</v>
      </c>
      <c r="Q49" s="20" t="s">
        <v>192</v>
      </c>
      <c r="R49" s="20" t="s">
        <v>192</v>
      </c>
      <c r="S49" s="22" t="s">
        <v>192</v>
      </c>
      <c r="U49" s="461">
        <v>4</v>
      </c>
      <c r="V49" s="315">
        <v>1</v>
      </c>
    </row>
    <row r="50" spans="1:38">
      <c r="C50" s="17" t="s">
        <v>118</v>
      </c>
      <c r="D50" t="str">
        <f>B9</f>
        <v>0</v>
      </c>
      <c r="E50" t="str">
        <f>B10</f>
        <v>0</v>
      </c>
      <c r="F50" s="20" t="s">
        <v>192</v>
      </c>
      <c r="G50" s="20" t="s">
        <v>192</v>
      </c>
      <c r="H50" s="20" t="s">
        <v>192</v>
      </c>
      <c r="I50" s="20" t="s">
        <v>192</v>
      </c>
      <c r="J50" t="str">
        <f>B9</f>
        <v>0</v>
      </c>
      <c r="K50" t="str">
        <f>B10</f>
        <v>0</v>
      </c>
      <c r="L50" s="20" t="s">
        <v>192</v>
      </c>
      <c r="M50" s="20" t="s">
        <v>192</v>
      </c>
      <c r="N50" t="str">
        <f>B9*2</f>
        <v>0</v>
      </c>
      <c r="O50" t="str">
        <f>B10</f>
        <v>0</v>
      </c>
      <c r="P50" s="20" t="s">
        <v>192</v>
      </c>
      <c r="Q50" s="20" t="s">
        <v>192</v>
      </c>
      <c r="R50" s="20" t="s">
        <v>192</v>
      </c>
      <c r="S50" s="22" t="s">
        <v>192</v>
      </c>
      <c r="U50" s="461">
        <v>4</v>
      </c>
      <c r="V50" s="315">
        <v>1</v>
      </c>
    </row>
    <row r="51" spans="1:38">
      <c r="C51" s="17" t="s">
        <v>119</v>
      </c>
      <c r="D51" s="20" t="s">
        <v>192</v>
      </c>
      <c r="E51" s="20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192</v>
      </c>
      <c r="K51" s="20" t="s">
        <v>192</v>
      </c>
      <c r="L51" s="20" t="s">
        <v>192</v>
      </c>
      <c r="M51" s="20" t="s">
        <v>192</v>
      </c>
      <c r="N51" s="20" t="s">
        <v>192</v>
      </c>
      <c r="O51" s="20" t="s">
        <v>192</v>
      </c>
      <c r="P51" s="20" t="s">
        <v>192</v>
      </c>
      <c r="Q51" s="20" t="s">
        <v>192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120</v>
      </c>
      <c r="D52" t="str">
        <f>B9</f>
        <v>0</v>
      </c>
      <c r="E52" t="str">
        <f>B10</f>
        <v>0</v>
      </c>
      <c r="F52" s="20" t="s">
        <v>192</v>
      </c>
      <c r="G52" s="20" t="s">
        <v>192</v>
      </c>
      <c r="H52" s="20" t="s">
        <v>192</v>
      </c>
      <c r="I52" s="20" t="s">
        <v>192</v>
      </c>
      <c r="J52" t="str">
        <f>B9</f>
        <v>0</v>
      </c>
      <c r="K52" t="str">
        <f>B10</f>
        <v>0</v>
      </c>
      <c r="L52" s="20" t="s">
        <v>192</v>
      </c>
      <c r="M52" s="20" t="s">
        <v>192</v>
      </c>
      <c r="N52" s="20" t="s">
        <v>192</v>
      </c>
      <c r="O52" s="20" t="s">
        <v>192</v>
      </c>
      <c r="P52" s="20" t="s">
        <v>192</v>
      </c>
      <c r="Q52" s="20" t="s">
        <v>192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121</v>
      </c>
      <c r="D53" s="20" t="s">
        <v>192</v>
      </c>
      <c r="E53" s="20" t="s">
        <v>192</v>
      </c>
      <c r="F53" t="str">
        <f>B9</f>
        <v>0</v>
      </c>
      <c r="G53" t="str">
        <f>B10</f>
        <v>0</v>
      </c>
      <c r="H53" s="20" t="s">
        <v>192</v>
      </c>
      <c r="I53" s="20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192</v>
      </c>
      <c r="O53" s="20" t="s">
        <v>192</v>
      </c>
      <c r="P53" s="20" t="s">
        <v>192</v>
      </c>
      <c r="Q53" s="20" t="s">
        <v>192</v>
      </c>
      <c r="R53" s="20" t="s">
        <v>192</v>
      </c>
      <c r="S53" s="22" t="s">
        <v>192</v>
      </c>
      <c r="U53" s="461">
        <v>4</v>
      </c>
      <c r="V53" s="315">
        <v>1</v>
      </c>
    </row>
    <row r="54" spans="1:38">
      <c r="C54" s="17" t="s">
        <v>122</v>
      </c>
      <c r="D54" s="27" t="s">
        <v>192</v>
      </c>
      <c r="E54" s="25" t="s">
        <v>192</v>
      </c>
      <c r="F54" s="24" t="str">
        <f>B9</f>
        <v>0</v>
      </c>
      <c r="G54" s="24" t="str">
        <f>B10</f>
        <v>0</v>
      </c>
      <c r="H54" s="25" t="s">
        <v>192</v>
      </c>
      <c r="I54" s="25" t="s">
        <v>192</v>
      </c>
      <c r="J54" s="24" t="str">
        <f>B9</f>
        <v>0</v>
      </c>
      <c r="K54" s="24" t="str">
        <f>B10</f>
        <v>0</v>
      </c>
      <c r="L54" s="25" t="s">
        <v>192</v>
      </c>
      <c r="M54" s="25" t="s">
        <v>192</v>
      </c>
      <c r="N54" s="25" t="s">
        <v>192</v>
      </c>
      <c r="O54" s="25" t="s">
        <v>192</v>
      </c>
      <c r="P54" s="24" t="str">
        <f>B9*2</f>
        <v>0</v>
      </c>
      <c r="Q54" s="24" t="str">
        <f>B10</f>
        <v>0</v>
      </c>
      <c r="R54" s="25" t="s">
        <v>192</v>
      </c>
      <c r="S54" s="26" t="s">
        <v>192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3</v>
      </c>
      <c r="T2" s="956"/>
      <c r="U2" s="936"/>
      <c r="V2" s="937"/>
      <c r="W2" s="532" t="s">
        <v>5</v>
      </c>
      <c r="X2" s="530"/>
      <c r="Y2" s="933"/>
      <c r="Z2" s="934"/>
      <c r="AA2" s="935"/>
    </row>
    <row r="3" spans="1:28" customHeight="1" ht="18">
      <c r="A3" s="533" t="s">
        <v>7</v>
      </c>
      <c r="B3" s="534"/>
      <c r="C3" s="534"/>
      <c r="D3" s="535"/>
      <c r="E3" s="536"/>
      <c r="F3" s="905"/>
      <c r="G3" s="906"/>
      <c r="H3" s="537" t="s">
        <v>8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9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10</v>
      </c>
      <c r="B5" s="915" t="s">
        <v>11</v>
      </c>
      <c r="C5" s="915" t="s">
        <v>12</v>
      </c>
      <c r="D5" s="915" t="s">
        <v>13</v>
      </c>
      <c r="E5" s="915" t="s">
        <v>14</v>
      </c>
      <c r="F5" s="543" t="s">
        <v>15</v>
      </c>
      <c r="G5" s="543" t="s">
        <v>16</v>
      </c>
      <c r="H5" s="915" t="s">
        <v>17</v>
      </c>
      <c r="I5" s="544" t="s">
        <v>18</v>
      </c>
      <c r="J5" s="930" t="s">
        <v>19</v>
      </c>
      <c r="K5" s="931"/>
      <c r="L5" s="931"/>
      <c r="M5" s="931"/>
      <c r="N5" s="931"/>
      <c r="O5" s="931"/>
      <c r="P5" s="931"/>
      <c r="Q5" s="932"/>
      <c r="R5" s="543" t="s">
        <v>20</v>
      </c>
      <c r="S5" s="959" t="s">
        <v>21</v>
      </c>
      <c r="T5" s="960"/>
      <c r="U5" s="543" t="s">
        <v>22</v>
      </c>
      <c r="V5" s="994" t="s">
        <v>23</v>
      </c>
      <c r="W5" s="994"/>
      <c r="X5" s="543" t="s">
        <v>24</v>
      </c>
      <c r="Y5" s="994" t="s">
        <v>25</v>
      </c>
      <c r="Z5" s="994"/>
      <c r="AA5" s="940" t="s">
        <v>26</v>
      </c>
    </row>
    <row r="6" spans="1:28" customHeight="1" ht="15">
      <c r="A6" s="913"/>
      <c r="B6" s="916"/>
      <c r="C6" s="916"/>
      <c r="D6" s="916"/>
      <c r="E6" s="918"/>
      <c r="F6" s="920" t="s">
        <v>14</v>
      </c>
      <c r="G6" s="922" t="s">
        <v>14</v>
      </c>
      <c r="H6" s="916"/>
      <c r="I6" s="922" t="s">
        <v>14</v>
      </c>
      <c r="J6" s="943" t="s">
        <v>27</v>
      </c>
      <c r="K6" s="944"/>
      <c r="L6" s="944"/>
      <c r="M6" s="944"/>
      <c r="N6" s="944"/>
      <c r="O6" s="944"/>
      <c r="P6" s="944"/>
      <c r="Q6" s="945"/>
      <c r="R6" s="922" t="s">
        <v>28</v>
      </c>
      <c r="S6" s="922" t="s">
        <v>29</v>
      </c>
      <c r="T6" s="953" t="s">
        <v>30</v>
      </c>
      <c r="U6" s="922" t="s">
        <v>28</v>
      </c>
      <c r="V6" s="946" t="s">
        <v>31</v>
      </c>
      <c r="W6" s="953" t="s">
        <v>32</v>
      </c>
      <c r="X6" s="922" t="s">
        <v>14</v>
      </c>
      <c r="Y6" s="946" t="s">
        <v>14</v>
      </c>
      <c r="Z6" s="948" t="s">
        <v>33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34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35</v>
      </c>
      <c r="H8" s="916"/>
      <c r="I8" s="546" t="s">
        <v>36</v>
      </c>
      <c r="J8" s="924" t="s">
        <v>33</v>
      </c>
      <c r="K8" s="925"/>
      <c r="L8" s="925"/>
      <c r="M8" s="925"/>
      <c r="N8" s="925"/>
      <c r="O8" s="925"/>
      <c r="P8" s="925"/>
      <c r="Q8" s="926"/>
      <c r="R8" s="923"/>
      <c r="S8" s="545" t="s">
        <v>37</v>
      </c>
      <c r="T8" s="961"/>
      <c r="U8" s="923"/>
      <c r="V8" s="547" t="s">
        <v>38</v>
      </c>
      <c r="W8" s="548" t="s">
        <v>39</v>
      </c>
      <c r="X8" s="923"/>
      <c r="Y8" s="549" t="s">
        <v>40</v>
      </c>
      <c r="Z8" s="550" t="s">
        <v>41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42</v>
      </c>
      <c r="G9" s="552" t="s">
        <v>43</v>
      </c>
      <c r="H9" s="917"/>
      <c r="I9" s="553" t="s">
        <v>44</v>
      </c>
      <c r="J9" s="927" t="s">
        <v>45</v>
      </c>
      <c r="K9" s="928"/>
      <c r="L9" s="928"/>
      <c r="M9" s="928"/>
      <c r="N9" s="928"/>
      <c r="O9" s="928"/>
      <c r="P9" s="928"/>
      <c r="Q9" s="929"/>
      <c r="R9" s="552" t="s">
        <v>46</v>
      </c>
      <c r="S9" s="552" t="s">
        <v>46</v>
      </c>
      <c r="T9" s="962"/>
      <c r="U9" s="552" t="s">
        <v>46</v>
      </c>
      <c r="V9" s="554" t="s">
        <v>198</v>
      </c>
      <c r="W9" s="555" t="s">
        <v>48</v>
      </c>
      <c r="X9" s="552" t="s">
        <v>49</v>
      </c>
      <c r="Y9" s="556" t="s">
        <v>49</v>
      </c>
      <c r="Z9" s="555" t="s">
        <v>50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199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65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8</v>
      </c>
      <c r="F19" s="575" t="str">
        <f>J3</f>
        <v>0</v>
      </c>
      <c r="G19" s="576"/>
      <c r="H19" s="577"/>
    </row>
    <row r="20" spans="1:28">
      <c r="B20" s="527" t="s">
        <v>66</v>
      </c>
      <c r="F20" s="575" t="str">
        <f>A11</f>
        <v>0</v>
      </c>
      <c r="G20" s="576"/>
      <c r="H20" s="577"/>
    </row>
    <row r="21" spans="1:28">
      <c r="B21" s="527" t="s">
        <v>67</v>
      </c>
      <c r="F21" s="575" t="str">
        <f>B11</f>
        <v>0</v>
      </c>
      <c r="G21" s="576"/>
      <c r="H21" s="577"/>
    </row>
    <row r="22" spans="1:28">
      <c r="B22" s="527" t="s">
        <v>12</v>
      </c>
      <c r="F22" s="575" t="str">
        <f>C11</f>
        <v>0</v>
      </c>
      <c r="G22" s="576"/>
      <c r="H22" s="577"/>
    </row>
    <row r="23" spans="1:28">
      <c r="B23" s="527" t="s">
        <v>13</v>
      </c>
      <c r="F23" s="575" t="str">
        <f>D11</f>
        <v>0</v>
      </c>
      <c r="G23" s="576"/>
      <c r="H23" s="577"/>
    </row>
    <row r="24" spans="1:28">
      <c r="B24" s="527" t="s">
        <v>68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69</v>
      </c>
      <c r="F26" s="575" t="str">
        <f>F11</f>
        <v>0</v>
      </c>
      <c r="G26" s="576"/>
      <c r="H26" s="577"/>
    </row>
    <row r="27" spans="1:28">
      <c r="B27" s="527" t="s">
        <v>70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71</v>
      </c>
      <c r="F29" s="575" t="str">
        <f>G11</f>
        <v>0</v>
      </c>
      <c r="G29" s="576"/>
      <c r="H29" s="577"/>
    </row>
    <row r="30" spans="1:28">
      <c r="B30" s="527" t="s">
        <v>72</v>
      </c>
      <c r="F30" s="575" t="str">
        <f>G13</f>
        <v>0</v>
      </c>
      <c r="G30" s="576"/>
      <c r="H30" s="577"/>
    </row>
    <row r="31" spans="1:28">
      <c r="B31" s="527" t="s">
        <v>200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17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73</v>
      </c>
      <c r="F35" s="575" t="str">
        <f>I11</f>
        <v>0</v>
      </c>
      <c r="G35" s="576"/>
      <c r="H35" s="577"/>
    </row>
    <row r="36" spans="1:28">
      <c r="B36" s="527" t="s">
        <v>74</v>
      </c>
      <c r="F36" s="575" t="str">
        <f>I13</f>
        <v>0</v>
      </c>
      <c r="G36" s="576"/>
      <c r="H36" s="577"/>
    </row>
    <row r="37" spans="1:28">
      <c r="B37" s="527" t="s">
        <v>75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76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77</v>
      </c>
      <c r="F40" s="575" t="str">
        <f>J13</f>
        <v>0</v>
      </c>
      <c r="G40" s="576"/>
      <c r="H40" s="577"/>
    </row>
    <row r="41" spans="1:28">
      <c r="B41" s="527" t="s">
        <v>201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78</v>
      </c>
      <c r="F43" s="575" t="str">
        <f>R11</f>
        <v>0</v>
      </c>
      <c r="G43" s="576"/>
      <c r="H43" s="577"/>
    </row>
    <row r="44" spans="1:28">
      <c r="B44" s="527" t="s">
        <v>79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80</v>
      </c>
      <c r="F46" s="575" t="str">
        <f>S11</f>
        <v>0</v>
      </c>
      <c r="G46" s="576"/>
      <c r="H46" s="577"/>
    </row>
    <row r="47" spans="1:28">
      <c r="B47" s="527" t="s">
        <v>81</v>
      </c>
      <c r="F47" s="575" t="str">
        <f>S12</f>
        <v>0</v>
      </c>
      <c r="G47" s="576"/>
      <c r="H47" s="577"/>
    </row>
    <row r="48" spans="1:28">
      <c r="B48" s="527" t="s">
        <v>82</v>
      </c>
      <c r="F48" s="575" t="str">
        <f>S14</f>
        <v>0</v>
      </c>
      <c r="G48" s="576"/>
      <c r="H48" s="577"/>
    </row>
    <row r="49" spans="1:28" customHeight="1" ht="15">
      <c r="B49" s="527" t="s">
        <v>30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83</v>
      </c>
      <c r="F51" s="575" t="str">
        <f>U11</f>
        <v>0</v>
      </c>
      <c r="G51" s="576"/>
      <c r="H51" s="577"/>
    </row>
    <row r="52" spans="1:28">
      <c r="B52" s="583" t="s">
        <v>84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202</v>
      </c>
      <c r="F54" s="575" t="str">
        <f>V11</f>
        <v>0</v>
      </c>
      <c r="G54" s="576"/>
      <c r="H54" s="577"/>
    </row>
    <row r="55" spans="1:28">
      <c r="B55" s="527" t="s">
        <v>203</v>
      </c>
      <c r="F55" s="575" t="str">
        <f>V12</f>
        <v>0</v>
      </c>
      <c r="G55" s="576"/>
      <c r="H55" s="577"/>
    </row>
    <row r="56" spans="1:28">
      <c r="B56" s="527" t="s">
        <v>204</v>
      </c>
      <c r="F56" s="575" t="str">
        <f>W12</f>
        <v>0</v>
      </c>
      <c r="G56" s="576"/>
      <c r="H56" s="577"/>
    </row>
    <row r="57" spans="1:28">
      <c r="B57" s="527" t="s">
        <v>205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206</v>
      </c>
      <c r="F59" s="575" t="str">
        <f>X11</f>
        <v>0</v>
      </c>
      <c r="G59" s="576"/>
      <c r="H59" s="577"/>
    </row>
    <row r="60" spans="1:28">
      <c r="B60" s="527" t="s">
        <v>207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208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209</v>
      </c>
      <c r="F64" s="575" t="str">
        <f>Y11</f>
        <v>0</v>
      </c>
      <c r="G64" s="576"/>
      <c r="H64" s="577"/>
    </row>
    <row r="65" spans="1:28">
      <c r="B65" s="527" t="s">
        <v>210</v>
      </c>
      <c r="F65" s="575" t="str">
        <f>Y14</f>
        <v>0</v>
      </c>
      <c r="G65" s="576"/>
      <c r="H65" s="577"/>
    </row>
    <row r="66" spans="1:28">
      <c r="B66" s="527" t="s">
        <v>211</v>
      </c>
      <c r="F66" s="575" t="str">
        <f>Y13</f>
        <v>0</v>
      </c>
      <c r="G66" s="576"/>
      <c r="H66" s="577"/>
    </row>
    <row r="67" spans="1:28">
      <c r="B67" s="527" t="s">
        <v>212</v>
      </c>
      <c r="F67" s="575" t="str">
        <f>Z11</f>
        <v>0</v>
      </c>
      <c r="G67" s="576"/>
      <c r="H67" s="577"/>
    </row>
    <row r="68" spans="1:28">
      <c r="B68" s="527" t="s">
        <v>213</v>
      </c>
      <c r="F68" s="575" t="str">
        <f>Z13</f>
        <v>0</v>
      </c>
      <c r="G68" s="576"/>
      <c r="H68" s="577"/>
    </row>
    <row r="69" spans="1:28">
      <c r="B69" s="527" t="s">
        <v>214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26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215</v>
      </c>
    </row>
    <row r="2" spans="1:10" customHeight="1" ht="15">
      <c r="A2" s="2" t="s">
        <v>86</v>
      </c>
    </row>
    <row r="4" spans="1:10">
      <c r="A4" t="s">
        <v>87</v>
      </c>
      <c r="B4" s="6" t="str">
        <f>'BF - INPUT'!F36</f>
        <v>0</v>
      </c>
    </row>
    <row r="5" spans="1:10">
      <c r="A5" t="s">
        <v>88</v>
      </c>
      <c r="B5" s="7" t="str">
        <f>'BF - INPUT'!F37</f>
        <v>0</v>
      </c>
    </row>
    <row r="6" spans="1:10">
      <c r="A6" t="s">
        <v>89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90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91</v>
      </c>
      <c r="B8" s="8" t="str">
        <f>B4+B6</f>
        <v>0</v>
      </c>
    </row>
    <row r="9" spans="1:10">
      <c r="A9" t="s">
        <v>92</v>
      </c>
      <c r="B9" s="9" t="str">
        <f>B5+B7</f>
        <v>0</v>
      </c>
    </row>
    <row r="11" spans="1:10">
      <c r="B11" t="s">
        <v>216</v>
      </c>
      <c r="E11" s="390">
        <v>0</v>
      </c>
    </row>
    <row r="12" spans="1:10">
      <c r="B12" t="s">
        <v>217</v>
      </c>
      <c r="E12" s="390">
        <v>2</v>
      </c>
    </row>
    <row r="13" spans="1:10">
      <c r="B13" t="s">
        <v>218</v>
      </c>
      <c r="E13" s="390">
        <v>90</v>
      </c>
    </row>
    <row r="14" spans="1:10">
      <c r="B14" t="s">
        <v>219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999" t="s">
        <v>95</v>
      </c>
      <c r="C17" s="890"/>
      <c r="D17" s="999" t="s">
        <v>96</v>
      </c>
      <c r="E17" s="890"/>
    </row>
    <row r="18" spans="1:10">
      <c r="A18" s="442" t="s">
        <v>151</v>
      </c>
      <c r="B18" s="436" t="s">
        <v>97</v>
      </c>
      <c r="C18" s="437" t="s">
        <v>98</v>
      </c>
      <c r="D18" s="436" t="s">
        <v>97</v>
      </c>
      <c r="E18" s="437" t="s">
        <v>98</v>
      </c>
    </row>
    <row r="19" spans="1:10">
      <c r="A19" s="443" t="s">
        <v>61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63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153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99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173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174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220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221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222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215</v>
      </c>
    </row>
    <row r="2" spans="1:14" customHeight="1" ht="15">
      <c r="A2" s="2" t="s">
        <v>223</v>
      </c>
    </row>
    <row r="4" spans="1:14">
      <c r="A4" t="s">
        <v>91</v>
      </c>
      <c r="B4" s="6" t="str">
        <f>'Opening BF'!B8</f>
        <v>0</v>
      </c>
    </row>
    <row r="5" spans="1:14">
      <c r="A5" t="s">
        <v>92</v>
      </c>
      <c r="B5" s="7" t="str">
        <f>'Opening BF'!B9</f>
        <v>0</v>
      </c>
    </row>
    <row r="6" spans="1:14">
      <c r="A6" t="s">
        <v>124</v>
      </c>
      <c r="B6" s="6" t="str">
        <f>'BF - INPUT'!F40</f>
        <v>0</v>
      </c>
    </row>
    <row r="7" spans="1:14">
      <c r="A7" t="s">
        <v>127</v>
      </c>
      <c r="B7" s="10" t="str">
        <f>K16</f>
        <v>0</v>
      </c>
    </row>
    <row r="8" spans="1:14">
      <c r="A8" t="s">
        <v>128</v>
      </c>
      <c r="B8" s="11" t="str">
        <f>K21</f>
        <v>0</v>
      </c>
    </row>
    <row r="9" spans="1:14">
      <c r="A9" t="s">
        <v>129</v>
      </c>
      <c r="B9" s="13" t="str">
        <f>ROUNDDOWN((B4+B7)/B6,0)</f>
        <v>0</v>
      </c>
      <c r="C9" s="12" t="s">
        <v>130</v>
      </c>
      <c r="D9" s="12"/>
    </row>
    <row r="10" spans="1:14">
      <c r="A10" t="s">
        <v>131</v>
      </c>
      <c r="B10" s="14" t="str">
        <f>ROUNDDOWN(B5+B8,0)</f>
        <v>0</v>
      </c>
      <c r="C10" s="12" t="s">
        <v>130</v>
      </c>
      <c r="D10" s="12"/>
    </row>
    <row r="12" spans="1:14">
      <c r="F12" s="1"/>
    </row>
    <row r="13" spans="1:14" customHeight="1" ht="12.75">
      <c r="B13" s="3" t="s">
        <v>133</v>
      </c>
    </row>
    <row r="14" spans="1:14" customHeight="1" ht="48.75">
      <c r="B14" s="29" t="s">
        <v>224</v>
      </c>
      <c r="C14" s="30" t="s">
        <v>225</v>
      </c>
      <c r="D14" s="30" t="s">
        <v>226</v>
      </c>
      <c r="E14" s="30" t="s">
        <v>134</v>
      </c>
      <c r="F14" s="30" t="s">
        <v>227</v>
      </c>
      <c r="G14" s="30" t="s">
        <v>228</v>
      </c>
      <c r="H14" s="30" t="s">
        <v>229</v>
      </c>
      <c r="I14" s="31" t="s">
        <v>230</v>
      </c>
      <c r="K14" s="32" t="s">
        <v>231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137</v>
      </c>
      <c r="F18" s="1"/>
    </row>
    <row r="19" spans="1:14" customHeight="1" ht="24.75">
      <c r="B19" s="29" t="str">
        <f>'BF - INPUT'!F54</f>
        <v>0</v>
      </c>
      <c r="C19" s="30" t="s">
        <v>232</v>
      </c>
      <c r="D19" s="30" t="s">
        <v>233</v>
      </c>
      <c r="E19" s="30" t="str">
        <f>'BF - INPUT'!F56</f>
        <v>0</v>
      </c>
      <c r="F19" s="31" t="s">
        <v>24</v>
      </c>
      <c r="K19" s="32" t="s">
        <v>231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234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235</v>
      </c>
      <c r="D25" s="41" t="s">
        <v>236</v>
      </c>
      <c r="E25" s="41" t="s">
        <v>237</v>
      </c>
      <c r="F25" s="41" t="s">
        <v>238</v>
      </c>
      <c r="G25" s="41" t="s">
        <v>239</v>
      </c>
      <c r="H25" s="41" t="s">
        <v>240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67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241</v>
      </c>
      <c r="C29" s="42">
        <v>0</v>
      </c>
      <c r="D29" s="1"/>
      <c r="L29" s="1"/>
    </row>
    <row r="30" spans="1:14" customHeight="1" ht="12">
      <c r="B30" s="40" t="s">
        <v>242</v>
      </c>
      <c r="C30" s="42">
        <v>0</v>
      </c>
      <c r="D30" s="1"/>
      <c r="E30" s="1005" t="s">
        <v>243</v>
      </c>
      <c r="F30" s="1006"/>
      <c r="G30" s="1006"/>
      <c r="H30" s="1006"/>
      <c r="I30" s="1006"/>
      <c r="J30" s="1007"/>
    </row>
    <row r="31" spans="1:14" customHeight="1" ht="12.75">
      <c r="B31" s="40" t="s">
        <v>244</v>
      </c>
      <c r="C31" s="42">
        <v>1</v>
      </c>
      <c r="D31" s="1"/>
      <c r="E31" s="1000" t="s">
        <v>245</v>
      </c>
      <c r="F31" s="1001"/>
      <c r="G31" s="18" t="s">
        <v>246</v>
      </c>
      <c r="H31" s="18" t="s">
        <v>247</v>
      </c>
      <c r="I31" s="18" t="s">
        <v>248</v>
      </c>
      <c r="J31" s="19" t="s">
        <v>249</v>
      </c>
    </row>
    <row r="32" spans="1:14">
      <c r="B32" s="40" t="s">
        <v>250</v>
      </c>
      <c r="C32" s="42">
        <v>1</v>
      </c>
      <c r="D32" s="1"/>
      <c r="E32" s="47" t="s">
        <v>251</v>
      </c>
      <c r="F32" s="48"/>
      <c r="G32" s="23" t="s">
        <v>61</v>
      </c>
      <c r="H32" s="86" t="str">
        <f>E32&amp;G32</f>
        <v>0</v>
      </c>
      <c r="I32" s="65" t="s">
        <v>192</v>
      </c>
      <c r="J32" s="22" t="s">
        <v>192</v>
      </c>
    </row>
    <row r="33" spans="1:14">
      <c r="B33" s="40" t="s">
        <v>252</v>
      </c>
      <c r="C33" s="42">
        <v>1</v>
      </c>
      <c r="D33" s="1"/>
      <c r="E33" s="50" t="s">
        <v>253</v>
      </c>
      <c r="F33" s="51"/>
      <c r="G33" s="165" t="s">
        <v>63</v>
      </c>
      <c r="H33" s="86" t="str">
        <f>E33&amp;G33</f>
        <v>0</v>
      </c>
      <c r="I33" s="49">
        <v>34</v>
      </c>
      <c r="J33" s="22" t="s">
        <v>192</v>
      </c>
    </row>
    <row r="34" spans="1:14">
      <c r="B34" s="40" t="s">
        <v>254</v>
      </c>
      <c r="C34" s="42">
        <v>1</v>
      </c>
      <c r="D34" s="1"/>
      <c r="E34" s="50" t="s">
        <v>253</v>
      </c>
      <c r="F34" s="51"/>
      <c r="G34" s="165" t="s">
        <v>153</v>
      </c>
      <c r="H34" s="86" t="str">
        <f>E34&amp;G34</f>
        <v>0</v>
      </c>
      <c r="I34" s="65" t="s">
        <v>192</v>
      </c>
      <c r="J34" s="28">
        <v>34</v>
      </c>
    </row>
    <row r="35" spans="1:14">
      <c r="B35" s="40" t="s">
        <v>255</v>
      </c>
      <c r="C35" s="42">
        <v>2</v>
      </c>
      <c r="D35" s="1"/>
      <c r="E35" s="50" t="s">
        <v>253</v>
      </c>
      <c r="F35" s="51"/>
      <c r="G35" s="165" t="s">
        <v>99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256</v>
      </c>
      <c r="C36" s="42">
        <v>2</v>
      </c>
      <c r="D36" s="1"/>
      <c r="E36" s="50" t="s">
        <v>257</v>
      </c>
      <c r="F36" s="51"/>
      <c r="G36" s="165" t="s">
        <v>63</v>
      </c>
      <c r="H36" s="86" t="str">
        <f>E36&amp;G36</f>
        <v>0</v>
      </c>
      <c r="I36" s="49">
        <v>34</v>
      </c>
      <c r="J36" s="22" t="s">
        <v>192</v>
      </c>
    </row>
    <row r="37" spans="1:14">
      <c r="B37" s="40" t="s">
        <v>258</v>
      </c>
      <c r="C37" s="42">
        <v>2</v>
      </c>
      <c r="D37" s="1"/>
      <c r="E37" s="50" t="s">
        <v>257</v>
      </c>
      <c r="F37" s="51"/>
      <c r="G37" s="165" t="s">
        <v>153</v>
      </c>
      <c r="H37" s="86" t="str">
        <f>E37&amp;G37</f>
        <v>0</v>
      </c>
      <c r="I37" s="65" t="s">
        <v>192</v>
      </c>
      <c r="J37" s="28">
        <v>34</v>
      </c>
    </row>
    <row r="38" spans="1:14">
      <c r="B38" s="40" t="s">
        <v>259</v>
      </c>
      <c r="C38" s="42">
        <v>2</v>
      </c>
      <c r="D38" s="1"/>
      <c r="E38" s="50" t="s">
        <v>257</v>
      </c>
      <c r="F38" s="51"/>
      <c r="G38" s="165" t="s">
        <v>99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260</v>
      </c>
      <c r="C39" s="42">
        <v>3</v>
      </c>
      <c r="D39" s="1"/>
      <c r="E39" s="50" t="s">
        <v>257</v>
      </c>
      <c r="F39" s="51"/>
      <c r="G39" s="165" t="s">
        <v>173</v>
      </c>
      <c r="H39" s="86" t="str">
        <f>E39&amp;G39</f>
        <v>0</v>
      </c>
      <c r="I39" s="49">
        <v>34</v>
      </c>
      <c r="J39" s="22" t="s">
        <v>192</v>
      </c>
    </row>
    <row r="40" spans="1:14">
      <c r="B40" s="40" t="s">
        <v>261</v>
      </c>
      <c r="C40" s="42">
        <v>3</v>
      </c>
      <c r="D40" s="1"/>
      <c r="E40" s="50" t="s">
        <v>257</v>
      </c>
      <c r="F40" s="51"/>
      <c r="G40" s="165" t="s">
        <v>174</v>
      </c>
      <c r="H40" s="86" t="str">
        <f>E40&amp;G40</f>
        <v>0</v>
      </c>
      <c r="I40" s="65" t="s">
        <v>192</v>
      </c>
      <c r="J40" s="28">
        <v>34</v>
      </c>
    </row>
    <row r="41" spans="1:14">
      <c r="B41" s="40" t="s">
        <v>262</v>
      </c>
      <c r="C41" s="42">
        <v>3</v>
      </c>
      <c r="D41" s="1"/>
      <c r="E41" s="50" t="s">
        <v>257</v>
      </c>
      <c r="F41" s="51"/>
      <c r="G41" s="165" t="s">
        <v>221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263</v>
      </c>
      <c r="C42" s="42">
        <v>3</v>
      </c>
      <c r="D42" s="1"/>
      <c r="E42" s="50" t="s">
        <v>257</v>
      </c>
      <c r="F42" s="51"/>
      <c r="G42" s="165" t="s">
        <v>220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264</v>
      </c>
      <c r="C43" s="42">
        <v>4</v>
      </c>
      <c r="D43" s="1"/>
      <c r="E43" s="50" t="s">
        <v>257</v>
      </c>
      <c r="F43" s="51"/>
      <c r="G43" s="165" t="s">
        <v>222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265</v>
      </c>
      <c r="C44" s="42">
        <v>4</v>
      </c>
      <c r="D44" s="1"/>
      <c r="E44" s="50" t="s">
        <v>266</v>
      </c>
      <c r="F44" s="51"/>
      <c r="G44" s="165" t="s">
        <v>63</v>
      </c>
      <c r="H44" s="86" t="str">
        <f>E44&amp;G44</f>
        <v>0</v>
      </c>
      <c r="I44" s="49">
        <v>27</v>
      </c>
      <c r="J44" s="22" t="s">
        <v>192</v>
      </c>
    </row>
    <row r="45" spans="1:14">
      <c r="B45" s="40" t="s">
        <v>267</v>
      </c>
      <c r="C45" s="42">
        <v>4</v>
      </c>
      <c r="D45" s="1"/>
      <c r="E45" s="50" t="s">
        <v>266</v>
      </c>
      <c r="F45" s="51"/>
      <c r="G45" s="165" t="s">
        <v>153</v>
      </c>
      <c r="H45" s="86" t="str">
        <f>E45&amp;G45</f>
        <v>0</v>
      </c>
      <c r="I45" s="65" t="s">
        <v>192</v>
      </c>
      <c r="J45" s="28">
        <v>27</v>
      </c>
    </row>
    <row r="46" spans="1:14">
      <c r="B46" s="40" t="s">
        <v>268</v>
      </c>
      <c r="C46" s="42">
        <v>4</v>
      </c>
      <c r="D46" s="1"/>
      <c r="E46" s="50" t="s">
        <v>266</v>
      </c>
      <c r="F46" s="51"/>
      <c r="G46" s="165" t="s">
        <v>99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269</v>
      </c>
      <c r="C47" s="42">
        <v>5</v>
      </c>
      <c r="D47" s="1"/>
      <c r="E47" s="50" t="s">
        <v>270</v>
      </c>
      <c r="F47" s="51"/>
      <c r="G47" s="165" t="s">
        <v>63</v>
      </c>
      <c r="H47" s="86" t="str">
        <f>E47&amp;G47</f>
        <v>0</v>
      </c>
      <c r="I47" s="49">
        <v>46</v>
      </c>
      <c r="J47" s="22" t="s">
        <v>192</v>
      </c>
    </row>
    <row r="48" spans="1:14">
      <c r="B48" s="40" t="s">
        <v>271</v>
      </c>
      <c r="C48" s="42">
        <v>5</v>
      </c>
      <c r="D48" s="1"/>
      <c r="E48" s="50" t="s">
        <v>270</v>
      </c>
      <c r="F48" s="51"/>
      <c r="G48" s="165" t="s">
        <v>153</v>
      </c>
      <c r="H48" s="86" t="str">
        <f>E48&amp;G48</f>
        <v>0</v>
      </c>
      <c r="I48" s="65" t="s">
        <v>192</v>
      </c>
      <c r="J48" s="28">
        <v>46</v>
      </c>
    </row>
    <row r="49" spans="1:14">
      <c r="B49" s="40" t="s">
        <v>272</v>
      </c>
      <c r="C49" s="42">
        <v>5</v>
      </c>
      <c r="D49" s="1"/>
      <c r="E49" s="50" t="s">
        <v>270</v>
      </c>
      <c r="F49" s="51"/>
      <c r="G49" s="165" t="s">
        <v>99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273</v>
      </c>
      <c r="C50" s="42">
        <v>5</v>
      </c>
      <c r="D50" s="1"/>
      <c r="E50" s="50" t="s">
        <v>274</v>
      </c>
      <c r="F50" s="51"/>
      <c r="G50" s="165" t="s">
        <v>63</v>
      </c>
      <c r="H50" s="86" t="str">
        <f>E50&amp;G50</f>
        <v>0</v>
      </c>
      <c r="I50" s="49">
        <v>19</v>
      </c>
      <c r="J50" s="22" t="s">
        <v>192</v>
      </c>
    </row>
    <row r="51" spans="1:14">
      <c r="B51" s="40" t="s">
        <v>275</v>
      </c>
      <c r="C51" s="42">
        <v>6</v>
      </c>
      <c r="D51" s="1"/>
      <c r="E51" s="50" t="s">
        <v>274</v>
      </c>
      <c r="F51" s="51"/>
      <c r="G51" s="165" t="s">
        <v>153</v>
      </c>
      <c r="H51" s="86" t="str">
        <f>E51&amp;G51</f>
        <v>0</v>
      </c>
      <c r="I51" s="65" t="s">
        <v>192</v>
      </c>
      <c r="J51" s="28">
        <v>19</v>
      </c>
    </row>
    <row r="52" spans="1:14">
      <c r="B52" s="40" t="s">
        <v>276</v>
      </c>
      <c r="C52" s="42">
        <v>6</v>
      </c>
      <c r="D52" s="1"/>
      <c r="E52" s="50" t="s">
        <v>274</v>
      </c>
      <c r="F52" s="51"/>
      <c r="G52" s="165" t="s">
        <v>99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277</v>
      </c>
      <c r="C53" s="42">
        <v>6</v>
      </c>
      <c r="D53" s="1"/>
      <c r="E53" s="50" t="s">
        <v>278</v>
      </c>
      <c r="F53" s="51"/>
      <c r="G53" s="165" t="s">
        <v>63</v>
      </c>
      <c r="H53" s="86" t="str">
        <f>E53&amp;G53</f>
        <v>0</v>
      </c>
      <c r="I53" s="49">
        <v>19</v>
      </c>
      <c r="J53" s="22" t="s">
        <v>192</v>
      </c>
    </row>
    <row r="54" spans="1:14">
      <c r="B54" s="40" t="s">
        <v>279</v>
      </c>
      <c r="C54" s="42">
        <v>6</v>
      </c>
      <c r="D54" s="1"/>
      <c r="E54" s="50" t="s">
        <v>278</v>
      </c>
      <c r="F54" s="51"/>
      <c r="G54" s="165" t="s">
        <v>153</v>
      </c>
      <c r="H54" s="86" t="str">
        <f>E54&amp;G54</f>
        <v>0</v>
      </c>
      <c r="I54" s="65" t="s">
        <v>192</v>
      </c>
      <c r="J54" s="28">
        <v>19</v>
      </c>
    </row>
    <row r="55" spans="1:14">
      <c r="B55" s="40" t="s">
        <v>280</v>
      </c>
      <c r="C55" s="42">
        <v>7</v>
      </c>
      <c r="D55" s="1"/>
      <c r="E55" s="50" t="s">
        <v>278</v>
      </c>
      <c r="F55" s="51"/>
      <c r="G55" s="165" t="s">
        <v>99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281</v>
      </c>
      <c r="C56" s="42">
        <v>7</v>
      </c>
      <c r="D56" s="1"/>
      <c r="E56" s="50" t="s">
        <v>282</v>
      </c>
      <c r="F56" s="51"/>
      <c r="G56" s="165" t="s">
        <v>63</v>
      </c>
      <c r="H56" s="86" t="str">
        <f>E56&amp;G56</f>
        <v>0</v>
      </c>
      <c r="I56" s="49">
        <v>19</v>
      </c>
      <c r="J56" s="22" t="s">
        <v>192</v>
      </c>
    </row>
    <row r="57" spans="1:14">
      <c r="B57" s="40" t="s">
        <v>283</v>
      </c>
      <c r="C57" s="42">
        <v>7</v>
      </c>
      <c r="D57" s="1"/>
      <c r="E57" s="50" t="s">
        <v>282</v>
      </c>
      <c r="F57" s="51"/>
      <c r="G57" s="165" t="s">
        <v>153</v>
      </c>
      <c r="H57" s="86" t="str">
        <f>E57&amp;G57</f>
        <v>0</v>
      </c>
      <c r="I57" s="65" t="s">
        <v>192</v>
      </c>
      <c r="J57" s="28">
        <v>19</v>
      </c>
    </row>
    <row r="58" spans="1:14">
      <c r="B58" s="40" t="s">
        <v>284</v>
      </c>
      <c r="C58" s="42">
        <v>7</v>
      </c>
      <c r="D58" s="1"/>
      <c r="E58" s="50" t="s">
        <v>282</v>
      </c>
      <c r="F58" s="51"/>
      <c r="G58" s="165" t="s">
        <v>99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285</v>
      </c>
      <c r="C59" s="42">
        <v>8</v>
      </c>
      <c r="D59" s="1"/>
      <c r="E59" s="50" t="s">
        <v>286</v>
      </c>
      <c r="F59" s="51"/>
      <c r="G59" s="165" t="s">
        <v>63</v>
      </c>
      <c r="H59" s="86" t="str">
        <f>E59&amp;G59</f>
        <v>0</v>
      </c>
      <c r="I59" s="49">
        <v>19</v>
      </c>
      <c r="J59" s="22" t="s">
        <v>192</v>
      </c>
    </row>
    <row r="60" spans="1:14">
      <c r="B60" s="40" t="s">
        <v>287</v>
      </c>
      <c r="C60" s="42">
        <v>8</v>
      </c>
      <c r="D60" s="1"/>
      <c r="E60" s="50" t="s">
        <v>286</v>
      </c>
      <c r="F60" s="51"/>
      <c r="G60" s="165" t="s">
        <v>153</v>
      </c>
      <c r="H60" s="86" t="str">
        <f>E60&amp;G60</f>
        <v>0</v>
      </c>
      <c r="I60" s="65" t="s">
        <v>192</v>
      </c>
      <c r="J60" s="28">
        <v>19</v>
      </c>
    </row>
    <row r="61" spans="1:14">
      <c r="B61" s="40" t="s">
        <v>288</v>
      </c>
      <c r="C61" s="42">
        <v>8</v>
      </c>
      <c r="D61" s="1"/>
      <c r="E61" s="50" t="s">
        <v>286</v>
      </c>
      <c r="F61" s="51"/>
      <c r="G61" s="165" t="s">
        <v>99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289</v>
      </c>
      <c r="C62" s="42">
        <v>8</v>
      </c>
      <c r="D62" s="1"/>
    </row>
    <row r="63" spans="1:14">
      <c r="B63" s="40" t="s">
        <v>290</v>
      </c>
      <c r="C63" s="42">
        <v>9</v>
      </c>
      <c r="D63" s="1"/>
    </row>
    <row r="64" spans="1:14">
      <c r="B64" s="40" t="s">
        <v>291</v>
      </c>
      <c r="C64" s="42">
        <v>9</v>
      </c>
      <c r="D64" s="1"/>
    </row>
    <row r="65" spans="1:14">
      <c r="B65" s="40" t="s">
        <v>292</v>
      </c>
      <c r="C65" s="42">
        <v>9</v>
      </c>
      <c r="D65" s="1"/>
    </row>
    <row r="66" spans="1:14">
      <c r="B66" s="40" t="s">
        <v>293</v>
      </c>
      <c r="C66" s="42">
        <v>9</v>
      </c>
      <c r="D66" s="1"/>
    </row>
    <row r="67" spans="1:14">
      <c r="B67" s="40" t="s">
        <v>294</v>
      </c>
      <c r="C67" s="42">
        <v>10</v>
      </c>
    </row>
    <row r="68" spans="1:14">
      <c r="B68" s="40" t="s">
        <v>295</v>
      </c>
      <c r="C68" s="42">
        <v>10</v>
      </c>
    </row>
    <row r="69" spans="1:14">
      <c r="B69" s="40" t="s">
        <v>296</v>
      </c>
      <c r="C69" s="42">
        <v>10</v>
      </c>
    </row>
    <row r="70" spans="1:14">
      <c r="B70" s="40" t="s">
        <v>297</v>
      </c>
      <c r="C70" s="42">
        <v>10</v>
      </c>
    </row>
    <row r="71" spans="1:14">
      <c r="B71" s="40" t="s">
        <v>298</v>
      </c>
      <c r="C71" s="42">
        <v>11</v>
      </c>
    </row>
    <row r="72" spans="1:14">
      <c r="B72" s="40" t="s">
        <v>299</v>
      </c>
      <c r="C72" s="42">
        <v>11</v>
      </c>
    </row>
    <row r="73" spans="1:14">
      <c r="B73" s="40" t="s">
        <v>300</v>
      </c>
      <c r="C73" s="42">
        <v>11</v>
      </c>
    </row>
    <row r="74" spans="1:14">
      <c r="B74" s="40" t="s">
        <v>301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3</v>
      </c>
      <c r="T2" s="1047"/>
      <c r="U2" s="1074"/>
      <c r="V2" s="1075"/>
      <c r="W2" s="374" t="s">
        <v>5</v>
      </c>
      <c r="X2" s="368"/>
      <c r="Y2" s="1060"/>
      <c r="Z2" s="1061"/>
      <c r="AA2" s="1062"/>
    </row>
    <row r="3" spans="1:28" customHeight="1" ht="18">
      <c r="A3" s="370" t="s">
        <v>7</v>
      </c>
      <c r="B3" s="371"/>
      <c r="C3" s="371"/>
      <c r="D3" s="372"/>
      <c r="E3" s="373"/>
      <c r="F3" s="1088"/>
      <c r="G3" s="1089"/>
      <c r="H3" s="375" t="s">
        <v>8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9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10</v>
      </c>
      <c r="B5" s="1081" t="s">
        <v>11</v>
      </c>
      <c r="C5" s="1081" t="s">
        <v>12</v>
      </c>
      <c r="D5" s="1081" t="s">
        <v>13</v>
      </c>
      <c r="E5" s="1081" t="s">
        <v>14</v>
      </c>
      <c r="F5" s="296" t="s">
        <v>15</v>
      </c>
      <c r="G5" s="296" t="s">
        <v>16</v>
      </c>
      <c r="H5" s="1081" t="s">
        <v>17</v>
      </c>
      <c r="I5" s="300" t="s">
        <v>18</v>
      </c>
      <c r="J5" s="1093" t="s">
        <v>19</v>
      </c>
      <c r="K5" s="1094"/>
      <c r="L5" s="1094"/>
      <c r="M5" s="1094"/>
      <c r="N5" s="1094"/>
      <c r="O5" s="1094"/>
      <c r="P5" s="1094"/>
      <c r="Q5" s="1095"/>
      <c r="R5" s="296" t="s">
        <v>20</v>
      </c>
      <c r="S5" s="1050" t="s">
        <v>21</v>
      </c>
      <c r="T5" s="1051"/>
      <c r="U5" s="296" t="s">
        <v>22</v>
      </c>
      <c r="V5" s="1063" t="s">
        <v>23</v>
      </c>
      <c r="W5" s="1063"/>
      <c r="X5" s="296" t="s">
        <v>24</v>
      </c>
      <c r="Y5" s="1063" t="s">
        <v>25</v>
      </c>
      <c r="Z5" s="1063"/>
      <c r="AA5" s="1064" t="s">
        <v>26</v>
      </c>
    </row>
    <row r="6" spans="1:28" customHeight="1" ht="15">
      <c r="A6" s="1079"/>
      <c r="B6" s="1082"/>
      <c r="C6" s="1082"/>
      <c r="D6" s="1082"/>
      <c r="E6" s="1084"/>
      <c r="F6" s="1096" t="s">
        <v>14</v>
      </c>
      <c r="G6" s="1042" t="s">
        <v>14</v>
      </c>
      <c r="H6" s="1082"/>
      <c r="I6" s="1042" t="s">
        <v>14</v>
      </c>
      <c r="J6" s="1098" t="s">
        <v>27</v>
      </c>
      <c r="K6" s="1099"/>
      <c r="L6" s="1099"/>
      <c r="M6" s="1099"/>
      <c r="N6" s="1099"/>
      <c r="O6" s="1099"/>
      <c r="P6" s="1099"/>
      <c r="Q6" s="1100"/>
      <c r="R6" s="1042" t="s">
        <v>28</v>
      </c>
      <c r="S6" s="1042" t="s">
        <v>29</v>
      </c>
      <c r="T6" s="1052" t="s">
        <v>30</v>
      </c>
      <c r="U6" s="1042" t="s">
        <v>28</v>
      </c>
      <c r="V6" s="1044" t="s">
        <v>31</v>
      </c>
      <c r="W6" s="1052" t="s">
        <v>32</v>
      </c>
      <c r="X6" s="1042" t="s">
        <v>14</v>
      </c>
      <c r="Y6" s="1044" t="s">
        <v>14</v>
      </c>
      <c r="Z6" s="1067" t="s">
        <v>33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34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35</v>
      </c>
      <c r="H8" s="1082"/>
      <c r="I8" s="304" t="s">
        <v>36</v>
      </c>
      <c r="J8" s="1107" t="s">
        <v>33</v>
      </c>
      <c r="K8" s="1108"/>
      <c r="L8" s="1108"/>
      <c r="M8" s="1108"/>
      <c r="N8" s="1108"/>
      <c r="O8" s="1108"/>
      <c r="P8" s="1108"/>
      <c r="Q8" s="1109"/>
      <c r="R8" s="1043"/>
      <c r="S8" s="299" t="s">
        <v>37</v>
      </c>
      <c r="T8" s="1053"/>
      <c r="U8" s="1043"/>
      <c r="V8" s="305" t="s">
        <v>38</v>
      </c>
      <c r="W8" s="359" t="s">
        <v>39</v>
      </c>
      <c r="X8" s="1043"/>
      <c r="Y8" s="297" t="s">
        <v>40</v>
      </c>
      <c r="Z8" s="298" t="s">
        <v>41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42</v>
      </c>
      <c r="G9" s="286" t="s">
        <v>43</v>
      </c>
      <c r="H9" s="1083"/>
      <c r="I9" s="307" t="s">
        <v>44</v>
      </c>
      <c r="J9" s="1101" t="s">
        <v>45</v>
      </c>
      <c r="K9" s="1102"/>
      <c r="L9" s="1102"/>
      <c r="M9" s="1102"/>
      <c r="N9" s="1102"/>
      <c r="O9" s="1102"/>
      <c r="P9" s="1102"/>
      <c r="Q9" s="1103"/>
      <c r="R9" s="286" t="s">
        <v>46</v>
      </c>
      <c r="S9" s="286" t="s">
        <v>46</v>
      </c>
      <c r="T9" s="1054"/>
      <c r="U9" s="286" t="s">
        <v>46</v>
      </c>
      <c r="V9" s="285" t="s">
        <v>198</v>
      </c>
      <c r="W9" s="287" t="s">
        <v>48</v>
      </c>
      <c r="X9" s="286" t="s">
        <v>49</v>
      </c>
      <c r="Y9" s="288" t="s">
        <v>49</v>
      </c>
      <c r="Z9" s="287" t="s">
        <v>50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302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65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8</v>
      </c>
      <c r="F19" s="311" t="str">
        <f>J3</f>
        <v>0</v>
      </c>
      <c r="G19" s="309"/>
      <c r="H19" s="310"/>
    </row>
    <row r="20" spans="1:28">
      <c r="B20" s="80" t="s">
        <v>66</v>
      </c>
      <c r="F20" s="311" t="str">
        <f>A11</f>
        <v>0</v>
      </c>
      <c r="G20" s="309"/>
      <c r="H20" s="310"/>
    </row>
    <row r="21" spans="1:28">
      <c r="B21" s="80" t="s">
        <v>67</v>
      </c>
      <c r="F21" s="311" t="str">
        <f>B11</f>
        <v>0</v>
      </c>
      <c r="G21" s="309"/>
      <c r="H21" s="310"/>
    </row>
    <row r="22" spans="1:28">
      <c r="B22" s="80" t="s">
        <v>12</v>
      </c>
      <c r="F22" s="311" t="str">
        <f>C11</f>
        <v>0</v>
      </c>
      <c r="G22" s="309"/>
      <c r="H22" s="310"/>
    </row>
    <row r="23" spans="1:28">
      <c r="B23" s="80" t="s">
        <v>13</v>
      </c>
      <c r="F23" s="311" t="str">
        <f>D11</f>
        <v>0</v>
      </c>
      <c r="G23" s="309"/>
      <c r="H23" s="310"/>
    </row>
    <row r="24" spans="1:28">
      <c r="B24" s="80" t="s">
        <v>68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69</v>
      </c>
      <c r="F26" s="311" t="str">
        <f>F11</f>
        <v>0</v>
      </c>
      <c r="G26" s="309"/>
      <c r="H26" s="310"/>
    </row>
    <row r="27" spans="1:28">
      <c r="B27" s="80" t="s">
        <v>70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71</v>
      </c>
      <c r="F29" s="311" t="str">
        <f>G11</f>
        <v>0</v>
      </c>
      <c r="G29" s="309"/>
      <c r="H29" s="310"/>
    </row>
    <row r="30" spans="1:28">
      <c r="B30" s="80" t="s">
        <v>72</v>
      </c>
      <c r="F30" s="311" t="str">
        <f>G13</f>
        <v>0</v>
      </c>
      <c r="G30" s="309"/>
      <c r="H30" s="310"/>
    </row>
    <row r="31" spans="1:28">
      <c r="B31" s="80" t="s">
        <v>200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17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73</v>
      </c>
      <c r="F35" s="311" t="str">
        <f>I11</f>
        <v>0</v>
      </c>
      <c r="G35" s="312"/>
      <c r="H35" s="313"/>
    </row>
    <row r="36" spans="1:28">
      <c r="B36" s="80" t="s">
        <v>74</v>
      </c>
      <c r="F36" s="311" t="str">
        <f>I13</f>
        <v>0</v>
      </c>
      <c r="G36" s="312"/>
      <c r="H36" s="313"/>
    </row>
    <row r="37" spans="1:28">
      <c r="B37" s="80" t="s">
        <v>75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76</v>
      </c>
      <c r="F39" s="311" t="str">
        <f>J12</f>
        <v>0</v>
      </c>
      <c r="G39" s="312"/>
      <c r="H39" s="313"/>
    </row>
    <row r="40" spans="1:28">
      <c r="B40" s="80" t="s">
        <v>77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78</v>
      </c>
      <c r="F42" s="311" t="str">
        <f>R11</f>
        <v>0</v>
      </c>
      <c r="G42" s="312"/>
      <c r="H42" s="313"/>
    </row>
    <row r="43" spans="1:28">
      <c r="B43" s="80" t="s">
        <v>79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80</v>
      </c>
      <c r="F45" s="311" t="str">
        <f>S11</f>
        <v>0</v>
      </c>
      <c r="G45" s="312"/>
      <c r="H45" s="313"/>
    </row>
    <row r="46" spans="1:28">
      <c r="B46" s="80" t="s">
        <v>81</v>
      </c>
      <c r="F46" s="311" t="str">
        <f>S12</f>
        <v>0</v>
      </c>
      <c r="G46" s="312"/>
      <c r="H46" s="313"/>
    </row>
    <row r="47" spans="1:28">
      <c r="B47" s="80" t="s">
        <v>82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30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83</v>
      </c>
      <c r="F50" s="311" t="str">
        <f>U11</f>
        <v>0</v>
      </c>
      <c r="G50" s="312"/>
      <c r="H50" s="313"/>
    </row>
    <row r="51" spans="1:28">
      <c r="B51" s="80" t="s">
        <v>84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202</v>
      </c>
      <c r="F53" s="311" t="str">
        <f>V11</f>
        <v>0</v>
      </c>
      <c r="G53" s="312"/>
      <c r="H53" s="313"/>
    </row>
    <row r="54" spans="1:28">
      <c r="B54" s="80" t="s">
        <v>203</v>
      </c>
      <c r="F54" s="311" t="str">
        <f>V12</f>
        <v>0</v>
      </c>
      <c r="G54" s="312"/>
      <c r="H54" s="313"/>
    </row>
    <row r="55" spans="1:28">
      <c r="B55" s="80" t="s">
        <v>204</v>
      </c>
      <c r="F55" s="311" t="str">
        <f>W12</f>
        <v>0</v>
      </c>
      <c r="G55" s="312"/>
      <c r="H55" s="313"/>
    </row>
    <row r="56" spans="1:28">
      <c r="B56" s="80" t="s">
        <v>205</v>
      </c>
      <c r="F56" s="311" t="str">
        <f>W11</f>
        <v>0</v>
      </c>
      <c r="G56" s="312"/>
      <c r="H56" s="313"/>
    </row>
    <row r="57" spans="1:28">
      <c r="B57" s="80" t="s">
        <v>303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206</v>
      </c>
      <c r="F59" s="311" t="str">
        <f>X11</f>
        <v>0</v>
      </c>
      <c r="G59" s="312"/>
      <c r="H59" s="313"/>
    </row>
    <row r="60" spans="1:28">
      <c r="B60" s="80" t="s">
        <v>207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208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209</v>
      </c>
      <c r="F64" s="311" t="str">
        <f>Y11</f>
        <v>0</v>
      </c>
      <c r="G64" s="312"/>
      <c r="H64" s="313"/>
    </row>
    <row r="65" spans="1:28">
      <c r="B65" s="80" t="s">
        <v>210</v>
      </c>
      <c r="F65" s="311" t="str">
        <f>Y14</f>
        <v>0</v>
      </c>
      <c r="G65" s="312"/>
      <c r="H65" s="313"/>
    </row>
    <row r="66" spans="1:28">
      <c r="B66" s="80" t="s">
        <v>211</v>
      </c>
      <c r="F66" s="311" t="str">
        <f>Y13</f>
        <v>0</v>
      </c>
      <c r="G66" s="312"/>
      <c r="H66" s="313"/>
    </row>
    <row r="67" spans="1:28">
      <c r="B67" s="80" t="s">
        <v>212</v>
      </c>
      <c r="F67" s="311" t="str">
        <f>Z11</f>
        <v>0</v>
      </c>
      <c r="G67" s="312"/>
      <c r="H67" s="313"/>
    </row>
    <row r="68" spans="1:28">
      <c r="B68" s="80" t="s">
        <v>213</v>
      </c>
      <c r="F68" s="311" t="str">
        <f>Z13</f>
        <v>0</v>
      </c>
      <c r="G68" s="312"/>
      <c r="H68" s="313"/>
    </row>
    <row r="69" spans="1:28">
      <c r="B69" s="80" t="s">
        <v>214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26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304</v>
      </c>
    </row>
    <row r="2" spans="1:10" customHeight="1" ht="15">
      <c r="A2" s="2" t="s">
        <v>305</v>
      </c>
    </row>
    <row r="4" spans="1:10">
      <c r="A4" t="s">
        <v>87</v>
      </c>
      <c r="B4" s="6" t="str">
        <f>'BP - INPUT'!F36</f>
        <v>0</v>
      </c>
    </row>
    <row r="5" spans="1:10">
      <c r="A5" t="s">
        <v>88</v>
      </c>
      <c r="B5" s="7" t="str">
        <f>'BP - INPUT'!F37</f>
        <v>0</v>
      </c>
    </row>
    <row r="6" spans="1:10">
      <c r="A6" t="s">
        <v>89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90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91</v>
      </c>
      <c r="B8" s="8" t="str">
        <f>B4+B6</f>
        <v>0</v>
      </c>
    </row>
    <row r="9" spans="1:10">
      <c r="A9" t="s">
        <v>92</v>
      </c>
      <c r="B9" s="9" t="str">
        <f>B5+B7</f>
        <v>0</v>
      </c>
    </row>
    <row r="11" spans="1:10">
      <c r="B11" t="s">
        <v>216</v>
      </c>
      <c r="E11" s="390">
        <v>0</v>
      </c>
    </row>
    <row r="12" spans="1:10">
      <c r="B12" t="s">
        <v>217</v>
      </c>
      <c r="E12" s="390">
        <v>2</v>
      </c>
    </row>
    <row r="13" spans="1:10">
      <c r="B13" t="s">
        <v>218</v>
      </c>
      <c r="E13" s="390">
        <v>90</v>
      </c>
    </row>
    <row r="14" spans="1:10">
      <c r="B14" t="s">
        <v>219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892" t="s">
        <v>95</v>
      </c>
      <c r="C17" s="891"/>
      <c r="D17" s="892" t="s">
        <v>96</v>
      </c>
      <c r="E17" s="891"/>
    </row>
    <row r="18" spans="1:10">
      <c r="A18" s="445" t="s">
        <v>151</v>
      </c>
      <c r="B18" s="231" t="s">
        <v>97</v>
      </c>
      <c r="C18" s="232" t="s">
        <v>98</v>
      </c>
      <c r="D18" s="231" t="s">
        <v>97</v>
      </c>
      <c r="E18" s="232" t="s">
        <v>98</v>
      </c>
    </row>
    <row r="19" spans="1:10">
      <c r="A19" s="446" t="s">
        <v>61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63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153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99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173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174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221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222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