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<sst xmlns="http://schemas.openxmlformats.org/spreadsheetml/2006/main" uniqueCount="703">
  <si>
    <t>AMERICAN shutters/ Dealer</t>
  </si>
  <si>
    <t>Order Number</t>
  </si>
  <si>
    <t>Order Colour</t>
  </si>
  <si>
    <t>Light Grey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</si>
  <si>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</si>
  <si>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</si>
  <si>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</si>
  <si>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</si>
  <si>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</si>
  <si>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</si>
  <si>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</si>
  <si>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</si>
  <si>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</si>
  <si>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</si>
  <si>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</si>
  <si>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</si>
  <si>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</si>
  <si>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</si>
  <si>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</si>
  <si>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</si>
  <si>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</si>
  <si>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</si>
  <si>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</si>
  <si>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</si>
  <si>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</si>
  <si>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</si>
  <si>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</si>
  <si>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</si>
  <si>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</si>
  <si>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</si>
  <si>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</si>
  <si>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</si>
  <si>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</si>
  <si>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</si>
  <si>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</si>
  <si>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</si>
  <si>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</si>
  <si>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</si>
  <si>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</si>
  <si>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</si>
  <si>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</si>
  <si>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</si>
  <si>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</si>
  <si>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</si>
  <si>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</si>
  <si>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</si>
  <si>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</si>
  <si>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</si>
  <si>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</si>
  <si>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</si>
  <si>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4</t>
  </si>
  <si>
    <t>External</t>
  </si>
  <si>
    <t>Hinged</t>
  </si>
  <si>
    <t>N/A</t>
  </si>
  <si>
    <t>Z Frame</t>
  </si>
  <si>
    <t>Inside Reveal</t>
  </si>
  <si>
    <t>Max frame to frame</t>
  </si>
  <si>
    <t>1 side</t>
  </si>
  <si>
    <t>LR</t>
  </si>
  <si>
    <t>Custom</t>
  </si>
  <si>
    <t>RTB</t>
  </si>
  <si>
    <t>QW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</si>
  <si>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</si>
  <si>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</si>
  <si>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</si>
  <si>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</si>
  <si>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</si>
  <si>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</si>
  <si>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</si>
  <si>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</si>
  <si>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</si>
  <si>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</si>
  <si>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</si>
  <si>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</si>
  <si>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</si>
  <si>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</si>
  <si>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</si>
  <si>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</si>
  <si>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</si>
  <si>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</si>
  <si>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</si>
  <si>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</si>
  <si>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</si>
  <si>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</si>
  <si>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</si>
  <si>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</si>
  <si>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</si>
  <si>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</si>
  <si>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</si>
  <si>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</si>
  <si>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</si>
  <si>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</si>
  <si>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</si>
  <si>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</si>
  <si>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</si>
  <si>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</si>
  <si>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</si>
  <si>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LRT</t>
  </si>
  <si>
    <t>LRB</t>
  </si>
  <si>
    <t>LTB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</si>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</sst>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9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0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21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8</v>
      </c>
      <c r="B11" s="888">
        <v>12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58</v>
      </c>
      <c r="K12" s="954"/>
      <c r="L12" s="954"/>
      <c r="M12" s="954"/>
      <c r="N12" s="954"/>
      <c r="O12" s="954"/>
      <c r="P12" s="954"/>
      <c r="Q12" s="955"/>
      <c r="R12" s="907"/>
      <c r="S12" s="907" t="s">
        <v>59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60</v>
      </c>
      <c r="H13" s="913"/>
      <c r="I13" s="853">
        <v>4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5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 t="s">
        <v>61</v>
      </c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63</v>
      </c>
      <c r="D20" s="703"/>
      <c r="F20" s="729" t="str">
        <f>A11</f>
        <v>0</v>
      </c>
      <c r="G20" s="730"/>
      <c r="H20" s="731"/>
    </row>
    <row r="21" spans="1:28">
      <c r="B21" s="704" t="s">
        <v>64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66</v>
      </c>
      <c r="D26" s="703"/>
      <c r="F26" s="729" t="str">
        <f>F11</f>
        <v>0</v>
      </c>
      <c r="G26" s="730"/>
      <c r="H26" s="731"/>
    </row>
    <row r="27" spans="1:28">
      <c r="B27" s="704" t="s">
        <v>67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68</v>
      </c>
      <c r="D29" s="703"/>
      <c r="F29" s="729" t="str">
        <f>G11</f>
        <v>0</v>
      </c>
      <c r="G29" s="730"/>
      <c r="H29" s="731"/>
    </row>
    <row r="30" spans="1:28">
      <c r="B30" s="704" t="s">
        <v>69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70</v>
      </c>
      <c r="D34" s="703"/>
      <c r="F34" s="729" t="str">
        <f>I11</f>
        <v>0</v>
      </c>
      <c r="G34" s="730"/>
      <c r="H34" s="731"/>
    </row>
    <row r="35" spans="1:28">
      <c r="B35" s="704" t="s">
        <v>71</v>
      </c>
      <c r="D35" s="703"/>
      <c r="F35" s="729" t="str">
        <f>I13</f>
        <v>0</v>
      </c>
      <c r="G35" s="730"/>
      <c r="H35" s="731"/>
    </row>
    <row r="36" spans="1:28">
      <c r="B36" s="704" t="s">
        <v>72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73</v>
      </c>
      <c r="D38" s="703"/>
      <c r="F38" s="729" t="str">
        <f>J12</f>
        <v>0</v>
      </c>
      <c r="G38" s="730"/>
      <c r="H38" s="731"/>
    </row>
    <row r="39" spans="1:28">
      <c r="B39" s="704" t="s">
        <v>74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75</v>
      </c>
      <c r="D41" s="703"/>
      <c r="F41" s="729" t="str">
        <f>R11</f>
        <v>0</v>
      </c>
      <c r="G41" s="730"/>
      <c r="H41" s="731"/>
    </row>
    <row r="42" spans="1:28">
      <c r="B42" s="704" t="s">
        <v>76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77</v>
      </c>
      <c r="D44" s="703"/>
      <c r="F44" s="729" t="str">
        <f>S11</f>
        <v>0</v>
      </c>
      <c r="G44" s="730"/>
      <c r="H44" s="731"/>
    </row>
    <row r="45" spans="1:28">
      <c r="B45" s="704" t="s">
        <v>78</v>
      </c>
      <c r="D45" s="703"/>
      <c r="F45" s="729" t="str">
        <f>S12</f>
        <v>0</v>
      </c>
      <c r="G45" s="730"/>
      <c r="H45" s="731"/>
    </row>
    <row r="46" spans="1:28">
      <c r="B46" s="704" t="s">
        <v>79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80</v>
      </c>
      <c r="D49" s="703"/>
      <c r="F49" s="729" t="str">
        <f>U11</f>
        <v>0</v>
      </c>
      <c r="G49" s="730"/>
      <c r="H49" s="731"/>
    </row>
    <row r="50" spans="1:28">
      <c r="B50" s="704" t="s">
        <v>81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88</v>
      </c>
      <c r="B4" s="14" t="str">
        <f>'Opening BP'!B8</f>
        <v>0</v>
      </c>
    </row>
    <row r="5" spans="1:10">
      <c r="A5" s="1" t="s">
        <v>89</v>
      </c>
      <c r="B5" s="15" t="str">
        <f>'Opening BP'!B9</f>
        <v>0</v>
      </c>
    </row>
    <row r="6" spans="1:10">
      <c r="A6" s="9" t="s">
        <v>120</v>
      </c>
      <c r="B6" s="61" t="str">
        <f>'BP - INPUT'!F40</f>
        <v>0</v>
      </c>
    </row>
    <row r="7" spans="1:10">
      <c r="A7" s="9" t="s">
        <v>123</v>
      </c>
      <c r="B7" s="16" t="str">
        <f>I17</f>
        <v>0</v>
      </c>
    </row>
    <row r="8" spans="1:10">
      <c r="A8" s="9" t="s">
        <v>124</v>
      </c>
      <c r="B8" s="17" t="str">
        <f>I22</f>
        <v>0</v>
      </c>
    </row>
    <row r="9" spans="1:10">
      <c r="A9" s="9" t="s">
        <v>125</v>
      </c>
      <c r="B9" s="19" t="str">
        <f>ROUNDDOWN((B4+B7)/B6,0)</f>
        <v>0</v>
      </c>
      <c r="C9" s="18" t="s">
        <v>126</v>
      </c>
    </row>
    <row r="10" spans="1:10">
      <c r="A10" s="9" t="s">
        <v>127</v>
      </c>
      <c r="B10" s="20" t="str">
        <f>ROUNDDOWN(B5+B8,0)</f>
        <v>0</v>
      </c>
      <c r="C10" s="18" t="s">
        <v>126</v>
      </c>
    </row>
    <row r="13" spans="1:10" customHeight="1" ht="12.75">
      <c r="B13" s="5" t="s">
        <v>129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130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133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138</v>
      </c>
      <c r="D25" s="66"/>
      <c r="E25" s="67"/>
      <c r="F25" s="68" t="s">
        <v>302</v>
      </c>
      <c r="G25" s="69" t="s">
        <v>130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148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149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58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148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149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58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148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149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58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148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149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58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148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149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58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148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149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58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148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149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58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148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149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58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125</v>
      </c>
      <c r="B6" s="597" t="str">
        <f>IF(B4="Hinged",'Panel H'!B11,IF(B4="Bi-Fold",'Panel BF'!B9,'Panel BP'!B9))</f>
        <v>0</v>
      </c>
      <c r="C6" s="598"/>
    </row>
    <row r="7" spans="1:15">
      <c r="A7" s="600" t="s">
        <v>127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126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126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126</v>
      </c>
      <c r="J43" s="633" t="s">
        <v>126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59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368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369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370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371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372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59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373</v>
      </c>
    </row>
    <row r="2" spans="1:16">
      <c r="E2" s="253"/>
      <c r="F2" s="252" t="s">
        <v>374</v>
      </c>
      <c r="G2" s="253"/>
      <c r="I2" t="s">
        <v>375</v>
      </c>
    </row>
    <row r="3" spans="1:16">
      <c r="F3" s="6"/>
    </row>
    <row r="4" spans="1:16">
      <c r="E4" s="253"/>
      <c r="F4" s="252" t="s">
        <v>173</v>
      </c>
      <c r="G4" s="253"/>
      <c r="I4" t="s">
        <v>376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377</v>
      </c>
      <c r="G8" s="253"/>
      <c r="I8" t="s">
        <v>378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379</v>
      </c>
      <c r="G11" s="253"/>
      <c r="I11" t="s">
        <v>380</v>
      </c>
    </row>
    <row r="12" spans="1:16">
      <c r="K12" s="255" t="s">
        <v>381</v>
      </c>
      <c r="M12" s="255" t="s">
        <v>381</v>
      </c>
    </row>
    <row r="13" spans="1:16">
      <c r="E13" s="253"/>
      <c r="F13" s="252" t="s">
        <v>382</v>
      </c>
      <c r="G13" s="253"/>
      <c r="I13" t="s">
        <v>383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384</v>
      </c>
      <c r="J16" s="259" t="s">
        <v>385</v>
      </c>
      <c r="K16" s="259" t="s">
        <v>385</v>
      </c>
      <c r="L16" s="259" t="s">
        <v>386</v>
      </c>
      <c r="M16" s="260" t="s">
        <v>386</v>
      </c>
    </row>
    <row r="17" spans="1:16" customHeight="1" ht="24.75">
      <c r="A17" s="378" t="s">
        <v>387</v>
      </c>
      <c r="B17" s="379"/>
      <c r="C17" s="380" t="s">
        <v>388</v>
      </c>
      <c r="I17" s="1175"/>
      <c r="J17" s="261" t="s">
        <v>389</v>
      </c>
      <c r="K17" s="262" t="s">
        <v>390</v>
      </c>
      <c r="L17" s="261" t="s">
        <v>389</v>
      </c>
      <c r="M17" s="263" t="s">
        <v>390</v>
      </c>
      <c r="O17" s="101" t="s">
        <v>391</v>
      </c>
      <c r="P17" s="102"/>
    </row>
    <row r="18" spans="1:16">
      <c r="A18" s="377" t="s">
        <v>53</v>
      </c>
      <c r="B18" s="11" t="s">
        <v>374</v>
      </c>
      <c r="C18" s="11">
        <v>0</v>
      </c>
      <c r="I18" s="7" t="s">
        <v>236</v>
      </c>
      <c r="J18" s="257" t="s">
        <v>374</v>
      </c>
      <c r="K18" s="258" t="s">
        <v>374</v>
      </c>
      <c r="L18" s="11" t="s">
        <v>374</v>
      </c>
      <c r="M18" s="258" t="s">
        <v>374</v>
      </c>
      <c r="O18" s="24" t="s">
        <v>304</v>
      </c>
      <c r="P18" s="99" t="s">
        <v>374</v>
      </c>
    </row>
    <row r="19" spans="1:16">
      <c r="A19" s="321" t="s">
        <v>148</v>
      </c>
      <c r="B19" s="99" t="s">
        <v>374</v>
      </c>
      <c r="C19" s="99">
        <v>0</v>
      </c>
      <c r="I19" s="24" t="s">
        <v>237</v>
      </c>
      <c r="J19" s="99" t="s">
        <v>374</v>
      </c>
      <c r="K19" s="256" t="s">
        <v>173</v>
      </c>
      <c r="L19" s="99" t="s">
        <v>374</v>
      </c>
      <c r="M19" s="99" t="s">
        <v>374</v>
      </c>
      <c r="O19" s="24" t="s">
        <v>305</v>
      </c>
      <c r="P19" s="99" t="s">
        <v>392</v>
      </c>
    </row>
    <row r="20" spans="1:16">
      <c r="A20" s="321" t="s">
        <v>149</v>
      </c>
      <c r="B20" s="99" t="s">
        <v>374</v>
      </c>
      <c r="C20" s="99">
        <v>0</v>
      </c>
      <c r="I20" s="24" t="s">
        <v>239</v>
      </c>
      <c r="J20" s="99" t="s">
        <v>392</v>
      </c>
      <c r="K20" s="254" t="s">
        <v>392</v>
      </c>
      <c r="L20" s="99" t="s">
        <v>393</v>
      </c>
      <c r="M20" s="254" t="s">
        <v>393</v>
      </c>
      <c r="O20" s="24" t="s">
        <v>306</v>
      </c>
      <c r="P20" s="99" t="s">
        <v>392</v>
      </c>
    </row>
    <row r="21" spans="1:16">
      <c r="A21" s="321" t="s">
        <v>58</v>
      </c>
      <c r="B21" s="99" t="s">
        <v>394</v>
      </c>
      <c r="C21" s="99">
        <v>2</v>
      </c>
      <c r="I21" s="24" t="s">
        <v>245</v>
      </c>
      <c r="J21" s="99" t="s">
        <v>392</v>
      </c>
      <c r="K21" s="99" t="s">
        <v>395</v>
      </c>
      <c r="L21" s="99" t="s">
        <v>393</v>
      </c>
      <c r="M21" s="99" t="s">
        <v>396</v>
      </c>
      <c r="O21" s="24" t="s">
        <v>307</v>
      </c>
      <c r="P21" s="99" t="s">
        <v>397</v>
      </c>
    </row>
    <row r="22" spans="1:16">
      <c r="A22" s="321" t="s">
        <v>150</v>
      </c>
      <c r="B22" s="99" t="s">
        <v>392</v>
      </c>
      <c r="C22" s="99">
        <v>0</v>
      </c>
      <c r="I22" s="24" t="s">
        <v>247</v>
      </c>
      <c r="J22" s="99" t="s">
        <v>392</v>
      </c>
      <c r="K22" s="99" t="s">
        <v>395</v>
      </c>
      <c r="L22" s="99" t="s">
        <v>393</v>
      </c>
      <c r="M22" s="99" t="s">
        <v>396</v>
      </c>
      <c r="O22" s="24" t="s">
        <v>308</v>
      </c>
      <c r="P22" s="99" t="s">
        <v>398</v>
      </c>
    </row>
    <row r="23" spans="1:16">
      <c r="A23" s="321" t="s">
        <v>151</v>
      </c>
      <c r="B23" s="99" t="s">
        <v>392</v>
      </c>
      <c r="C23" s="99">
        <v>0</v>
      </c>
      <c r="I23" s="24" t="s">
        <v>249</v>
      </c>
      <c r="J23" s="99" t="s">
        <v>392</v>
      </c>
      <c r="K23" s="99" t="s">
        <v>395</v>
      </c>
      <c r="L23" s="99" t="s">
        <v>393</v>
      </c>
      <c r="M23" s="99" t="s">
        <v>396</v>
      </c>
      <c r="O23" s="24" t="s">
        <v>309</v>
      </c>
      <c r="P23" s="99" t="s">
        <v>399</v>
      </c>
    </row>
    <row r="24" spans="1:16">
      <c r="A24" s="321" t="s">
        <v>152</v>
      </c>
      <c r="B24" s="99" t="s">
        <v>400</v>
      </c>
      <c r="C24" s="99">
        <v>2</v>
      </c>
      <c r="I24" s="24" t="s">
        <v>250</v>
      </c>
      <c r="J24" s="99" t="s">
        <v>401</v>
      </c>
      <c r="K24" s="254" t="s">
        <v>401</v>
      </c>
      <c r="L24" s="99" t="s">
        <v>402</v>
      </c>
      <c r="M24" s="254" t="s">
        <v>402</v>
      </c>
      <c r="O24" s="24" t="s">
        <v>310</v>
      </c>
      <c r="P24" s="99" t="s">
        <v>399</v>
      </c>
    </row>
    <row r="25" spans="1:16">
      <c r="A25" s="321" t="s">
        <v>153</v>
      </c>
      <c r="B25" s="99" t="s">
        <v>403</v>
      </c>
      <c r="C25" s="99">
        <v>1</v>
      </c>
      <c r="I25" s="24" t="s">
        <v>251</v>
      </c>
      <c r="J25" s="99" t="s">
        <v>402</v>
      </c>
      <c r="K25" s="99" t="s">
        <v>404</v>
      </c>
      <c r="L25" s="99" t="s">
        <v>401</v>
      </c>
      <c r="M25" s="99" t="s">
        <v>405</v>
      </c>
      <c r="O25" s="24" t="s">
        <v>311</v>
      </c>
      <c r="P25" s="99" t="s">
        <v>406</v>
      </c>
    </row>
    <row r="26" spans="1:16">
      <c r="A26" s="321" t="s">
        <v>154</v>
      </c>
      <c r="B26" s="99" t="s">
        <v>407</v>
      </c>
      <c r="C26" s="99">
        <v>1</v>
      </c>
      <c r="I26" s="24" t="s">
        <v>253</v>
      </c>
      <c r="J26" s="99" t="s">
        <v>401</v>
      </c>
      <c r="K26" s="99" t="s">
        <v>405</v>
      </c>
      <c r="L26" s="99" t="s">
        <v>402</v>
      </c>
      <c r="M26" s="99" t="s">
        <v>404</v>
      </c>
      <c r="O26" s="24" t="s">
        <v>312</v>
      </c>
      <c r="P26" s="99" t="s">
        <v>408</v>
      </c>
    </row>
    <row r="27" spans="1:16">
      <c r="A27" s="321" t="s">
        <v>155</v>
      </c>
      <c r="B27" s="99" t="s">
        <v>397</v>
      </c>
      <c r="C27" s="99">
        <v>0</v>
      </c>
      <c r="I27" s="24" t="s">
        <v>254</v>
      </c>
      <c r="J27" s="99" t="s">
        <v>402</v>
      </c>
      <c r="K27" s="99" t="s">
        <v>404</v>
      </c>
      <c r="L27" s="99" t="s">
        <v>401</v>
      </c>
      <c r="M27" s="99" t="s">
        <v>405</v>
      </c>
      <c r="O27" s="24" t="s">
        <v>313</v>
      </c>
      <c r="P27" s="99" t="s">
        <v>408</v>
      </c>
    </row>
    <row r="28" spans="1:16">
      <c r="A28" s="321" t="s">
        <v>156</v>
      </c>
      <c r="B28" s="99" t="s">
        <v>397</v>
      </c>
      <c r="C28" s="99">
        <v>0</v>
      </c>
      <c r="I28" s="24" t="s">
        <v>255</v>
      </c>
      <c r="J28" s="99" t="s">
        <v>409</v>
      </c>
      <c r="K28" s="254" t="s">
        <v>409</v>
      </c>
      <c r="L28" s="99" t="s">
        <v>410</v>
      </c>
      <c r="M28" s="254" t="s">
        <v>410</v>
      </c>
      <c r="O28" s="24" t="s">
        <v>314</v>
      </c>
      <c r="P28" s="99" t="s">
        <v>411</v>
      </c>
    </row>
    <row r="29" spans="1:16">
      <c r="A29" s="321" t="s">
        <v>157</v>
      </c>
      <c r="B29" s="99" t="s">
        <v>412</v>
      </c>
      <c r="C29" s="99">
        <v>4</v>
      </c>
      <c r="I29" s="24" t="s">
        <v>256</v>
      </c>
      <c r="J29" s="99" t="s">
        <v>409</v>
      </c>
      <c r="K29" s="99" t="s">
        <v>413</v>
      </c>
      <c r="L29" s="99" t="s">
        <v>410</v>
      </c>
      <c r="M29" s="99" t="s">
        <v>414</v>
      </c>
      <c r="O29" s="24" t="s">
        <v>315</v>
      </c>
      <c r="P29" s="99" t="s">
        <v>415</v>
      </c>
    </row>
    <row r="30" spans="1:16">
      <c r="I30" s="24" t="s">
        <v>257</v>
      </c>
      <c r="J30" s="99" t="s">
        <v>409</v>
      </c>
      <c r="K30" s="99" t="s">
        <v>413</v>
      </c>
      <c r="L30" s="99" t="s">
        <v>410</v>
      </c>
      <c r="M30" s="99" t="s">
        <v>414</v>
      </c>
      <c r="O30" s="24" t="s">
        <v>316</v>
      </c>
      <c r="P30" s="99" t="s">
        <v>416</v>
      </c>
    </row>
    <row r="31" spans="1:16">
      <c r="I31" s="24" t="s">
        <v>258</v>
      </c>
      <c r="J31" s="99" t="s">
        <v>409</v>
      </c>
      <c r="K31" s="99" t="s">
        <v>413</v>
      </c>
      <c r="L31" s="99" t="s">
        <v>410</v>
      </c>
      <c r="M31" s="99" t="s">
        <v>414</v>
      </c>
      <c r="O31" s="24" t="s">
        <v>317</v>
      </c>
      <c r="P31" s="99" t="s">
        <v>417</v>
      </c>
    </row>
    <row r="32" spans="1:16">
      <c r="I32" s="24" t="s">
        <v>259</v>
      </c>
      <c r="J32" s="99" t="s">
        <v>418</v>
      </c>
      <c r="K32" s="254" t="s">
        <v>418</v>
      </c>
      <c r="L32" s="99" t="s">
        <v>419</v>
      </c>
      <c r="M32" s="254" t="s">
        <v>419</v>
      </c>
      <c r="O32" s="24" t="s">
        <v>318</v>
      </c>
      <c r="P32" s="99" t="s">
        <v>398</v>
      </c>
    </row>
    <row r="33" spans="1:16">
      <c r="I33" s="24" t="s">
        <v>260</v>
      </c>
      <c r="J33" s="99" t="s">
        <v>419</v>
      </c>
      <c r="K33" s="99" t="s">
        <v>420</v>
      </c>
      <c r="L33" s="99" t="s">
        <v>418</v>
      </c>
      <c r="M33" s="99" t="s">
        <v>421</v>
      </c>
      <c r="O33" s="24" t="s">
        <v>319</v>
      </c>
      <c r="P33" s="99" t="s">
        <v>411</v>
      </c>
    </row>
    <row r="34" spans="1:16">
      <c r="I34" s="24" t="s">
        <v>262</v>
      </c>
      <c r="J34" s="99" t="s">
        <v>418</v>
      </c>
      <c r="K34" s="99" t="s">
        <v>421</v>
      </c>
      <c r="L34" s="99" t="s">
        <v>419</v>
      </c>
      <c r="M34" s="99" t="s">
        <v>420</v>
      </c>
      <c r="O34" s="24" t="s">
        <v>320</v>
      </c>
      <c r="P34" s="99" t="s">
        <v>411</v>
      </c>
    </row>
    <row r="35" spans="1:16">
      <c r="I35" s="24" t="s">
        <v>263</v>
      </c>
      <c r="J35" s="99" t="s">
        <v>419</v>
      </c>
      <c r="K35" s="99" t="s">
        <v>420</v>
      </c>
      <c r="L35" s="99" t="s">
        <v>418</v>
      </c>
      <c r="M35" s="99" t="s">
        <v>421</v>
      </c>
    </row>
    <row r="36" spans="1:16">
      <c r="I36" s="24" t="s">
        <v>264</v>
      </c>
      <c r="J36" s="99" t="s">
        <v>422</v>
      </c>
      <c r="K36" s="254" t="s">
        <v>422</v>
      </c>
      <c r="L36" s="99" t="s">
        <v>423</v>
      </c>
      <c r="M36" s="254" t="s">
        <v>423</v>
      </c>
    </row>
    <row r="37" spans="1:16">
      <c r="I37" s="24" t="s">
        <v>266</v>
      </c>
      <c r="J37" s="99" t="s">
        <v>422</v>
      </c>
      <c r="K37" s="99" t="s">
        <v>424</v>
      </c>
      <c r="L37" s="99" t="s">
        <v>423</v>
      </c>
      <c r="M37" s="99" t="s">
        <v>425</v>
      </c>
    </row>
    <row r="38" spans="1:16">
      <c r="I38" s="24" t="s">
        <v>267</v>
      </c>
      <c r="J38" s="99" t="s">
        <v>422</v>
      </c>
      <c r="K38" s="99" t="s">
        <v>424</v>
      </c>
      <c r="L38" s="99" t="s">
        <v>423</v>
      </c>
      <c r="M38" s="99" t="s">
        <v>425</v>
      </c>
    </row>
    <row r="39" spans="1:16">
      <c r="I39" s="24" t="s">
        <v>268</v>
      </c>
      <c r="J39" s="99" t="s">
        <v>422</v>
      </c>
      <c r="K39" s="99" t="s">
        <v>424</v>
      </c>
      <c r="L39" s="99" t="s">
        <v>423</v>
      </c>
      <c r="M39" s="99" t="s">
        <v>425</v>
      </c>
    </row>
    <row r="40" spans="1:16">
      <c r="I40" s="24" t="s">
        <v>270</v>
      </c>
      <c r="J40" s="99" t="s">
        <v>426</v>
      </c>
      <c r="K40" s="254" t="s">
        <v>426</v>
      </c>
      <c r="L40" s="99" t="s">
        <v>427</v>
      </c>
      <c r="M40" s="254" t="s">
        <v>427</v>
      </c>
    </row>
    <row r="41" spans="1:16">
      <c r="I41" s="24" t="s">
        <v>271</v>
      </c>
      <c r="J41" s="99" t="s">
        <v>427</v>
      </c>
      <c r="K41" s="99" t="s">
        <v>428</v>
      </c>
      <c r="L41" s="99" t="s">
        <v>426</v>
      </c>
      <c r="M41" s="99" t="s">
        <v>429</v>
      </c>
    </row>
    <row r="42" spans="1:16">
      <c r="I42" s="24" t="s">
        <v>272</v>
      </c>
      <c r="J42" s="99" t="s">
        <v>426</v>
      </c>
      <c r="K42" s="99" t="s">
        <v>429</v>
      </c>
      <c r="L42" s="99" t="s">
        <v>427</v>
      </c>
      <c r="M42" s="99" t="s">
        <v>428</v>
      </c>
    </row>
    <row r="43" spans="1:16">
      <c r="I43" s="24" t="s">
        <v>274</v>
      </c>
      <c r="J43" s="99" t="s">
        <v>427</v>
      </c>
      <c r="K43" s="99" t="s">
        <v>428</v>
      </c>
      <c r="L43" s="99" t="s">
        <v>426</v>
      </c>
      <c r="M43" s="99" t="s">
        <v>429</v>
      </c>
    </row>
    <row r="44" spans="1:16">
      <c r="I44" s="24" t="s">
        <v>275</v>
      </c>
      <c r="J44" s="99" t="s">
        <v>430</v>
      </c>
      <c r="K44" s="254" t="s">
        <v>430</v>
      </c>
      <c r="L44" s="99" t="s">
        <v>431</v>
      </c>
      <c r="M44" s="254" t="s">
        <v>431</v>
      </c>
    </row>
    <row r="45" spans="1:16">
      <c r="I45" s="24" t="s">
        <v>276</v>
      </c>
      <c r="J45" s="99" t="s">
        <v>430</v>
      </c>
      <c r="K45" s="99" t="s">
        <v>432</v>
      </c>
      <c r="L45" s="99" t="s">
        <v>431</v>
      </c>
      <c r="M45" s="99" t="s">
        <v>433</v>
      </c>
    </row>
    <row r="46" spans="1:16">
      <c r="I46" s="24" t="s">
        <v>278</v>
      </c>
      <c r="J46" s="99" t="s">
        <v>430</v>
      </c>
      <c r="K46" s="99" t="s">
        <v>432</v>
      </c>
      <c r="L46" s="99" t="s">
        <v>431</v>
      </c>
      <c r="M46" s="99" t="s">
        <v>433</v>
      </c>
    </row>
    <row r="47" spans="1:16">
      <c r="I47" s="24" t="s">
        <v>279</v>
      </c>
      <c r="J47" s="99" t="s">
        <v>430</v>
      </c>
      <c r="K47" s="99" t="s">
        <v>432</v>
      </c>
      <c r="L47" s="99" t="s">
        <v>431</v>
      </c>
      <c r="M47" s="99" t="s">
        <v>433</v>
      </c>
    </row>
    <row r="48" spans="1:16">
      <c r="I48" s="24" t="s">
        <v>280</v>
      </c>
      <c r="J48" s="99" t="s">
        <v>434</v>
      </c>
      <c r="K48" s="254" t="s">
        <v>434</v>
      </c>
      <c r="L48" s="99" t="s">
        <v>435</v>
      </c>
      <c r="M48" s="254" t="s">
        <v>435</v>
      </c>
    </row>
    <row r="49" spans="1:16">
      <c r="I49" s="24" t="s">
        <v>282</v>
      </c>
      <c r="J49" s="99" t="s">
        <v>435</v>
      </c>
      <c r="K49" s="99" t="s">
        <v>436</v>
      </c>
      <c r="L49" s="99" t="s">
        <v>434</v>
      </c>
      <c r="M49" s="99" t="s">
        <v>437</v>
      </c>
    </row>
    <row r="50" spans="1:16">
      <c r="I50" s="24" t="s">
        <v>283</v>
      </c>
      <c r="J50" s="99" t="s">
        <v>434</v>
      </c>
      <c r="K50" s="99" t="s">
        <v>437</v>
      </c>
      <c r="L50" s="99" t="s">
        <v>435</v>
      </c>
      <c r="M50" s="99" t="s">
        <v>436</v>
      </c>
    </row>
    <row r="51" spans="1:16">
      <c r="I51" s="24" t="s">
        <v>284</v>
      </c>
      <c r="J51" s="99" t="s">
        <v>435</v>
      </c>
      <c r="K51" s="99" t="s">
        <v>436</v>
      </c>
      <c r="L51" s="99" t="s">
        <v>434</v>
      </c>
      <c r="M51" s="99" t="s">
        <v>437</v>
      </c>
    </row>
    <row r="52" spans="1:16">
      <c r="I52" s="24" t="s">
        <v>285</v>
      </c>
      <c r="J52" s="99" t="s">
        <v>438</v>
      </c>
      <c r="K52" s="254" t="s">
        <v>438</v>
      </c>
      <c r="L52" s="99" t="s">
        <v>439</v>
      </c>
      <c r="M52" s="254" t="s">
        <v>439</v>
      </c>
    </row>
    <row r="53" spans="1:16">
      <c r="I53" s="24" t="s">
        <v>286</v>
      </c>
      <c r="J53" s="99" t="s">
        <v>438</v>
      </c>
      <c r="K53" s="99" t="s">
        <v>440</v>
      </c>
      <c r="L53" s="99" t="s">
        <v>439</v>
      </c>
      <c r="M53" s="99" t="s">
        <v>441</v>
      </c>
    </row>
    <row r="54" spans="1:16">
      <c r="I54" s="24" t="s">
        <v>287</v>
      </c>
      <c r="J54" s="99" t="s">
        <v>438</v>
      </c>
      <c r="K54" s="99" t="s">
        <v>440</v>
      </c>
      <c r="L54" s="99" t="s">
        <v>439</v>
      </c>
      <c r="M54" s="99" t="s">
        <v>441</v>
      </c>
    </row>
    <row r="55" spans="1:16">
      <c r="I55" s="24" t="s">
        <v>288</v>
      </c>
      <c r="J55" s="99" t="s">
        <v>438</v>
      </c>
      <c r="K55" s="99" t="s">
        <v>440</v>
      </c>
      <c r="L55" s="99" t="s">
        <v>439</v>
      </c>
      <c r="M55" s="99" t="s">
        <v>441</v>
      </c>
    </row>
    <row r="56" spans="1:16">
      <c r="I56" s="24" t="s">
        <v>289</v>
      </c>
      <c r="J56" s="99" t="s">
        <v>442</v>
      </c>
      <c r="K56" s="254" t="s">
        <v>442</v>
      </c>
      <c r="L56" s="99" t="s">
        <v>443</v>
      </c>
      <c r="M56" s="254" t="s">
        <v>443</v>
      </c>
    </row>
    <row r="57" spans="1:16">
      <c r="I57" s="24" t="s">
        <v>290</v>
      </c>
      <c r="J57" s="99" t="s">
        <v>443</v>
      </c>
      <c r="K57" s="99" t="s">
        <v>444</v>
      </c>
      <c r="L57" s="99" t="s">
        <v>442</v>
      </c>
      <c r="M57" s="99" t="s">
        <v>445</v>
      </c>
    </row>
    <row r="58" spans="1:16">
      <c r="I58" s="24" t="s">
        <v>291</v>
      </c>
      <c r="J58" s="99" t="s">
        <v>442</v>
      </c>
      <c r="K58" s="99" t="s">
        <v>445</v>
      </c>
      <c r="L58" s="99" t="s">
        <v>443</v>
      </c>
      <c r="M58" s="99" t="s">
        <v>444</v>
      </c>
    </row>
    <row r="59" spans="1:16">
      <c r="I59" s="24" t="s">
        <v>292</v>
      </c>
      <c r="J59" s="99" t="s">
        <v>443</v>
      </c>
      <c r="K59" s="99" t="s">
        <v>444</v>
      </c>
      <c r="L59" s="99" t="s">
        <v>442</v>
      </c>
      <c r="M59" s="99" t="s">
        <v>445</v>
      </c>
    </row>
    <row r="60" spans="1:16">
      <c r="I60" s="24" t="s">
        <v>293</v>
      </c>
      <c r="J60" s="99" t="s">
        <v>446</v>
      </c>
      <c r="K60" s="254" t="s">
        <v>446</v>
      </c>
      <c r="L60" s="99" t="s">
        <v>447</v>
      </c>
      <c r="M60" s="254" t="s">
        <v>447</v>
      </c>
    </row>
    <row r="61" spans="1:16">
      <c r="I61" s="24" t="s">
        <v>294</v>
      </c>
      <c r="J61" s="99" t="s">
        <v>446</v>
      </c>
      <c r="K61" s="99" t="s">
        <v>448</v>
      </c>
      <c r="L61" s="99" t="s">
        <v>447</v>
      </c>
      <c r="M61" s="99" t="s">
        <v>449</v>
      </c>
    </row>
    <row r="62" spans="1:16">
      <c r="I62" s="24" t="s">
        <v>295</v>
      </c>
      <c r="J62" s="99" t="s">
        <v>446</v>
      </c>
      <c r="K62" s="99" t="s">
        <v>448</v>
      </c>
      <c r="L62" s="99" t="s">
        <v>447</v>
      </c>
      <c r="M62" s="99" t="s">
        <v>449</v>
      </c>
    </row>
    <row r="63" spans="1:16">
      <c r="I63" s="24" t="s">
        <v>296</v>
      </c>
      <c r="J63" s="99" t="s">
        <v>446</v>
      </c>
      <c r="K63" s="99" t="s">
        <v>448</v>
      </c>
      <c r="L63" s="99" t="s">
        <v>447</v>
      </c>
      <c r="M63" s="99" t="s">
        <v>449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450</v>
      </c>
    </row>
    <row r="3" spans="1:23" customHeight="1" ht="12.75">
      <c r="A3" s="5" t="s">
        <v>451</v>
      </c>
      <c r="B3" t="s">
        <v>452</v>
      </c>
      <c r="G3" s="9"/>
      <c r="H3" s="9"/>
      <c r="I3" s="9"/>
      <c r="J3" s="9"/>
    </row>
    <row r="4" spans="1:23">
      <c r="B4" s="1103" t="s">
        <v>453</v>
      </c>
      <c r="C4" s="994"/>
      <c r="D4" s="996" t="s">
        <v>454</v>
      </c>
      <c r="E4" s="995"/>
      <c r="G4" s="1188"/>
      <c r="H4" s="1188"/>
      <c r="I4" s="1188"/>
      <c r="J4" s="1188"/>
    </row>
    <row r="5" spans="1:23" customHeight="1" ht="12.75">
      <c r="B5" s="103" t="s">
        <v>455</v>
      </c>
      <c r="C5" s="124" t="s">
        <v>456</v>
      </c>
      <c r="D5" s="123" t="s">
        <v>457</v>
      </c>
      <c r="E5" s="27" t="s">
        <v>458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459</v>
      </c>
    </row>
    <row r="14" spans="1:23" customHeight="1" ht="48.75">
      <c r="D14" s="38" t="s">
        <v>460</v>
      </c>
      <c r="E14" s="39" t="s">
        <v>461</v>
      </c>
      <c r="F14" s="39" t="s">
        <v>462</v>
      </c>
      <c r="G14" s="39" t="s">
        <v>463</v>
      </c>
      <c r="H14" s="39" t="s">
        <v>464</v>
      </c>
      <c r="I14" s="39" t="s">
        <v>465</v>
      </c>
      <c r="J14" s="40" t="s">
        <v>466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467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468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469</v>
      </c>
    </row>
    <row r="20" spans="1:23" customHeight="1" ht="36.75">
      <c r="B20" s="38" t="s">
        <v>470</v>
      </c>
      <c r="C20" s="38" t="s">
        <v>471</v>
      </c>
      <c r="D20" s="40" t="s">
        <v>472</v>
      </c>
      <c r="E20" s="40" t="s">
        <v>473</v>
      </c>
      <c r="F20" s="38" t="s">
        <v>474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475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476</v>
      </c>
      <c r="D25" s="1179" t="s">
        <v>477</v>
      </c>
      <c r="E25" s="1180"/>
      <c r="F25" s="1180"/>
      <c r="G25" s="1183" t="s">
        <v>478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479</v>
      </c>
      <c r="F26" s="1186"/>
      <c r="G26" s="1176" t="s">
        <v>480</v>
      </c>
      <c r="H26" s="1177"/>
      <c r="I26" s="1178"/>
      <c r="J26" s="132"/>
      <c r="K26" s="1178" t="s">
        <v>479</v>
      </c>
      <c r="L26" s="1186"/>
      <c r="M26" s="1187"/>
    </row>
    <row r="27" spans="1:23" customHeight="1" ht="36.75">
      <c r="B27" s="127" t="s">
        <v>481</v>
      </c>
      <c r="C27" s="131"/>
      <c r="D27" s="134" t="s">
        <v>482</v>
      </c>
      <c r="E27" s="135" t="s">
        <v>483</v>
      </c>
      <c r="F27" s="139" t="s">
        <v>484</v>
      </c>
      <c r="G27" s="138" t="s">
        <v>485</v>
      </c>
      <c r="H27" s="136" t="s">
        <v>486</v>
      </c>
      <c r="I27" s="139" t="s">
        <v>487</v>
      </c>
      <c r="J27" s="140" t="s">
        <v>488</v>
      </c>
      <c r="K27" s="135" t="s">
        <v>483</v>
      </c>
      <c r="L27" s="136" t="s">
        <v>484</v>
      </c>
      <c r="M27" s="137" t="s">
        <v>489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148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58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490</v>
      </c>
    </row>
    <row r="41" spans="1:23" customHeight="1" ht="12.75">
      <c r="J41" s="141"/>
    </row>
    <row r="42" spans="1:23">
      <c r="D42" s="1179" t="s">
        <v>477</v>
      </c>
      <c r="E42" s="1180"/>
      <c r="F42" s="1180"/>
      <c r="G42" s="1183" t="s">
        <v>478</v>
      </c>
      <c r="H42" s="1189"/>
      <c r="I42" s="1189"/>
      <c r="J42" s="1189"/>
      <c r="K42" s="1190"/>
      <c r="L42" s="265"/>
      <c r="N42" s="272"/>
      <c r="O42" s="1179" t="s">
        <v>491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479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492</v>
      </c>
      <c r="C44" s="215"/>
      <c r="D44" s="216" t="s">
        <v>482</v>
      </c>
      <c r="E44" s="217" t="s">
        <v>483</v>
      </c>
      <c r="F44" s="218" t="s">
        <v>484</v>
      </c>
      <c r="G44" s="269" t="s">
        <v>493</v>
      </c>
      <c r="H44" s="270" t="s">
        <v>494</v>
      </c>
      <c r="I44" s="270" t="s">
        <v>495</v>
      </c>
      <c r="J44" s="270" t="s">
        <v>496</v>
      </c>
      <c r="K44" s="271" t="s">
        <v>489</v>
      </c>
      <c r="L44" s="266"/>
      <c r="M44" s="272"/>
      <c r="N44" s="272"/>
      <c r="O44" s="287" t="s">
        <v>493</v>
      </c>
      <c r="P44" s="288" t="s">
        <v>497</v>
      </c>
      <c r="Q44" s="288" t="s">
        <v>498</v>
      </c>
      <c r="R44" s="288" t="s">
        <v>499</v>
      </c>
      <c r="S44" s="288" t="s">
        <v>500</v>
      </c>
      <c r="T44" s="288" t="s">
        <v>495</v>
      </c>
      <c r="U44" s="288" t="s">
        <v>496</v>
      </c>
      <c r="V44" s="582" t="s">
        <v>501</v>
      </c>
      <c r="W44" s="289" t="s">
        <v>489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502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487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503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483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484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489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504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505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506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507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508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509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510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477</v>
      </c>
      <c r="G93" s="1180"/>
      <c r="H93" s="1180"/>
      <c r="I93" s="1183" t="s">
        <v>478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479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511</v>
      </c>
      <c r="C95" s="180"/>
      <c r="D95" s="181"/>
      <c r="E95" s="182"/>
      <c r="F95" s="134" t="s">
        <v>482</v>
      </c>
      <c r="G95" s="135" t="s">
        <v>483</v>
      </c>
      <c r="H95" s="139" t="s">
        <v>484</v>
      </c>
      <c r="I95" s="269" t="s">
        <v>493</v>
      </c>
      <c r="J95" s="270" t="s">
        <v>496</v>
      </c>
      <c r="K95" s="270" t="s">
        <v>489</v>
      </c>
      <c r="L95" s="586" t="s">
        <v>501</v>
      </c>
      <c r="M95" s="271" t="s">
        <v>512</v>
      </c>
      <c r="N95" s="283" t="s">
        <v>513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514</v>
      </c>
      <c r="B2" s="390" t="s">
        <v>515</v>
      </c>
      <c r="C2" s="390" t="s">
        <v>494</v>
      </c>
      <c r="D2" s="391" t="s">
        <v>516</v>
      </c>
    </row>
    <row r="3" spans="1:14">
      <c r="A3" s="7" t="s">
        <v>517</v>
      </c>
      <c r="B3" s="71">
        <v>34</v>
      </c>
      <c r="C3" s="7" t="s">
        <v>498</v>
      </c>
      <c r="D3" s="7" t="s">
        <v>493</v>
      </c>
    </row>
    <row r="4" spans="1:14">
      <c r="A4" s="24" t="s">
        <v>518</v>
      </c>
      <c r="B4" s="294">
        <v>34</v>
      </c>
      <c r="C4" s="24" t="s">
        <v>499</v>
      </c>
      <c r="D4" s="24" t="s">
        <v>493</v>
      </c>
    </row>
    <row r="5" spans="1:14">
      <c r="A5" s="24" t="s">
        <v>519</v>
      </c>
      <c r="B5" s="294">
        <v>34</v>
      </c>
      <c r="C5" s="24" t="s">
        <v>499</v>
      </c>
      <c r="D5" s="24" t="s">
        <v>493</v>
      </c>
    </row>
    <row r="6" spans="1:14">
      <c r="A6" s="24" t="s">
        <v>520</v>
      </c>
      <c r="B6" s="294">
        <v>25</v>
      </c>
      <c r="C6" s="24" t="s">
        <v>500</v>
      </c>
      <c r="D6" s="24" t="s">
        <v>497</v>
      </c>
    </row>
    <row r="7" spans="1:14" customHeight="1" ht="12.75"/>
    <row r="8" spans="1:14" customHeight="1" ht="24.75" s="392" customFormat="1">
      <c r="A8" s="447" t="s">
        <v>521</v>
      </c>
      <c r="B8" s="390" t="s">
        <v>522</v>
      </c>
      <c r="C8" s="390" t="s">
        <v>523</v>
      </c>
      <c r="D8" s="390" t="s">
        <v>524</v>
      </c>
      <c r="E8" s="390" t="s">
        <v>525</v>
      </c>
      <c r="F8" s="391" t="s">
        <v>526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527</v>
      </c>
      <c r="L9" s="1193"/>
      <c r="M9" s="1192" t="s">
        <v>528</v>
      </c>
      <c r="N9" s="1193"/>
    </row>
    <row r="10" spans="1:14">
      <c r="A10" s="321" t="s">
        <v>248</v>
      </c>
      <c r="B10" s="321" t="s">
        <v>518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148</v>
      </c>
      <c r="J10" s="24" t="str">
        <f>H10&amp;I10</f>
        <v>0</v>
      </c>
      <c r="K10" s="536" t="s">
        <v>148</v>
      </c>
      <c r="L10" s="321" t="s">
        <v>518</v>
      </c>
      <c r="M10" s="569">
        <v>0</v>
      </c>
      <c r="N10" s="321">
        <v>0</v>
      </c>
    </row>
    <row r="11" spans="1:14">
      <c r="A11" s="321" t="s">
        <v>252</v>
      </c>
      <c r="B11" s="321" t="s">
        <v>519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149</v>
      </c>
      <c r="J11" s="24" t="str">
        <f>H11&amp;I11</f>
        <v>0</v>
      </c>
      <c r="K11" s="536">
        <v>0</v>
      </c>
      <c r="L11" s="321">
        <v>0</v>
      </c>
      <c r="M11" s="569" t="s">
        <v>149</v>
      </c>
      <c r="N11" s="321" t="s">
        <v>518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58</v>
      </c>
      <c r="J12" s="24" t="str">
        <f>H12&amp;I12</f>
        <v>0</v>
      </c>
      <c r="K12" s="536" t="s">
        <v>148</v>
      </c>
      <c r="L12" s="321" t="s">
        <v>518</v>
      </c>
      <c r="M12" s="569" t="s">
        <v>149</v>
      </c>
      <c r="N12" s="321" t="s">
        <v>518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148</v>
      </c>
      <c r="J13" s="24" t="str">
        <f>H13&amp;I13</f>
        <v>0</v>
      </c>
      <c r="K13" s="536" t="s">
        <v>148</v>
      </c>
      <c r="L13" s="321" t="s">
        <v>519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149</v>
      </c>
      <c r="J14" s="24" t="str">
        <f>H14&amp;I14</f>
        <v>0</v>
      </c>
      <c r="K14" s="536">
        <v>0</v>
      </c>
      <c r="L14" s="321">
        <v>0</v>
      </c>
      <c r="M14" s="569" t="s">
        <v>149</v>
      </c>
      <c r="N14" s="321" t="s">
        <v>519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58</v>
      </c>
      <c r="J15" s="24" t="str">
        <f>H15&amp;I15</f>
        <v>0</v>
      </c>
      <c r="K15" s="536" t="s">
        <v>148</v>
      </c>
      <c r="L15" s="321" t="s">
        <v>519</v>
      </c>
      <c r="M15" s="569" t="s">
        <v>149</v>
      </c>
      <c r="N15" s="321" t="s">
        <v>519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518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518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518</v>
      </c>
      <c r="M18" s="569" t="s">
        <v>149</v>
      </c>
      <c r="N18" s="321" t="s">
        <v>519</v>
      </c>
    </row>
    <row r="19" spans="1:14" customHeight="1" ht="12.75" s="392" customFormat="1">
      <c r="A19" s="388" t="s">
        <v>146</v>
      </c>
      <c r="B19" s="389" t="s">
        <v>529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518</v>
      </c>
      <c r="M19" s="569" t="s">
        <v>170</v>
      </c>
      <c r="N19" s="321" t="s">
        <v>518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148</v>
      </c>
      <c r="L20" s="321" t="s">
        <v>519</v>
      </c>
      <c r="M20" s="569" t="s">
        <v>170</v>
      </c>
      <c r="N20" s="321" t="s">
        <v>518</v>
      </c>
    </row>
    <row r="21" spans="1:14">
      <c r="A21" s="7" t="s">
        <v>148</v>
      </c>
      <c r="B21" s="7">
        <v>1</v>
      </c>
    </row>
    <row r="22" spans="1:14">
      <c r="A22" s="24" t="s">
        <v>149</v>
      </c>
      <c r="B22" s="24">
        <v>1</v>
      </c>
    </row>
    <row r="23" spans="1:14">
      <c r="A23" s="132" t="s">
        <v>58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514</v>
      </c>
      <c r="B29" s="389" t="s">
        <v>23</v>
      </c>
      <c r="C29" s="389" t="s">
        <v>147</v>
      </c>
      <c r="D29" s="390" t="s">
        <v>530</v>
      </c>
      <c r="E29" s="391" t="s">
        <v>531</v>
      </c>
    </row>
    <row r="30" spans="1:14">
      <c r="A30" s="7" t="s">
        <v>517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517</v>
      </c>
      <c r="B31" s="24" t="s">
        <v>532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517</v>
      </c>
      <c r="B32" s="24" t="s">
        <v>533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517</v>
      </c>
      <c r="B33" s="24" t="s">
        <v>534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517</v>
      </c>
      <c r="B34" s="24" t="s">
        <v>535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518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518</v>
      </c>
      <c r="B36" s="24" t="s">
        <v>532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518</v>
      </c>
      <c r="B37" s="24" t="s">
        <v>533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518</v>
      </c>
      <c r="B38" s="24" t="s">
        <v>534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518</v>
      </c>
      <c r="B39" s="24" t="s">
        <v>535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519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519</v>
      </c>
      <c r="B41" s="24" t="s">
        <v>532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519</v>
      </c>
      <c r="B42" s="24" t="s">
        <v>533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519</v>
      </c>
      <c r="B43" s="24" t="s">
        <v>534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519</v>
      </c>
      <c r="B44" s="24" t="s">
        <v>535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520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520</v>
      </c>
      <c r="B46" s="24" t="s">
        <v>532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520</v>
      </c>
      <c r="B47" s="24" t="s">
        <v>533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520</v>
      </c>
      <c r="B48" s="24" t="s">
        <v>534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520</v>
      </c>
      <c r="B49" s="24" t="s">
        <v>535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95</v>
      </c>
    </row>
    <row r="53" spans="1:14">
      <c r="A53" s="7" t="s">
        <v>53</v>
      </c>
      <c r="B53" s="71">
        <v>0</v>
      </c>
    </row>
    <row r="54" spans="1:14">
      <c r="A54" s="24" t="s">
        <v>536</v>
      </c>
      <c r="B54" s="371">
        <v>53</v>
      </c>
    </row>
    <row r="55" spans="1:14">
      <c r="A55" s="24" t="s">
        <v>537</v>
      </c>
      <c r="B55" s="371">
        <v>101</v>
      </c>
    </row>
    <row r="56" spans="1:14">
      <c r="A56" s="24" t="s">
        <v>538</v>
      </c>
      <c r="B56" s="371" t="s">
        <v>59</v>
      </c>
    </row>
    <row r="57" spans="1:14">
      <c r="B57" s="23"/>
    </row>
    <row r="58" spans="1:14" customHeight="1" ht="12.75"/>
    <row r="59" spans="1:14" customHeight="1" ht="12.75">
      <c r="A59" s="388" t="s">
        <v>514</v>
      </c>
      <c r="B59" s="312" t="s">
        <v>539</v>
      </c>
      <c r="C59" s="414" t="s">
        <v>147</v>
      </c>
      <c r="D59" s="414" t="s">
        <v>540</v>
      </c>
      <c r="E59" s="414" t="s">
        <v>541</v>
      </c>
    </row>
    <row r="60" spans="1:14">
      <c r="A60" s="7" t="s">
        <v>517</v>
      </c>
      <c r="B60" s="7" t="s">
        <v>542</v>
      </c>
      <c r="C60" s="7" t="str">
        <f>A60&amp;B60</f>
        <v>0</v>
      </c>
      <c r="D60" s="416" t="str">
        <f>('BF - MO'!M32*'BF - MO'!N32)/500+3</f>
        <v>0</v>
      </c>
      <c r="E60" t="s">
        <v>543</v>
      </c>
    </row>
    <row r="61" spans="1:14">
      <c r="A61" s="7" t="s">
        <v>517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543</v>
      </c>
    </row>
    <row r="62" spans="1:14">
      <c r="A62" s="24" t="s">
        <v>518</v>
      </c>
      <c r="B62" s="24" t="s">
        <v>542</v>
      </c>
      <c r="C62" s="24" t="str">
        <f>A62&amp;B62</f>
        <v>0</v>
      </c>
      <c r="D62" s="415" t="str">
        <f>('BF - MO'!M32*'BF - MO'!N32)/500+3+3</f>
        <v>0</v>
      </c>
      <c r="E62" t="s">
        <v>544</v>
      </c>
    </row>
    <row r="63" spans="1:14">
      <c r="A63" s="24" t="s">
        <v>518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545</v>
      </c>
    </row>
    <row r="64" spans="1:14">
      <c r="A64" s="24" t="s">
        <v>519</v>
      </c>
      <c r="B64" s="24" t="s">
        <v>542</v>
      </c>
      <c r="C64" s="24" t="str">
        <f>A64&amp;B64</f>
        <v>0</v>
      </c>
      <c r="D64" s="415" t="str">
        <f>('BF - MO'!M32*'BF - MO'!N32)/500+3+3</f>
        <v>0</v>
      </c>
      <c r="E64" t="s">
        <v>544</v>
      </c>
    </row>
    <row r="65" spans="1:14">
      <c r="A65" s="24" t="s">
        <v>519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545</v>
      </c>
    </row>
    <row r="66" spans="1:14">
      <c r="A66" s="24" t="s">
        <v>520</v>
      </c>
      <c r="B66" s="24" t="s">
        <v>542</v>
      </c>
      <c r="C66" s="24" t="str">
        <f>A66&amp;B66</f>
        <v>0</v>
      </c>
      <c r="D66" s="415" t="str">
        <f>('BF - MO'!M32*'BF - MO'!N32)/500+3</f>
        <v>0</v>
      </c>
      <c r="E66" t="s">
        <v>543</v>
      </c>
    </row>
    <row r="67" spans="1:14" customHeight="1" ht="12.75">
      <c r="A67" s="24" t="s">
        <v>520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545</v>
      </c>
    </row>
    <row r="68" spans="1:14" customHeight="1" ht="12.75">
      <c r="C68" s="414" t="s">
        <v>147</v>
      </c>
      <c r="D68" s="417" t="s">
        <v>546</v>
      </c>
      <c r="E68" s="414" t="s">
        <v>541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547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548</v>
      </c>
      <c r="B4" s="739"/>
      <c r="C4" s="739"/>
      <c r="D4" s="739"/>
      <c r="E4" s="739"/>
      <c r="F4" s="739"/>
      <c r="G4" s="740"/>
      <c r="H4" s="741"/>
      <c r="I4" s="738" t="s">
        <v>549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550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551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552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553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554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555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556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557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95</v>
      </c>
      <c r="G15" s="771" t="s">
        <v>96</v>
      </c>
      <c r="H15" s="735"/>
      <c r="I15" s="758" t="s">
        <v>460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558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553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559</v>
      </c>
      <c r="B17" s="777" t="str">
        <f>'H - INPUT'!F32</f>
        <v>0</v>
      </c>
      <c r="C17" s="778"/>
      <c r="D17" s="774" t="s">
        <v>560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554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561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555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562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563</v>
      </c>
      <c r="B20" s="787"/>
      <c r="C20" s="788" t="str">
        <f>'H - INPUT'!F38</f>
        <v>0</v>
      </c>
      <c r="D20" s="789"/>
      <c r="E20" s="790" t="s">
        <v>564</v>
      </c>
      <c r="F20" s="789"/>
      <c r="G20" s="791" t="str">
        <f>'H - INPUT'!F29</f>
        <v>0</v>
      </c>
      <c r="H20" s="735"/>
      <c r="I20" s="759" t="s">
        <v>565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120</v>
      </c>
      <c r="B21" s="760"/>
      <c r="C21" s="761" t="str">
        <f>'H - INPUT'!F39</f>
        <v>0</v>
      </c>
      <c r="D21" s="792"/>
      <c r="E21" s="774" t="s">
        <v>566</v>
      </c>
      <c r="F21" s="792"/>
      <c r="G21" s="793" t="str">
        <f>'H - INPUT'!F30</f>
        <v>0</v>
      </c>
      <c r="H21" s="735"/>
      <c r="I21" s="759" t="s">
        <v>567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568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388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569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570</v>
      </c>
      <c r="B24" s="787"/>
      <c r="C24" s="795"/>
      <c r="D24" s="796" t="str">
        <f>IFERROR('Panel Details'!H53,0)</f>
        <v>0</v>
      </c>
      <c r="E24" s="747" t="s">
        <v>571</v>
      </c>
      <c r="F24" s="747"/>
      <c r="G24" s="797" t="str">
        <f>IFERROR(ROUND((76.2*(D24-1))+103.2+M18+46-26.5,0),0)</f>
        <v>0</v>
      </c>
      <c r="H24" s="735"/>
      <c r="I24" s="759" t="s">
        <v>572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573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572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574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575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576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577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576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578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579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580</v>
      </c>
      <c r="M30" s="802" t="s">
        <v>581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582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478</v>
      </c>
      <c r="B32" s="804"/>
      <c r="C32" s="739"/>
      <c r="D32" s="805"/>
      <c r="E32" s="745"/>
      <c r="F32" s="745"/>
      <c r="G32" s="745"/>
      <c r="H32" s="745"/>
      <c r="I32" s="772" t="s">
        <v>583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584</v>
      </c>
      <c r="B33" s="807"/>
      <c r="C33" s="769"/>
      <c r="D33" s="808"/>
      <c r="E33" s="735"/>
      <c r="F33" s="735"/>
      <c r="G33" s="736"/>
      <c r="H33" s="745"/>
      <c r="I33" s="772" t="s">
        <v>458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585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586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587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588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589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590</v>
      </c>
      <c r="B38" s="760"/>
      <c r="C38" s="760"/>
      <c r="D38" s="810"/>
      <c r="E38" s="745"/>
      <c r="F38" s="745"/>
      <c r="G38" s="747"/>
      <c r="H38" s="745"/>
      <c r="I38" s="815" t="s">
        <v>591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592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593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594</v>
      </c>
      <c r="B41" s="760"/>
      <c r="C41" s="760"/>
      <c r="D41" s="810"/>
      <c r="E41" s="745"/>
      <c r="F41" s="745"/>
      <c r="G41" s="747"/>
      <c r="H41" s="745"/>
      <c r="I41" s="738" t="s">
        <v>477</v>
      </c>
      <c r="J41" s="739"/>
      <c r="K41" s="739"/>
      <c r="L41" s="739"/>
      <c r="M41" s="739"/>
      <c r="N41" s="805"/>
      <c r="O41" s="735"/>
    </row>
    <row r="42" spans="1:18">
      <c r="A42" s="759" t="s">
        <v>595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457</v>
      </c>
      <c r="N42" s="819" t="s">
        <v>458</v>
      </c>
      <c r="O42" s="735"/>
    </row>
    <row r="43" spans="1:18" customHeight="1" ht="13.5">
      <c r="A43" s="779" t="s">
        <v>596</v>
      </c>
      <c r="B43" s="781"/>
      <c r="C43" s="781"/>
      <c r="D43" s="820"/>
      <c r="E43" s="745"/>
      <c r="F43" s="745"/>
      <c r="G43" s="747"/>
      <c r="H43" s="745"/>
      <c r="I43" s="759" t="s">
        <v>597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598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599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482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600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601</v>
      </c>
      <c r="J46" s="787"/>
      <c r="K46" s="787"/>
      <c r="L46" s="763" t="s">
        <v>602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603</v>
      </c>
      <c r="B47" s="781"/>
      <c r="C47" s="783"/>
      <c r="D47" s="825">
        <v>0</v>
      </c>
      <c r="E47" s="745"/>
      <c r="F47" s="745"/>
      <c r="G47" s="747"/>
      <c r="H47" s="745"/>
      <c r="I47" s="772" t="s">
        <v>601</v>
      </c>
      <c r="J47" s="763"/>
      <c r="K47" s="763"/>
      <c r="L47" s="763" t="s">
        <v>604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605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65</v>
      </c>
      <c r="N48" s="803" t="s">
        <v>10</v>
      </c>
      <c r="O48" s="735"/>
    </row>
    <row r="49" spans="1:18" customHeight="1" ht="13.5">
      <c r="A49" s="749" t="s">
        <v>493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494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495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496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489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501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606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607</v>
      </c>
      <c r="B57" s="835" t="s">
        <v>608</v>
      </c>
      <c r="C57" s="836" t="s">
        <v>541</v>
      </c>
      <c r="D57" s="836" t="s">
        <v>10</v>
      </c>
      <c r="E57" s="836" t="s">
        <v>609</v>
      </c>
      <c r="F57" s="836" t="s">
        <v>95</v>
      </c>
      <c r="G57" s="837" t="s">
        <v>39</v>
      </c>
      <c r="H57" s="745"/>
      <c r="I57" s="1196" t="s">
        <v>610</v>
      </c>
      <c r="J57" s="1197"/>
      <c r="K57" s="1198"/>
      <c r="L57" s="1211"/>
      <c r="M57" s="1212"/>
      <c r="N57" s="1213"/>
      <c r="O57" s="735"/>
    </row>
    <row r="58" spans="1:18">
      <c r="A58" s="838" t="s">
        <v>611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611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611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612</v>
      </c>
      <c r="H62" s="844"/>
    </row>
    <row r="63" spans="1:18">
      <c r="A63" s="845" t="s">
        <v>613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614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615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507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488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616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483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617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618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619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484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620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621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622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623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624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625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626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627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205"/>
      <c r="D4" s="150"/>
      <c r="E4" s="150"/>
      <c r="F4" s="150"/>
      <c r="G4" s="151"/>
      <c r="H4" s="325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552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95</v>
      </c>
      <c r="G15" s="318" t="s">
        <v>96</v>
      </c>
      <c r="H15" s="325"/>
      <c r="I15" s="115" t="s">
        <v>460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558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559</v>
      </c>
      <c r="B17" s="314" t="str">
        <f>'BF - INPUT'!F33</f>
        <v>0</v>
      </c>
      <c r="C17" s="315"/>
      <c r="D17" s="229" t="s">
        <v>560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561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107"/>
      <c r="D21" s="323" t="str">
        <f>'BF - INPUT'!F40</f>
        <v>0</v>
      </c>
      <c r="E21" s="405" t="s">
        <v>628</v>
      </c>
      <c r="F21" s="152"/>
      <c r="G21" s="406" t="str">
        <f>'BF - INPUT'!F41</f>
        <v>0</v>
      </c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150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629</v>
      </c>
      <c r="B24" s="109"/>
      <c r="C24" s="407"/>
      <c r="D24" s="393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573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584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591" t="s">
        <v>593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457</v>
      </c>
      <c r="N40" s="328" t="s">
        <v>458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595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07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65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118"/>
      <c r="D55" s="577"/>
      <c r="E55" s="106"/>
      <c r="F55" s="106"/>
      <c r="G55" s="142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95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634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636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637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612</v>
      </c>
      <c r="G67" s="297"/>
      <c r="H67" s="297"/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483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638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620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621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00"/>
      <c r="F81" s="590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150"/>
      <c r="D4" s="150"/>
      <c r="E4" s="150"/>
      <c r="F4" s="150"/>
      <c r="G4" s="151"/>
      <c r="H4" s="96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552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95</v>
      </c>
      <c r="G15" s="318" t="s">
        <v>96</v>
      </c>
      <c r="H15" s="325"/>
      <c r="I15" s="115" t="s">
        <v>460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641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559</v>
      </c>
      <c r="B17" s="108" t="str">
        <f>'BP - INPUT'!F33</f>
        <v>0</v>
      </c>
      <c r="C17" s="107"/>
      <c r="D17" s="229" t="s">
        <v>560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561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205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629</v>
      </c>
      <c r="B24" s="109"/>
      <c r="C24" s="407"/>
      <c r="D24" s="409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573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642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112" t="s">
        <v>593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457</v>
      </c>
      <c r="N40" s="328" t="s">
        <v>458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595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62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65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493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643</v>
      </c>
      <c r="J49" s="169"/>
      <c r="K49" s="169"/>
      <c r="L49" s="169"/>
      <c r="M49" s="169"/>
      <c r="N49" s="170"/>
      <c r="O49" s="325"/>
    </row>
    <row r="50" spans="1:16">
      <c r="A50" s="112" t="s">
        <v>494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95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634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636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637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612</v>
      </c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483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484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620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621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29"/>
      <c r="F81" s="331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644</v>
      </c>
      <c r="G1" s="21"/>
      <c r="H1" s="21"/>
      <c r="I1" s="240">
        <v>13.75</v>
      </c>
      <c r="J1" s="594">
        <v>43011</v>
      </c>
    </row>
    <row r="2" spans="1:13" hidden="true">
      <c r="F2" s="239" t="s">
        <v>645</v>
      </c>
      <c r="G2" s="21"/>
      <c r="H2" s="21"/>
      <c r="I2" s="240">
        <v>16.5</v>
      </c>
      <c r="J2" s="594">
        <v>43011</v>
      </c>
    </row>
    <row r="3" spans="1:13" hidden="true">
      <c r="F3" s="239" t="s">
        <v>646</v>
      </c>
      <c r="G3" s="21"/>
      <c r="H3" s="21"/>
      <c r="I3" s="241">
        <v>3096</v>
      </c>
      <c r="J3" s="594">
        <v>43011</v>
      </c>
    </row>
    <row r="4" spans="1:13" hidden="true">
      <c r="F4" s="239" t="s">
        <v>646</v>
      </c>
      <c r="G4" s="21"/>
      <c r="H4" s="21"/>
      <c r="I4" s="241">
        <v>6497</v>
      </c>
      <c r="J4" s="594">
        <v>43011</v>
      </c>
    </row>
    <row r="5" spans="1:13" hidden="true">
      <c r="F5" s="239" t="s">
        <v>647</v>
      </c>
      <c r="G5" s="243" t="s">
        <v>648</v>
      </c>
      <c r="H5" s="21"/>
      <c r="I5" s="242">
        <v>0.2</v>
      </c>
      <c r="K5" s="1"/>
    </row>
    <row r="6" spans="1:13" hidden="true">
      <c r="F6" s="239" t="s">
        <v>647</v>
      </c>
      <c r="G6" s="243" t="s">
        <v>649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650</v>
      </c>
      <c r="B9" s="233" t="str">
        <f>IF('H - INPUT'!F21&gt;0,'H - INPUT'!E11,IF('BF - INPUT'!F21&gt;0,'BF - INPUT'!E11,IF('BP - INPUT'!F21&gt;0,'BP - INPUT'!E11,0)))</f>
        <v>0</v>
      </c>
      <c r="F9" s="21" t="s">
        <v>549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651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652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63</v>
      </c>
      <c r="B12" s="234" t="str">
        <f>IF($B$9="Hinged",'H - INPUT'!F20,IF($B$9="Bi-Fold",'BF - INPUT'!F20,IF($B$9="By-Pass",'BP - INPUT'!F20,0)))</f>
        <v>0</v>
      </c>
      <c r="F12" s="21" t="s">
        <v>653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84</v>
      </c>
      <c r="B13" s="234" t="str">
        <f>IF($B$9="Hinged",'H - MO'!F16,IF($B$9="Bi-Fold",'BF - MO'!F16,IF($B$9="By-Pass",'BP - MO'!F16,0)))</f>
        <v>0</v>
      </c>
      <c r="F13" s="21" t="s">
        <v>607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563</v>
      </c>
      <c r="B15" s="234" t="str">
        <f>IF($B$9="Hinged",'H - MO'!C20,IF($B$9="Bi-Fold",'BF - MO'!D20,IF($B$9="By-Pass",'BP - MO'!D20,0)))</f>
        <v>0</v>
      </c>
      <c r="F15" s="246" t="s">
        <v>654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120</v>
      </c>
      <c r="B16" s="235" t="str">
        <f>IF($B$9="Hinged",'H - MO'!C21,IF($B$9="Bi-Fold",'BF - MO'!D21,IF($B$9="By-Pass",'BP - MO'!C21,0)))</f>
        <v>0</v>
      </c>
      <c r="F16" s="21" t="s">
        <v>655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656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657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658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659</v>
      </c>
      <c r="I21" s="1237"/>
    </row>
    <row r="22" spans="1:13">
      <c r="A22" s="437" t="s">
        <v>660</v>
      </c>
      <c r="B22" s="437" t="s">
        <v>661</v>
      </c>
      <c r="C22" s="437" t="s">
        <v>662</v>
      </c>
      <c r="D22" s="63" t="s">
        <v>663</v>
      </c>
      <c r="E22" s="437" t="s">
        <v>664</v>
      </c>
      <c r="F22" s="63" t="s">
        <v>665</v>
      </c>
      <c r="G22" s="441" t="s">
        <v>666</v>
      </c>
      <c r="H22" s="441" t="s">
        <v>667</v>
      </c>
      <c r="I22" s="441" t="s">
        <v>668</v>
      </c>
    </row>
    <row r="23" spans="1:13">
      <c r="A23" t="s">
        <v>549</v>
      </c>
      <c r="B23" t="s">
        <v>549</v>
      </c>
      <c r="C23" t="s">
        <v>669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549</v>
      </c>
      <c r="B24" t="s">
        <v>549</v>
      </c>
      <c r="C24" t="s">
        <v>669</v>
      </c>
      <c r="D24" t="s">
        <v>551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549</v>
      </c>
      <c r="B25" t="s">
        <v>549</v>
      </c>
      <c r="C25" t="s">
        <v>669</v>
      </c>
      <c r="D25" t="s">
        <v>553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549</v>
      </c>
      <c r="B26" t="s">
        <v>549</v>
      </c>
      <c r="C26" t="s">
        <v>669</v>
      </c>
      <c r="D26" t="s">
        <v>554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549</v>
      </c>
      <c r="B27" t="s">
        <v>549</v>
      </c>
      <c r="C27" t="s">
        <v>669</v>
      </c>
      <c r="D27" t="s">
        <v>556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549</v>
      </c>
      <c r="B28" t="s">
        <v>549</v>
      </c>
      <c r="C28" t="s">
        <v>669</v>
      </c>
      <c r="D28" t="s">
        <v>565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549</v>
      </c>
      <c r="B29" t="s">
        <v>549</v>
      </c>
      <c r="C29" t="s">
        <v>669</v>
      </c>
      <c r="D29" t="s">
        <v>567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549</v>
      </c>
      <c r="B30" t="s">
        <v>549</v>
      </c>
      <c r="C30" t="s">
        <v>669</v>
      </c>
      <c r="D30" t="s">
        <v>670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549</v>
      </c>
      <c r="B31" t="s">
        <v>549</v>
      </c>
      <c r="C31" t="s">
        <v>669</v>
      </c>
      <c r="D31" t="s">
        <v>572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549</v>
      </c>
      <c r="B32" t="s">
        <v>549</v>
      </c>
      <c r="C32" t="s">
        <v>669</v>
      </c>
      <c r="D32" t="s">
        <v>576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549</v>
      </c>
      <c r="B33" t="s">
        <v>549</v>
      </c>
      <c r="C33" t="s">
        <v>669</v>
      </c>
      <c r="D33" t="s">
        <v>671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549</v>
      </c>
      <c r="B34" t="s">
        <v>549</v>
      </c>
      <c r="C34" t="s">
        <v>669</v>
      </c>
      <c r="D34" t="s">
        <v>672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549</v>
      </c>
      <c r="B35" t="s">
        <v>549</v>
      </c>
      <c r="C35" t="s">
        <v>669</v>
      </c>
      <c r="D35" t="s">
        <v>673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549</v>
      </c>
      <c r="B36" t="s">
        <v>549</v>
      </c>
      <c r="C36" t="s">
        <v>669</v>
      </c>
      <c r="D36" t="s">
        <v>674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549</v>
      </c>
      <c r="B37" t="s">
        <v>549</v>
      </c>
      <c r="C37" t="s">
        <v>669</v>
      </c>
      <c r="D37" t="s">
        <v>675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549</v>
      </c>
      <c r="B38" t="s">
        <v>549</v>
      </c>
      <c r="C38" t="s">
        <v>669</v>
      </c>
      <c r="D38" t="s">
        <v>518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549</v>
      </c>
      <c r="B39" t="s">
        <v>549</v>
      </c>
      <c r="C39" t="s">
        <v>669</v>
      </c>
      <c r="D39" t="s">
        <v>519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549</v>
      </c>
      <c r="B40" t="s">
        <v>549</v>
      </c>
      <c r="C40" t="s">
        <v>669</v>
      </c>
      <c r="D40" t="s">
        <v>676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549</v>
      </c>
      <c r="B41" t="s">
        <v>549</v>
      </c>
      <c r="C41" t="s">
        <v>669</v>
      </c>
      <c r="D41" t="s">
        <v>677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549</v>
      </c>
      <c r="B42" t="s">
        <v>549</v>
      </c>
      <c r="C42" t="s">
        <v>678</v>
      </c>
      <c r="D42" s="1" t="s">
        <v>517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549</v>
      </c>
      <c r="B43" t="s">
        <v>549</v>
      </c>
      <c r="C43" t="s">
        <v>669</v>
      </c>
      <c r="D43" t="s">
        <v>542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549</v>
      </c>
      <c r="B44" t="s">
        <v>549</v>
      </c>
      <c r="C44" t="s">
        <v>669</v>
      </c>
      <c r="D44" t="s">
        <v>679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651</v>
      </c>
      <c r="B46" t="s">
        <v>651</v>
      </c>
      <c r="C46" t="s">
        <v>680</v>
      </c>
      <c r="D46" t="s">
        <v>681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651</v>
      </c>
      <c r="B47" t="s">
        <v>651</v>
      </c>
      <c r="C47" t="s">
        <v>682</v>
      </c>
      <c r="D47" t="s">
        <v>683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651</v>
      </c>
      <c r="B48" t="s">
        <v>651</v>
      </c>
      <c r="C48" t="s">
        <v>682</v>
      </c>
      <c r="D48" t="s">
        <v>684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651</v>
      </c>
      <c r="B49" t="s">
        <v>651</v>
      </c>
      <c r="C49" s="1" t="s">
        <v>685</v>
      </c>
      <c r="D49" t="s">
        <v>686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651</v>
      </c>
      <c r="B50" t="s">
        <v>651</v>
      </c>
      <c r="C50" s="1" t="s">
        <v>687</v>
      </c>
      <c r="D50" t="s">
        <v>688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651</v>
      </c>
      <c r="B51" t="s">
        <v>651</v>
      </c>
      <c r="C51" s="1" t="s">
        <v>687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651</v>
      </c>
      <c r="B52" t="s">
        <v>651</v>
      </c>
      <c r="C52" s="1" t="s">
        <v>689</v>
      </c>
      <c r="D52" t="s">
        <v>690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651</v>
      </c>
      <c r="B53" t="s">
        <v>651</v>
      </c>
      <c r="C53" t="s">
        <v>678</v>
      </c>
      <c r="D53" t="s">
        <v>606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691</v>
      </c>
      <c r="B55" t="s">
        <v>652</v>
      </c>
      <c r="C55" t="s">
        <v>692</v>
      </c>
      <c r="D55" t="s">
        <v>613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691</v>
      </c>
      <c r="B56" t="s">
        <v>652</v>
      </c>
      <c r="C56" t="s">
        <v>692</v>
      </c>
      <c r="D56" t="s">
        <v>614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691</v>
      </c>
      <c r="B57" t="s">
        <v>652</v>
      </c>
      <c r="C57" t="s">
        <v>692</v>
      </c>
      <c r="D57" t="s">
        <v>615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691</v>
      </c>
      <c r="B58" t="s">
        <v>652</v>
      </c>
      <c r="C58" s="439" t="s">
        <v>685</v>
      </c>
      <c r="D58" t="s">
        <v>507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691</v>
      </c>
      <c r="B59" t="s">
        <v>652</v>
      </c>
      <c r="C59" t="s">
        <v>693</v>
      </c>
      <c r="D59" t="s">
        <v>488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691</v>
      </c>
      <c r="B60" t="s">
        <v>652</v>
      </c>
      <c r="C60" t="s">
        <v>693</v>
      </c>
      <c r="D60" t="s">
        <v>616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691</v>
      </c>
      <c r="B61" t="s">
        <v>653</v>
      </c>
      <c r="C61" t="s">
        <v>694</v>
      </c>
      <c r="D61" t="s">
        <v>483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691</v>
      </c>
      <c r="B62" t="s">
        <v>653</v>
      </c>
      <c r="C62" t="s">
        <v>694</v>
      </c>
      <c r="D62" t="s">
        <v>617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691</v>
      </c>
      <c r="B63" t="s">
        <v>653</v>
      </c>
      <c r="C63" t="s">
        <v>694</v>
      </c>
      <c r="D63" t="s">
        <v>618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691</v>
      </c>
      <c r="B64" t="s">
        <v>653</v>
      </c>
      <c r="C64" t="s">
        <v>694</v>
      </c>
      <c r="D64" t="s">
        <v>619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691</v>
      </c>
      <c r="B65" t="s">
        <v>653</v>
      </c>
      <c r="C65" t="s">
        <v>694</v>
      </c>
      <c r="D65" t="s">
        <v>484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691</v>
      </c>
      <c r="B66" t="s">
        <v>653</v>
      </c>
      <c r="C66" t="s">
        <v>694</v>
      </c>
      <c r="D66" t="s">
        <v>620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691</v>
      </c>
      <c r="B67" t="s">
        <v>652</v>
      </c>
      <c r="C67" s="1" t="s">
        <v>689</v>
      </c>
      <c r="D67" t="s">
        <v>621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691</v>
      </c>
      <c r="B68" t="s">
        <v>653</v>
      </c>
      <c r="C68" t="s">
        <v>695</v>
      </c>
      <c r="D68" t="s">
        <v>622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691</v>
      </c>
      <c r="B69" t="s">
        <v>653</v>
      </c>
      <c r="C69" t="s">
        <v>694</v>
      </c>
      <c r="D69" t="s">
        <v>626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478</v>
      </c>
      <c r="B71" t="s">
        <v>652</v>
      </c>
      <c r="C71" t="s">
        <v>692</v>
      </c>
      <c r="D71" t="s">
        <v>585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478</v>
      </c>
      <c r="B72" t="s">
        <v>652</v>
      </c>
      <c r="C72" t="s">
        <v>692</v>
      </c>
      <c r="D72" t="s">
        <v>587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478</v>
      </c>
      <c r="B73" t="s">
        <v>652</v>
      </c>
      <c r="C73" t="s">
        <v>692</v>
      </c>
      <c r="D73" t="s">
        <v>588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478</v>
      </c>
      <c r="B74" t="s">
        <v>652</v>
      </c>
      <c r="C74" t="s">
        <v>692</v>
      </c>
      <c r="D74" t="s">
        <v>589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478</v>
      </c>
      <c r="B75" t="s">
        <v>652</v>
      </c>
      <c r="C75" s="1" t="s">
        <v>685</v>
      </c>
      <c r="D75" t="s">
        <v>590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478</v>
      </c>
      <c r="B76" t="s">
        <v>652</v>
      </c>
      <c r="C76" s="1" t="s">
        <v>696</v>
      </c>
      <c r="D76" t="s">
        <v>594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478</v>
      </c>
      <c r="B77" t="s">
        <v>652</v>
      </c>
      <c r="C77" s="1" t="s">
        <v>696</v>
      </c>
      <c r="D77" t="s">
        <v>595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478</v>
      </c>
      <c r="B78" t="s">
        <v>652</v>
      </c>
      <c r="C78" s="1" t="s">
        <v>697</v>
      </c>
      <c r="D78" t="s">
        <v>596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478</v>
      </c>
      <c r="B79" t="s">
        <v>653</v>
      </c>
      <c r="C79" s="1" t="s">
        <v>689</v>
      </c>
      <c r="D79" t="s">
        <v>599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478</v>
      </c>
      <c r="B80" t="s">
        <v>651</v>
      </c>
      <c r="C80" s="249"/>
      <c r="D80" t="s">
        <v>600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478</v>
      </c>
      <c r="B81" t="s">
        <v>651</v>
      </c>
      <c r="C81" s="249"/>
      <c r="D81" t="s">
        <v>603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478</v>
      </c>
      <c r="B83" t="s">
        <v>652</v>
      </c>
      <c r="C83" t="s">
        <v>692</v>
      </c>
      <c r="D83" t="s">
        <v>625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478</v>
      </c>
      <c r="B84" t="s">
        <v>652</v>
      </c>
      <c r="C84" t="s">
        <v>692</v>
      </c>
      <c r="D84" t="s">
        <v>502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478</v>
      </c>
      <c r="B85" t="s">
        <v>652</v>
      </c>
      <c r="C85" t="s">
        <v>692</v>
      </c>
      <c r="D85" t="s">
        <v>487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478</v>
      </c>
      <c r="B86" t="s">
        <v>651</v>
      </c>
      <c r="C86" t="s">
        <v>678</v>
      </c>
      <c r="D86" t="s">
        <v>503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478</v>
      </c>
      <c r="B87" t="s">
        <v>653</v>
      </c>
      <c r="C87" t="s">
        <v>694</v>
      </c>
      <c r="D87" t="s">
        <v>483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478</v>
      </c>
      <c r="B88" t="s">
        <v>653</v>
      </c>
      <c r="C88" t="s">
        <v>694</v>
      </c>
      <c r="D88" t="s">
        <v>484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478</v>
      </c>
      <c r="B89" t="s">
        <v>653</v>
      </c>
      <c r="C89" t="s">
        <v>694</v>
      </c>
      <c r="D89" t="s">
        <v>489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478</v>
      </c>
      <c r="B90" t="s">
        <v>652</v>
      </c>
      <c r="C90" s="439" t="s">
        <v>685</v>
      </c>
      <c r="D90" t="s">
        <v>504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478</v>
      </c>
      <c r="B91" t="s">
        <v>652</v>
      </c>
      <c r="C91" s="439" t="s">
        <v>685</v>
      </c>
      <c r="D91" t="s">
        <v>505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478</v>
      </c>
      <c r="B92" t="s">
        <v>652</v>
      </c>
      <c r="C92" s="439" t="s">
        <v>685</v>
      </c>
      <c r="D92" t="s">
        <v>506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478</v>
      </c>
      <c r="B93" t="s">
        <v>652</v>
      </c>
      <c r="C93" s="439" t="s">
        <v>685</v>
      </c>
      <c r="D93" t="s">
        <v>507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478</v>
      </c>
      <c r="B94" t="s">
        <v>652</v>
      </c>
      <c r="C94" s="439" t="s">
        <v>685</v>
      </c>
      <c r="D94" t="s">
        <v>508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478</v>
      </c>
      <c r="B95" t="s">
        <v>652</v>
      </c>
      <c r="C95" t="s">
        <v>698</v>
      </c>
      <c r="D95" t="s">
        <v>509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478</v>
      </c>
      <c r="B96" t="s">
        <v>653</v>
      </c>
      <c r="C96" t="s">
        <v>699</v>
      </c>
      <c r="D96" t="s">
        <v>510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607</v>
      </c>
      <c r="B98" t="s">
        <v>607</v>
      </c>
      <c r="C98" t="s">
        <v>700</v>
      </c>
      <c r="D98" t="s">
        <v>532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607</v>
      </c>
      <c r="B99" t="s">
        <v>607</v>
      </c>
      <c r="C99" t="s">
        <v>700</v>
      </c>
      <c r="D99" t="s">
        <v>533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607</v>
      </c>
      <c r="B100" t="s">
        <v>607</v>
      </c>
      <c r="C100" t="s">
        <v>700</v>
      </c>
      <c r="D100" t="s">
        <v>534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607</v>
      </c>
      <c r="B101" t="s">
        <v>607</v>
      </c>
      <c r="C101" t="s">
        <v>700</v>
      </c>
      <c r="D101" t="s">
        <v>701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607</v>
      </c>
      <c r="B102" t="s">
        <v>607</v>
      </c>
      <c r="C102" t="s">
        <v>700</v>
      </c>
      <c r="D102" t="s">
        <v>537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607</v>
      </c>
      <c r="B103" t="s">
        <v>607</v>
      </c>
      <c r="C103" t="s">
        <v>702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607</v>
      </c>
      <c r="B104" t="s">
        <v>607</v>
      </c>
      <c r="C104" t="s">
        <v>702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607</v>
      </c>
      <c r="B105" t="s">
        <v>607</v>
      </c>
      <c r="C105" t="s">
        <v>700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607</v>
      </c>
      <c r="B106" t="s">
        <v>607</v>
      </c>
      <c r="C106" t="s">
        <v>700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607</v>
      </c>
      <c r="B107" t="s">
        <v>607</v>
      </c>
      <c r="C107" t="s">
        <v>700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82</v>
      </c>
    </row>
    <row r="2" spans="1:13" customHeight="1" ht="15">
      <c r="A2" s="4" t="s">
        <v>83</v>
      </c>
    </row>
    <row r="4" spans="1:13">
      <c r="A4" s="1" t="s">
        <v>84</v>
      </c>
      <c r="B4" s="10" t="str">
        <f>'H - INPUT'!F35</f>
        <v>0</v>
      </c>
    </row>
    <row r="5" spans="1:13">
      <c r="A5" s="1" t="s">
        <v>85</v>
      </c>
      <c r="B5" s="11" t="str">
        <f>'H - INPUT'!F36</f>
        <v>0</v>
      </c>
    </row>
    <row r="6" spans="1:13">
      <c r="A6" s="1" t="s">
        <v>86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88</v>
      </c>
      <c r="B8" s="12" t="str">
        <f>ROUNDDOWN(B4+B6,0)</f>
        <v>0</v>
      </c>
    </row>
    <row r="9" spans="1:13">
      <c r="A9" s="1" t="s">
        <v>89</v>
      </c>
      <c r="B9" s="13" t="str">
        <f>ROUNDDOWN(B5+B7,0)</f>
        <v>0</v>
      </c>
    </row>
    <row r="11" spans="1:13">
      <c r="C11" s="37" t="s">
        <v>90</v>
      </c>
      <c r="D11" s="457"/>
      <c r="E11" s="457">
        <v>3.5</v>
      </c>
    </row>
    <row r="12" spans="1:13">
      <c r="C12" s="37" t="s">
        <v>91</v>
      </c>
      <c r="D12" s="457"/>
      <c r="E12" s="457">
        <v>32</v>
      </c>
    </row>
    <row r="13" spans="1:13" customHeight="1" ht="12.75"/>
    <row r="14" spans="1:13">
      <c r="C14" s="966" t="s">
        <v>92</v>
      </c>
      <c r="D14" s="967"/>
      <c r="E14" s="967"/>
      <c r="F14" s="968"/>
    </row>
    <row r="15" spans="1:13">
      <c r="C15" s="964" t="s">
        <v>93</v>
      </c>
      <c r="D15" s="965"/>
      <c r="E15" s="964" t="s">
        <v>94</v>
      </c>
      <c r="F15" s="965"/>
    </row>
    <row r="16" spans="1:13" customHeight="1" ht="12.75">
      <c r="C16" s="468" t="s">
        <v>95</v>
      </c>
      <c r="D16" s="469" t="s">
        <v>96</v>
      </c>
      <c r="E16" s="468" t="s">
        <v>95</v>
      </c>
      <c r="F16" s="469" t="s">
        <v>96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58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97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98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99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60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100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101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102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103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104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105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106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107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108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109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110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111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112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113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114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115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116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117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118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82</v>
      </c>
      <c r="B1" s="2"/>
      <c r="C1" s="2"/>
    </row>
    <row r="2" spans="1:30" customHeight="1" ht="15">
      <c r="A2" s="4" t="s">
        <v>119</v>
      </c>
      <c r="B2" s="2"/>
      <c r="C2" s="2"/>
    </row>
    <row r="3" spans="1:30">
      <c r="A3" s="2"/>
      <c r="B3" s="2"/>
      <c r="C3" s="2"/>
    </row>
    <row r="4" spans="1:30">
      <c r="A4" s="1" t="s">
        <v>88</v>
      </c>
      <c r="B4" s="14" t="str">
        <f>'Opening H'!B8</f>
        <v>0</v>
      </c>
    </row>
    <row r="5" spans="1:30">
      <c r="A5" s="1" t="s">
        <v>89</v>
      </c>
      <c r="B5" s="97" t="str">
        <f>'Opening H'!B9</f>
        <v>0</v>
      </c>
    </row>
    <row r="6" spans="1:30">
      <c r="A6" s="9" t="s">
        <v>120</v>
      </c>
      <c r="B6" s="14" t="str">
        <f>'H - INPUT'!F39</f>
        <v>0</v>
      </c>
    </row>
    <row r="7" spans="1:30">
      <c r="A7" s="9" t="s">
        <v>121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122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123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124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125</v>
      </c>
      <c r="B11" s="19" t="str">
        <f>ROUNDDOWN((B4+B9)/B7,0)</f>
        <v>0</v>
      </c>
      <c r="C11" s="18" t="s">
        <v>126</v>
      </c>
    </row>
    <row r="12" spans="1:30">
      <c r="A12" s="9" t="s">
        <v>127</v>
      </c>
      <c r="B12" s="20" t="str">
        <f>ROUNDDOWN((B5+B10)/B8,0)</f>
        <v>0</v>
      </c>
      <c r="C12" s="18" t="s">
        <v>126</v>
      </c>
    </row>
    <row r="14" spans="1:30">
      <c r="F14" s="529" t="s">
        <v>128</v>
      </c>
    </row>
    <row r="15" spans="1:30">
      <c r="B15" s="5" t="s">
        <v>129</v>
      </c>
      <c r="D15" t="s">
        <v>130</v>
      </c>
      <c r="F15" s="458">
        <v>3.25</v>
      </c>
    </row>
    <row r="16" spans="1:30">
      <c r="D16" t="s">
        <v>131</v>
      </c>
      <c r="F16" s="458">
        <v>5.5</v>
      </c>
    </row>
    <row r="17" spans="1:30">
      <c r="D17" t="s">
        <v>132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133</v>
      </c>
      <c r="D19" s="530" t="s">
        <v>134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131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135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92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56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136</v>
      </c>
      <c r="D24" s="970"/>
      <c r="E24" s="970"/>
      <c r="F24" s="970"/>
      <c r="G24" s="970"/>
      <c r="H24" s="970"/>
      <c r="I24" s="971"/>
      <c r="J24" s="972" t="s">
        <v>137</v>
      </c>
      <c r="K24" s="973"/>
      <c r="L24" s="973"/>
      <c r="M24" s="974"/>
      <c r="N24" s="482"/>
      <c r="R24" s="978" t="s">
        <v>136</v>
      </c>
      <c r="S24" s="979"/>
      <c r="T24" s="979"/>
      <c r="U24" s="979"/>
      <c r="V24" s="979"/>
      <c r="W24" s="979"/>
      <c r="X24" s="980"/>
      <c r="Y24" s="972" t="s">
        <v>137</v>
      </c>
      <c r="Z24" s="973"/>
      <c r="AA24" s="973"/>
      <c r="AB24" s="974"/>
    </row>
    <row r="25" spans="1:30" customHeight="1" ht="36.75">
      <c r="B25" s="461" t="s">
        <v>138</v>
      </c>
      <c r="C25" s="138" t="s">
        <v>139</v>
      </c>
      <c r="D25" s="453" t="s">
        <v>128</v>
      </c>
      <c r="E25" s="136" t="s">
        <v>140</v>
      </c>
      <c r="F25" s="453" t="s">
        <v>128</v>
      </c>
      <c r="G25" s="136" t="s">
        <v>141</v>
      </c>
      <c r="H25" s="477" t="s">
        <v>128</v>
      </c>
      <c r="I25" s="501" t="s">
        <v>142</v>
      </c>
      <c r="J25" s="138" t="s">
        <v>143</v>
      </c>
      <c r="K25" s="136" t="s">
        <v>144</v>
      </c>
      <c r="L25" s="136" t="s">
        <v>145</v>
      </c>
      <c r="M25" s="501" t="s">
        <v>142</v>
      </c>
      <c r="N25" s="81"/>
      <c r="O25" s="486" t="s">
        <v>146</v>
      </c>
      <c r="P25" s="498" t="s">
        <v>138</v>
      </c>
      <c r="Q25" s="487" t="s">
        <v>147</v>
      </c>
      <c r="R25" s="138" t="s">
        <v>139</v>
      </c>
      <c r="S25" s="453" t="s">
        <v>128</v>
      </c>
      <c r="T25" s="136" t="s">
        <v>140</v>
      </c>
      <c r="U25" s="453" t="s">
        <v>128</v>
      </c>
      <c r="V25" s="136" t="s">
        <v>141</v>
      </c>
      <c r="W25" s="477" t="s">
        <v>128</v>
      </c>
      <c r="X25" s="501" t="s">
        <v>142</v>
      </c>
      <c r="Y25" s="138" t="s">
        <v>143</v>
      </c>
      <c r="Z25" s="136" t="s">
        <v>144</v>
      </c>
      <c r="AA25" s="136" t="s">
        <v>145</v>
      </c>
      <c r="AB25" s="501" t="s">
        <v>142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148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58</v>
      </c>
      <c r="P27" s="492" t="s">
        <v>148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58</v>
      </c>
      <c r="P28" s="105" t="s">
        <v>149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58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58</v>
      </c>
      <c r="P29" s="105" t="s">
        <v>58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58</v>
      </c>
      <c r="P30" s="105" t="s">
        <v>150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58</v>
      </c>
      <c r="P31" s="105" t="s">
        <v>151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58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58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58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58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58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58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97</v>
      </c>
      <c r="P38" s="492" t="s">
        <v>148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97</v>
      </c>
      <c r="P39" s="105" t="s">
        <v>149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97</v>
      </c>
      <c r="P40" s="105" t="s">
        <v>58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97</v>
      </c>
      <c r="P41" s="105" t="s">
        <v>150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146</v>
      </c>
      <c r="C42" s="473" t="s">
        <v>159</v>
      </c>
      <c r="D42" s="79" t="s">
        <v>128</v>
      </c>
      <c r="E42" s="473" t="s">
        <v>160</v>
      </c>
      <c r="F42" s="79" t="s">
        <v>128</v>
      </c>
      <c r="O42" s="493" t="s">
        <v>97</v>
      </c>
      <c r="P42" s="105" t="s">
        <v>151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97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58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97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97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97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98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97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99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97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60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97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100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98</v>
      </c>
      <c r="P49" s="492" t="s">
        <v>148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101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98</v>
      </c>
      <c r="P50" s="105" t="s">
        <v>149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102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98</v>
      </c>
      <c r="P51" s="105" t="s">
        <v>58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103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98</v>
      </c>
      <c r="P52" s="105" t="s">
        <v>150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104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98</v>
      </c>
      <c r="P53" s="105" t="s">
        <v>151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105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98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106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98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107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98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108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98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109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98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110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98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111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99</v>
      </c>
      <c r="P60" s="492" t="s">
        <v>148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112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99</v>
      </c>
      <c r="P61" s="105" t="s">
        <v>149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113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99</v>
      </c>
      <c r="P62" s="105" t="s">
        <v>58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114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99</v>
      </c>
      <c r="P63" s="105" t="s">
        <v>150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115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99</v>
      </c>
      <c r="P64" s="105" t="s">
        <v>151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116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99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117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99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118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99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99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99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99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60</v>
      </c>
      <c r="P71" s="492" t="s">
        <v>148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60</v>
      </c>
      <c r="P72" s="105" t="s">
        <v>149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60</v>
      </c>
      <c r="P73" s="105" t="s">
        <v>58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60</v>
      </c>
      <c r="P74" s="105" t="s">
        <v>150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60</v>
      </c>
      <c r="P75" s="105" t="s">
        <v>151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60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60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60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60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60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60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100</v>
      </c>
      <c r="P82" s="492" t="s">
        <v>148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100</v>
      </c>
      <c r="P83" s="105" t="s">
        <v>149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100</v>
      </c>
      <c r="P84" s="105" t="s">
        <v>58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100</v>
      </c>
      <c r="P85" s="105" t="s">
        <v>150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100</v>
      </c>
      <c r="P86" s="105" t="s">
        <v>151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100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100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100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100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100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100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101</v>
      </c>
      <c r="P93" s="492" t="s">
        <v>148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101</v>
      </c>
      <c r="P94" s="105" t="s">
        <v>149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101</v>
      </c>
      <c r="P95" s="105" t="s">
        <v>58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101</v>
      </c>
      <c r="P96" s="105" t="s">
        <v>150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101</v>
      </c>
      <c r="P97" s="105" t="s">
        <v>151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101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101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101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101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101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101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102</v>
      </c>
      <c r="P104" s="492" t="s">
        <v>148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102</v>
      </c>
      <c r="P105" s="105" t="s">
        <v>149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102</v>
      </c>
      <c r="P106" s="105" t="s">
        <v>58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102</v>
      </c>
      <c r="P107" s="105" t="s">
        <v>150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102</v>
      </c>
      <c r="P108" s="105" t="s">
        <v>151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102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102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102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102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102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102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103</v>
      </c>
      <c r="P115" s="492" t="s">
        <v>148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103</v>
      </c>
      <c r="P116" s="105" t="s">
        <v>149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103</v>
      </c>
      <c r="P117" s="105" t="s">
        <v>58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103</v>
      </c>
      <c r="P118" s="105" t="s">
        <v>150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103</v>
      </c>
      <c r="P119" s="105" t="s">
        <v>151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103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103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103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103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103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103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104</v>
      </c>
      <c r="P126" s="492" t="s">
        <v>148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104</v>
      </c>
      <c r="P127" s="105" t="s">
        <v>149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104</v>
      </c>
      <c r="P128" s="105" t="s">
        <v>58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104</v>
      </c>
      <c r="P129" s="105" t="s">
        <v>150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104</v>
      </c>
      <c r="P130" s="105" t="s">
        <v>151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104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104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104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104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104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104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105</v>
      </c>
      <c r="P137" s="492" t="s">
        <v>148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105</v>
      </c>
      <c r="P138" s="105" t="s">
        <v>149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105</v>
      </c>
      <c r="P139" s="105" t="s">
        <v>58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105</v>
      </c>
      <c r="P140" s="105" t="s">
        <v>150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105</v>
      </c>
      <c r="P141" s="105" t="s">
        <v>151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105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105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105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105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105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105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106</v>
      </c>
      <c r="P148" s="492" t="s">
        <v>148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106</v>
      </c>
      <c r="P149" s="105" t="s">
        <v>149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106</v>
      </c>
      <c r="P150" s="105" t="s">
        <v>58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106</v>
      </c>
      <c r="P151" s="105" t="s">
        <v>150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106</v>
      </c>
      <c r="P152" s="105" t="s">
        <v>151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106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106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106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106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106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106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107</v>
      </c>
      <c r="P159" s="492" t="s">
        <v>148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107</v>
      </c>
      <c r="P160" s="105" t="s">
        <v>149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107</v>
      </c>
      <c r="P161" s="105" t="s">
        <v>58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107</v>
      </c>
      <c r="P162" s="105" t="s">
        <v>150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107</v>
      </c>
      <c r="P163" s="105" t="s">
        <v>151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107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107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107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107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107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107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108</v>
      </c>
      <c r="P170" s="492" t="s">
        <v>148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108</v>
      </c>
      <c r="P171" s="105" t="s">
        <v>149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108</v>
      </c>
      <c r="P172" s="105" t="s">
        <v>58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108</v>
      </c>
      <c r="P173" s="105" t="s">
        <v>150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108</v>
      </c>
      <c r="P174" s="105" t="s">
        <v>151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108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108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108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108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108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108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109</v>
      </c>
      <c r="P181" s="492" t="s">
        <v>148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109</v>
      </c>
      <c r="P182" s="105" t="s">
        <v>149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109</v>
      </c>
      <c r="P183" s="105" t="s">
        <v>58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109</v>
      </c>
      <c r="P184" s="105" t="s">
        <v>150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109</v>
      </c>
      <c r="P185" s="105" t="s">
        <v>151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109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109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109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109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109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109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110</v>
      </c>
      <c r="P192" s="492" t="s">
        <v>148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110</v>
      </c>
      <c r="P193" s="105" t="s">
        <v>149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110</v>
      </c>
      <c r="P194" s="105" t="s">
        <v>58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110</v>
      </c>
      <c r="P195" s="105" t="s">
        <v>150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110</v>
      </c>
      <c r="P196" s="105" t="s">
        <v>151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110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110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110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110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110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110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111</v>
      </c>
      <c r="P203" s="492" t="s">
        <v>148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111</v>
      </c>
      <c r="P204" s="105" t="s">
        <v>149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111</v>
      </c>
      <c r="P205" s="105" t="s">
        <v>58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111</v>
      </c>
      <c r="P206" s="105" t="s">
        <v>150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111</v>
      </c>
      <c r="P207" s="105" t="s">
        <v>151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111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111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111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111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111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111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112</v>
      </c>
      <c r="P214" s="492" t="s">
        <v>148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112</v>
      </c>
      <c r="P215" s="105" t="s">
        <v>149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112</v>
      </c>
      <c r="P216" s="105" t="s">
        <v>58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112</v>
      </c>
      <c r="P217" s="105" t="s">
        <v>150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112</v>
      </c>
      <c r="P218" s="105" t="s">
        <v>151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112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112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112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112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112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112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113</v>
      </c>
      <c r="P225" s="492" t="s">
        <v>148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113</v>
      </c>
      <c r="P226" s="105" t="s">
        <v>149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113</v>
      </c>
      <c r="P227" s="105" t="s">
        <v>58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113</v>
      </c>
      <c r="P228" s="105" t="s">
        <v>150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113</v>
      </c>
      <c r="P229" s="105" t="s">
        <v>151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113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113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113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113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113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113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114</v>
      </c>
      <c r="P236" s="492" t="s">
        <v>148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114</v>
      </c>
      <c r="P237" s="105" t="s">
        <v>149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114</v>
      </c>
      <c r="P238" s="105" t="s">
        <v>58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114</v>
      </c>
      <c r="P239" s="105" t="s">
        <v>150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114</v>
      </c>
      <c r="P240" s="105" t="s">
        <v>151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114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114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114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114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114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114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115</v>
      </c>
      <c r="P247" s="492" t="s">
        <v>148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115</v>
      </c>
      <c r="P248" s="105" t="s">
        <v>149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115</v>
      </c>
      <c r="P249" s="105" t="s">
        <v>58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115</v>
      </c>
      <c r="P250" s="105" t="s">
        <v>150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115</v>
      </c>
      <c r="P251" s="105" t="s">
        <v>151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115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115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115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115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115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115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116</v>
      </c>
      <c r="P258" s="492" t="s">
        <v>148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116</v>
      </c>
      <c r="P259" s="105" t="s">
        <v>149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116</v>
      </c>
      <c r="P260" s="105" t="s">
        <v>58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116</v>
      </c>
      <c r="P261" s="105" t="s">
        <v>150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116</v>
      </c>
      <c r="P262" s="105" t="s">
        <v>151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116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116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116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116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116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116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117</v>
      </c>
      <c r="P269" s="492" t="s">
        <v>148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117</v>
      </c>
      <c r="P270" s="105" t="s">
        <v>149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117</v>
      </c>
      <c r="P271" s="105" t="s">
        <v>58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117</v>
      </c>
      <c r="P272" s="105" t="s">
        <v>150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117</v>
      </c>
      <c r="P273" s="105" t="s">
        <v>151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117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117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117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117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117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117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118</v>
      </c>
      <c r="P280" s="492" t="s">
        <v>148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118</v>
      </c>
      <c r="P281" s="105" t="s">
        <v>149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118</v>
      </c>
      <c r="P282" s="105" t="s">
        <v>58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118</v>
      </c>
      <c r="P283" s="105" t="s">
        <v>150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118</v>
      </c>
      <c r="P284" s="105" t="s">
        <v>151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118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118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118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118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118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118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82</v>
      </c>
      <c r="B1" s="2"/>
      <c r="C1" s="2"/>
      <c r="D1" s="2"/>
      <c r="V1" s="4" t="s">
        <v>82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146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88</v>
      </c>
      <c r="B6" s="92" t="str">
        <f>'Opening H'!B8</f>
        <v>0</v>
      </c>
      <c r="C6" s="2"/>
      <c r="D6" s="2"/>
    </row>
    <row r="7" spans="1:38" s="1" customFormat="1">
      <c r="A7" s="1" t="s">
        <v>89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148</v>
      </c>
      <c r="E13" s="991"/>
      <c r="F13" s="990" t="s">
        <v>169</v>
      </c>
      <c r="G13" s="991"/>
      <c r="H13" s="990" t="s">
        <v>149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138</v>
      </c>
      <c r="W13" s="86" t="s">
        <v>175</v>
      </c>
      <c r="X13" s="86" t="s">
        <v>176</v>
      </c>
      <c r="Y13" s="86" t="s">
        <v>177</v>
      </c>
      <c r="Z13" s="86" t="s">
        <v>131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148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148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58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146</v>
      </c>
      <c r="D19" s="984" t="s">
        <v>148</v>
      </c>
      <c r="E19" s="984"/>
      <c r="F19" s="984" t="s">
        <v>169</v>
      </c>
      <c r="G19" s="984"/>
      <c r="H19" s="984" t="s">
        <v>149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148</v>
      </c>
      <c r="AF19" s="420" t="str">
        <f>X19+W4-W5</f>
        <v>0</v>
      </c>
      <c r="AG19" s="420" t="s">
        <v>148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151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149</v>
      </c>
      <c r="AF20" s="420" t="str">
        <f>AB20+W4+AA20+W4-W5</f>
        <v>0</v>
      </c>
      <c r="AG20" s="420" t="s">
        <v>149</v>
      </c>
      <c r="AH20" s="420" t="str">
        <f>AB20+W4-W5</f>
        <v>0</v>
      </c>
      <c r="AI20" s="420"/>
      <c r="AJ20" s="421"/>
    </row>
    <row r="21" spans="1:38">
      <c r="B21" s="23"/>
      <c r="C21" s="7" t="s">
        <v>58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149</v>
      </c>
      <c r="AF21" s="420" t="str">
        <f>AB21+W4+AA21+W4-W5</f>
        <v>0</v>
      </c>
      <c r="AG21" s="420" t="s">
        <v>149</v>
      </c>
      <c r="AH21" s="420" t="str">
        <f>AB21+W4-W5</f>
        <v>0</v>
      </c>
      <c r="AI21" s="420"/>
      <c r="AJ21" s="421"/>
    </row>
    <row r="22" spans="1:38">
      <c r="B22" s="23"/>
      <c r="C22" s="24" t="s">
        <v>97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148</v>
      </c>
      <c r="AF22" s="420" t="str">
        <f>X22+W4+Y22+W5</f>
        <v>0</v>
      </c>
      <c r="AG22" s="420" t="s">
        <v>149</v>
      </c>
      <c r="AH22" s="420" t="str">
        <f>AB22+W4-W5</f>
        <v>0</v>
      </c>
      <c r="AI22" s="420"/>
      <c r="AJ22" s="421"/>
    </row>
    <row r="23" spans="1:38">
      <c r="B23" s="23"/>
      <c r="C23" s="24" t="s">
        <v>98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148</v>
      </c>
      <c r="AF23" s="420" t="str">
        <f>X23+W4+Y23+W5</f>
        <v>0</v>
      </c>
      <c r="AG23" s="420" t="s">
        <v>149</v>
      </c>
      <c r="AH23" s="420" t="str">
        <f>AB23+W4+AA23+W4-W5</f>
        <v>0</v>
      </c>
      <c r="AI23" s="420" t="s">
        <v>149</v>
      </c>
      <c r="AJ23" s="421" t="str">
        <f>AB23+W4-W5</f>
        <v>0</v>
      </c>
    </row>
    <row r="24" spans="1:38">
      <c r="B24" s="23"/>
      <c r="C24" s="24" t="s">
        <v>99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148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60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100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146</v>
      </c>
      <c r="D29" s="984" t="s">
        <v>148</v>
      </c>
      <c r="E29" s="984"/>
      <c r="F29" s="984" t="s">
        <v>169</v>
      </c>
      <c r="G29" s="984"/>
      <c r="H29" s="984" t="s">
        <v>149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58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97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98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99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60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100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101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102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103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104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105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106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107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108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109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110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111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112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113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114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115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116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117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118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63</v>
      </c>
      <c r="F20" s="694" t="str">
        <f>A11</f>
        <v>0</v>
      </c>
      <c r="G20" s="695"/>
      <c r="H20" s="696"/>
    </row>
    <row r="21" spans="1:28">
      <c r="B21" s="645" t="s">
        <v>64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66</v>
      </c>
      <c r="F26" s="694" t="str">
        <f>F11</f>
        <v>0</v>
      </c>
      <c r="G26" s="695"/>
      <c r="H26" s="696"/>
    </row>
    <row r="27" spans="1:28">
      <c r="B27" s="645" t="s">
        <v>67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68</v>
      </c>
      <c r="F29" s="694" t="str">
        <f>G11</f>
        <v>0</v>
      </c>
      <c r="G29" s="695"/>
      <c r="H29" s="696"/>
    </row>
    <row r="30" spans="1:28">
      <c r="B30" s="645" t="s">
        <v>69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70</v>
      </c>
      <c r="F35" s="694" t="str">
        <f>I11</f>
        <v>0</v>
      </c>
      <c r="G35" s="695"/>
      <c r="H35" s="696"/>
    </row>
    <row r="36" spans="1:28">
      <c r="B36" s="645" t="s">
        <v>71</v>
      </c>
      <c r="F36" s="694" t="str">
        <f>I13</f>
        <v>0</v>
      </c>
      <c r="G36" s="695"/>
      <c r="H36" s="696"/>
    </row>
    <row r="37" spans="1:28">
      <c r="B37" s="645" t="s">
        <v>72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74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75</v>
      </c>
      <c r="F43" s="694" t="str">
        <f>R11</f>
        <v>0</v>
      </c>
      <c r="G43" s="695"/>
      <c r="H43" s="696"/>
    </row>
    <row r="44" spans="1:28">
      <c r="B44" s="645" t="s">
        <v>76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77</v>
      </c>
      <c r="F46" s="694" t="str">
        <f>S11</f>
        <v>0</v>
      </c>
      <c r="G46" s="695"/>
      <c r="H46" s="696"/>
    </row>
    <row r="47" spans="1:28">
      <c r="B47" s="645" t="s">
        <v>78</v>
      </c>
      <c r="F47" s="694" t="str">
        <f>S12</f>
        <v>0</v>
      </c>
      <c r="G47" s="695"/>
      <c r="H47" s="696"/>
    </row>
    <row r="48" spans="1:28">
      <c r="B48" s="645" t="s">
        <v>79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80</v>
      </c>
      <c r="F51" s="694" t="str">
        <f>U11</f>
        <v>0</v>
      </c>
      <c r="G51" s="695"/>
      <c r="H51" s="696"/>
    </row>
    <row r="52" spans="1:28">
      <c r="B52" s="702" t="s">
        <v>81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83</v>
      </c>
      <c r="B2" s="2"/>
      <c r="C2" s="2"/>
    </row>
    <row r="3" spans="1:10">
      <c r="A3" s="2"/>
      <c r="B3" s="2"/>
      <c r="C3" s="2"/>
    </row>
    <row r="4" spans="1:10">
      <c r="A4" s="1" t="s">
        <v>84</v>
      </c>
      <c r="B4" s="10" t="str">
        <f>'BF - INPUT'!F36</f>
        <v>0</v>
      </c>
    </row>
    <row r="5" spans="1:10">
      <c r="A5" s="1" t="s">
        <v>85</v>
      </c>
      <c r="B5" s="11" t="str">
        <f>'BF - INPUT'!F37</f>
        <v>0</v>
      </c>
    </row>
    <row r="6" spans="1:10">
      <c r="A6" s="1" t="s">
        <v>86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88</v>
      </c>
      <c r="B8" s="12" t="str">
        <f>B4+B6</f>
        <v>0</v>
      </c>
    </row>
    <row r="9" spans="1:10">
      <c r="A9" s="1" t="s">
        <v>89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92</v>
      </c>
      <c r="C16" s="1101"/>
      <c r="D16" s="1101"/>
      <c r="E16" s="1102"/>
    </row>
    <row r="17" spans="1:10" customHeight="1" ht="12.75">
      <c r="B17" s="1103" t="s">
        <v>93</v>
      </c>
      <c r="C17" s="994"/>
      <c r="D17" s="1103" t="s">
        <v>94</v>
      </c>
      <c r="E17" s="994"/>
    </row>
    <row r="18" spans="1:10">
      <c r="A18" s="542" t="s">
        <v>146</v>
      </c>
      <c r="B18" s="535" t="s">
        <v>95</v>
      </c>
      <c r="C18" s="537" t="s">
        <v>96</v>
      </c>
      <c r="D18" s="535" t="s">
        <v>95</v>
      </c>
      <c r="E18" s="537" t="s">
        <v>96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58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88</v>
      </c>
      <c r="B4" s="14" t="str">
        <f>'Opening BF'!B8</f>
        <v>0</v>
      </c>
    </row>
    <row r="5" spans="1:15">
      <c r="A5" s="1" t="s">
        <v>89</v>
      </c>
      <c r="B5" s="15" t="str">
        <f>'Opening BF'!B9</f>
        <v>0</v>
      </c>
    </row>
    <row r="6" spans="1:15">
      <c r="A6" s="9" t="s">
        <v>120</v>
      </c>
      <c r="B6" s="14" t="str">
        <f>'BF - INPUT'!F40</f>
        <v>0</v>
      </c>
    </row>
    <row r="7" spans="1:15">
      <c r="A7" s="9" t="s">
        <v>123</v>
      </c>
      <c r="B7" s="16" t="str">
        <f>K16</f>
        <v>0</v>
      </c>
    </row>
    <row r="8" spans="1:15">
      <c r="A8" s="9" t="s">
        <v>124</v>
      </c>
      <c r="B8" s="17" t="str">
        <f>K21</f>
        <v>0</v>
      </c>
    </row>
    <row r="9" spans="1:15">
      <c r="A9" s="9" t="s">
        <v>125</v>
      </c>
      <c r="B9" s="19" t="str">
        <f>ROUNDDOWN((B4+B7)/B6,0)</f>
        <v>0</v>
      </c>
      <c r="C9" s="18" t="s">
        <v>126</v>
      </c>
      <c r="D9" s="18"/>
    </row>
    <row r="10" spans="1:15">
      <c r="A10" s="9" t="s">
        <v>127</v>
      </c>
      <c r="B10" s="20" t="str">
        <f>ROUNDDOWN(B5+B8,0)</f>
        <v>0</v>
      </c>
      <c r="C10" s="18" t="s">
        <v>126</v>
      </c>
      <c r="D10" s="18"/>
    </row>
    <row r="12" spans="1:15">
      <c r="F12" s="209"/>
    </row>
    <row r="13" spans="1:15" customHeight="1" ht="12.75">
      <c r="B13" s="5" t="s">
        <v>129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130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133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148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149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58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148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149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58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148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149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58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148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149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58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148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149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58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148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149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58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148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149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58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148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149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58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63</v>
      </c>
      <c r="F20" s="361" t="str">
        <f>A11</f>
        <v>0</v>
      </c>
      <c r="G20" s="359"/>
      <c r="H20" s="360"/>
    </row>
    <row r="21" spans="1:28">
      <c r="B21" s="96" t="s">
        <v>64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66</v>
      </c>
      <c r="F26" s="361" t="str">
        <f>F11</f>
        <v>0</v>
      </c>
      <c r="G26" s="359"/>
      <c r="H26" s="360"/>
    </row>
    <row r="27" spans="1:28">
      <c r="B27" s="96" t="s">
        <v>67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68</v>
      </c>
      <c r="F29" s="361" t="str">
        <f>G11</f>
        <v>0</v>
      </c>
      <c r="G29" s="359"/>
      <c r="H29" s="360"/>
    </row>
    <row r="30" spans="1:28">
      <c r="B30" s="96" t="s">
        <v>69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70</v>
      </c>
      <c r="F35" s="361" t="str">
        <f>I11</f>
        <v>0</v>
      </c>
      <c r="G35" s="362"/>
      <c r="H35" s="363"/>
    </row>
    <row r="36" spans="1:28">
      <c r="B36" s="96" t="s">
        <v>71</v>
      </c>
      <c r="F36" s="361" t="str">
        <f>I13</f>
        <v>0</v>
      </c>
      <c r="G36" s="362"/>
      <c r="H36" s="363"/>
    </row>
    <row r="37" spans="1:28">
      <c r="B37" s="96" t="s">
        <v>72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73</v>
      </c>
      <c r="F39" s="361" t="str">
        <f>J12</f>
        <v>0</v>
      </c>
      <c r="G39" s="362"/>
      <c r="H39" s="363"/>
    </row>
    <row r="40" spans="1:28">
      <c r="B40" s="96" t="s">
        <v>74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75</v>
      </c>
      <c r="F42" s="361" t="str">
        <f>R11</f>
        <v>0</v>
      </c>
      <c r="G42" s="362"/>
      <c r="H42" s="363"/>
    </row>
    <row r="43" spans="1:28">
      <c r="B43" s="96" t="s">
        <v>76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77</v>
      </c>
      <c r="F45" s="361" t="str">
        <f>S11</f>
        <v>0</v>
      </c>
      <c r="G45" s="362"/>
      <c r="H45" s="363"/>
    </row>
    <row r="46" spans="1:28">
      <c r="B46" s="96" t="s">
        <v>78</v>
      </c>
      <c r="F46" s="361" t="str">
        <f>S12</f>
        <v>0</v>
      </c>
      <c r="G46" s="362"/>
      <c r="H46" s="363"/>
    </row>
    <row r="47" spans="1:28">
      <c r="B47" s="96" t="s">
        <v>79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80</v>
      </c>
      <c r="F50" s="361" t="str">
        <f>U11</f>
        <v>0</v>
      </c>
      <c r="G50" s="362"/>
      <c r="H50" s="363"/>
    </row>
    <row r="51" spans="1:28">
      <c r="B51" s="96" t="s">
        <v>81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84</v>
      </c>
      <c r="B4" s="10" t="str">
        <f>'BP - INPUT'!F36</f>
        <v>0</v>
      </c>
    </row>
    <row r="5" spans="1:10">
      <c r="A5" s="1" t="s">
        <v>85</v>
      </c>
      <c r="B5" s="11" t="str">
        <f>'BP - INPUT'!F37</f>
        <v>0</v>
      </c>
    </row>
    <row r="6" spans="1:10">
      <c r="A6" s="1" t="s">
        <v>86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88</v>
      </c>
      <c r="B8" s="12" t="str">
        <f>B4+B6</f>
        <v>0</v>
      </c>
    </row>
    <row r="9" spans="1:10">
      <c r="A9" s="1" t="s">
        <v>89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92</v>
      </c>
      <c r="C16" s="1101"/>
      <c r="D16" s="1101"/>
      <c r="E16" s="1102"/>
    </row>
    <row r="17" spans="1:10" customHeight="1" ht="12.75">
      <c r="B17" s="996" t="s">
        <v>93</v>
      </c>
      <c r="C17" s="995"/>
      <c r="D17" s="996" t="s">
        <v>94</v>
      </c>
      <c r="E17" s="995"/>
    </row>
    <row r="18" spans="1:10">
      <c r="A18" s="546" t="s">
        <v>146</v>
      </c>
      <c r="B18" s="550" t="s">
        <v>95</v>
      </c>
      <c r="C18" s="549" t="s">
        <v>96</v>
      </c>
      <c r="D18" s="550" t="s">
        <v>95</v>
      </c>
      <c r="E18" s="549" t="s">
        <v>96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58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