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<sst xmlns="http://schemas.openxmlformats.org/spreadsheetml/2006/main" uniqueCount="707">
  <si>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</si>
  <si>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</si>
  <si>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</si>
  <si>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</si>
  <si>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</si>
  <si>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Charcoal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</si>
  <si>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</si>
  <si>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</si>
  <si>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</si>
  <si>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</si>
  <si>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</si>
  <si>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</si>
  <si>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</si>
  <si>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</si>
  <si>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</si>
  <si>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</si>
  <si>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</si>
  <si>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</si>
  <si>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</si>
  <si>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</si>
  <si>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</si>
  <si>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</si>
  <si>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</si>
  <si>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</si>
  <si>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</si>
  <si>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</si>
  <si>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</si>
  <si>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</si>
  <si>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</si>
  <si>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</si>
  <si>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</si>
  <si>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</si>
  <si>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</si>
  <si>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</si>
  <si>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</si>
  <si>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</si>
  <si>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</si>
  <si>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</si>
  <si>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</si>
  <si>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</si>
  <si>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</si>
  <si>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</si>
  <si>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</si>
  <si>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</si>
  <si>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</si>
  <si>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</si>
  <si>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</si>
  <si>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</si>
  <si>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</si>
  <si>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</si>
  <si>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</si>
  <si>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</si>
  <si>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</si>
  <si>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4</t>
  </si>
  <si>
    <t>Internal</t>
  </si>
  <si>
    <t>Hinged</t>
  </si>
  <si>
    <t>N/A</t>
  </si>
  <si>
    <t>L Frame</t>
  </si>
  <si>
    <t>Inside Reveal</t>
  </si>
  <si>
    <t>Window Size</t>
  </si>
  <si>
    <t>2 sided</t>
  </si>
  <si>
    <t>Yes, white</t>
  </si>
  <si>
    <t>RR</t>
  </si>
  <si>
    <t>At centre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</si>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</sst>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22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3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24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9</v>
      </c>
      <c r="B11" s="888">
        <v>2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62</v>
      </c>
      <c r="K12" s="954"/>
      <c r="L12" s="954"/>
      <c r="M12" s="954"/>
      <c r="N12" s="954"/>
      <c r="O12" s="954"/>
      <c r="P12" s="954"/>
      <c r="Q12" s="955"/>
      <c r="R12" s="907"/>
      <c r="S12" s="907" t="s">
        <v>63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64</v>
      </c>
      <c r="H13" s="913"/>
      <c r="I13" s="853">
        <v>12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45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123</v>
      </c>
      <c r="B6" s="61" t="str">
        <f>'BP - INPUT'!F40</f>
        <v>0</v>
      </c>
    </row>
    <row r="7" spans="1:10">
      <c r="A7" s="9" t="s">
        <v>126</v>
      </c>
      <c r="B7" s="16" t="str">
        <f>I17</f>
        <v>0</v>
      </c>
    </row>
    <row r="8" spans="1:10">
      <c r="A8" s="9" t="s">
        <v>127</v>
      </c>
      <c r="B8" s="17" t="str">
        <f>I22</f>
        <v>0</v>
      </c>
    </row>
    <row r="9" spans="1:10">
      <c r="A9" s="9" t="s">
        <v>128</v>
      </c>
      <c r="B9" s="19" t="str">
        <f>ROUNDDOWN((B4+B7)/B6,0)</f>
        <v>0</v>
      </c>
      <c r="C9" s="18" t="s">
        <v>129</v>
      </c>
    </row>
    <row r="10" spans="1:10">
      <c r="A10" s="9" t="s">
        <v>130</v>
      </c>
      <c r="B10" s="20" t="str">
        <f>ROUNDDOWN(B5+B8,0)</f>
        <v>0</v>
      </c>
      <c r="C10" s="18" t="s">
        <v>129</v>
      </c>
    </row>
    <row r="13" spans="1:10" customHeight="1" ht="12.75">
      <c r="B13" s="5" t="s">
        <v>132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133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136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142</v>
      </c>
      <c r="D25" s="66"/>
      <c r="E25" s="67"/>
      <c r="F25" s="68" t="s">
        <v>305</v>
      </c>
      <c r="G25" s="69" t="s">
        <v>133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152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153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152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153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152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153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152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153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152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153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152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153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152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153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152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153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128</v>
      </c>
      <c r="B6" s="597" t="str">
        <f>IF(B4="Hinged",'Panel H'!B11,IF(B4="Bi-Fold",'Panel BF'!B9,'Panel BP'!B9))</f>
        <v>0</v>
      </c>
      <c r="C6" s="598"/>
    </row>
    <row r="7" spans="1:15">
      <c r="A7" s="600" t="s">
        <v>130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129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129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129</v>
      </c>
      <c r="J43" s="633" t="s">
        <v>129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152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153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99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154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62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152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153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154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62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251</v>
      </c>
      <c r="B10" s="321" t="s">
        <v>522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152</v>
      </c>
      <c r="J10" s="24" t="str">
        <f>H10&amp;I10</f>
        <v>0</v>
      </c>
      <c r="K10" s="536" t="s">
        <v>152</v>
      </c>
      <c r="L10" s="321" t="s">
        <v>522</v>
      </c>
      <c r="M10" s="569">
        <v>0</v>
      </c>
      <c r="N10" s="321">
        <v>0</v>
      </c>
    </row>
    <row r="11" spans="1:14">
      <c r="A11" s="321" t="s">
        <v>255</v>
      </c>
      <c r="B11" s="321" t="s">
        <v>523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153</v>
      </c>
      <c r="J11" s="24" t="str">
        <f>H11&amp;I11</f>
        <v>0</v>
      </c>
      <c r="K11" s="536">
        <v>0</v>
      </c>
      <c r="L11" s="321">
        <v>0</v>
      </c>
      <c r="M11" s="569" t="s">
        <v>153</v>
      </c>
      <c r="N11" s="321" t="s">
        <v>522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99</v>
      </c>
      <c r="J12" s="24" t="str">
        <f>H12&amp;I12</f>
        <v>0</v>
      </c>
      <c r="K12" s="536" t="s">
        <v>152</v>
      </c>
      <c r="L12" s="321" t="s">
        <v>522</v>
      </c>
      <c r="M12" s="569" t="s">
        <v>153</v>
      </c>
      <c r="N12" s="321" t="s">
        <v>522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152</v>
      </c>
      <c r="J13" s="24" t="str">
        <f>H13&amp;I13</f>
        <v>0</v>
      </c>
      <c r="K13" s="536" t="s">
        <v>152</v>
      </c>
      <c r="L13" s="321" t="s">
        <v>523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153</v>
      </c>
      <c r="J14" s="24" t="str">
        <f>H14&amp;I14</f>
        <v>0</v>
      </c>
      <c r="K14" s="536">
        <v>0</v>
      </c>
      <c r="L14" s="321">
        <v>0</v>
      </c>
      <c r="M14" s="569" t="s">
        <v>153</v>
      </c>
      <c r="N14" s="321" t="s">
        <v>523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99</v>
      </c>
      <c r="J15" s="24" t="str">
        <f>H15&amp;I15</f>
        <v>0</v>
      </c>
      <c r="K15" s="536" t="s">
        <v>152</v>
      </c>
      <c r="L15" s="321" t="s">
        <v>523</v>
      </c>
      <c r="M15" s="569" t="s">
        <v>153</v>
      </c>
      <c r="N15" s="321" t="s">
        <v>523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522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522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522</v>
      </c>
      <c r="M18" s="569" t="s">
        <v>153</v>
      </c>
      <c r="N18" s="321" t="s">
        <v>523</v>
      </c>
    </row>
    <row r="19" spans="1:14" customHeight="1" ht="12.75" s="392" customFormat="1">
      <c r="A19" s="388" t="s">
        <v>150</v>
      </c>
      <c r="B19" s="389" t="s">
        <v>533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522</v>
      </c>
      <c r="M19" s="569" t="s">
        <v>173</v>
      </c>
      <c r="N19" s="321" t="s">
        <v>522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152</v>
      </c>
      <c r="L20" s="321" t="s">
        <v>523</v>
      </c>
      <c r="M20" s="569" t="s">
        <v>173</v>
      </c>
      <c r="N20" s="321" t="s">
        <v>522</v>
      </c>
    </row>
    <row r="21" spans="1:14">
      <c r="A21" s="7" t="s">
        <v>152</v>
      </c>
      <c r="B21" s="7">
        <v>1</v>
      </c>
    </row>
    <row r="22" spans="1:14">
      <c r="A22" s="24" t="s">
        <v>153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151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97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151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151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123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97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97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97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123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64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104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105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106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107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108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109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110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111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112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113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114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115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116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117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118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119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120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121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122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123</v>
      </c>
      <c r="B6" s="14" t="str">
        <f>'H - INPUT'!F39</f>
        <v>0</v>
      </c>
    </row>
    <row r="7" spans="1:30">
      <c r="A7" s="9" t="s">
        <v>124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125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126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127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128</v>
      </c>
      <c r="B11" s="19" t="str">
        <f>ROUNDDOWN((B4+B9)/B7,0)</f>
        <v>0</v>
      </c>
      <c r="C11" s="18" t="s">
        <v>129</v>
      </c>
    </row>
    <row r="12" spans="1:30">
      <c r="A12" s="9" t="s">
        <v>130</v>
      </c>
      <c r="B12" s="20" t="str">
        <f>ROUNDDOWN((B5+B10)/B8,0)</f>
        <v>0</v>
      </c>
      <c r="C12" s="18" t="s">
        <v>129</v>
      </c>
    </row>
    <row r="14" spans="1:30">
      <c r="F14" s="529" t="s">
        <v>131</v>
      </c>
    </row>
    <row r="15" spans="1:30">
      <c r="B15" s="5" t="s">
        <v>132</v>
      </c>
      <c r="D15" t="s">
        <v>133</v>
      </c>
      <c r="F15" s="458">
        <v>3.25</v>
      </c>
    </row>
    <row r="16" spans="1:30">
      <c r="D16" t="s">
        <v>134</v>
      </c>
      <c r="F16" s="458">
        <v>5.5</v>
      </c>
    </row>
    <row r="17" spans="1:30">
      <c r="D17" t="s">
        <v>135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136</v>
      </c>
      <c r="D19" s="530" t="s">
        <v>137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134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138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139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140</v>
      </c>
      <c r="D24" s="970"/>
      <c r="E24" s="970"/>
      <c r="F24" s="970"/>
      <c r="G24" s="970"/>
      <c r="H24" s="970"/>
      <c r="I24" s="971"/>
      <c r="J24" s="972" t="s">
        <v>141</v>
      </c>
      <c r="K24" s="973"/>
      <c r="L24" s="973"/>
      <c r="M24" s="974"/>
      <c r="N24" s="482"/>
      <c r="R24" s="978" t="s">
        <v>140</v>
      </c>
      <c r="S24" s="979"/>
      <c r="T24" s="979"/>
      <c r="U24" s="979"/>
      <c r="V24" s="979"/>
      <c r="W24" s="979"/>
      <c r="X24" s="980"/>
      <c r="Y24" s="972" t="s">
        <v>141</v>
      </c>
      <c r="Z24" s="973"/>
      <c r="AA24" s="973"/>
      <c r="AB24" s="974"/>
    </row>
    <row r="25" spans="1:30" customHeight="1" ht="36.75">
      <c r="B25" s="461" t="s">
        <v>142</v>
      </c>
      <c r="C25" s="138" t="s">
        <v>143</v>
      </c>
      <c r="D25" s="453" t="s">
        <v>131</v>
      </c>
      <c r="E25" s="136" t="s">
        <v>144</v>
      </c>
      <c r="F25" s="453" t="s">
        <v>131</v>
      </c>
      <c r="G25" s="136" t="s">
        <v>145</v>
      </c>
      <c r="H25" s="477" t="s">
        <v>131</v>
      </c>
      <c r="I25" s="501" t="s">
        <v>146</v>
      </c>
      <c r="J25" s="138" t="s">
        <v>147</v>
      </c>
      <c r="K25" s="136" t="s">
        <v>148</v>
      </c>
      <c r="L25" s="136" t="s">
        <v>149</v>
      </c>
      <c r="M25" s="501" t="s">
        <v>146</v>
      </c>
      <c r="N25" s="81"/>
      <c r="O25" s="486" t="s">
        <v>150</v>
      </c>
      <c r="P25" s="498" t="s">
        <v>142</v>
      </c>
      <c r="Q25" s="487" t="s">
        <v>151</v>
      </c>
      <c r="R25" s="138" t="s">
        <v>143</v>
      </c>
      <c r="S25" s="453" t="s">
        <v>131</v>
      </c>
      <c r="T25" s="136" t="s">
        <v>144</v>
      </c>
      <c r="U25" s="453" t="s">
        <v>131</v>
      </c>
      <c r="V25" s="136" t="s">
        <v>145</v>
      </c>
      <c r="W25" s="477" t="s">
        <v>131</v>
      </c>
      <c r="X25" s="501" t="s">
        <v>146</v>
      </c>
      <c r="Y25" s="138" t="s">
        <v>147</v>
      </c>
      <c r="Z25" s="136" t="s">
        <v>148</v>
      </c>
      <c r="AA25" s="136" t="s">
        <v>149</v>
      </c>
      <c r="AB25" s="501" t="s">
        <v>146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152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152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153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153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154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154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62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62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152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153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154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150</v>
      </c>
      <c r="C42" s="473" t="s">
        <v>162</v>
      </c>
      <c r="D42" s="79" t="s">
        <v>131</v>
      </c>
      <c r="E42" s="473" t="s">
        <v>163</v>
      </c>
      <c r="F42" s="79" t="s">
        <v>131</v>
      </c>
      <c r="O42" s="493" t="s">
        <v>100</v>
      </c>
      <c r="P42" s="105" t="s">
        <v>62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64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152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104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153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105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106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154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107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62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108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109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110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111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112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113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114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152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115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153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116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117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154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118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62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119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120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121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152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153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154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62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64</v>
      </c>
      <c r="P82" s="492" t="s">
        <v>152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64</v>
      </c>
      <c r="P83" s="105" t="s">
        <v>153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64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64</v>
      </c>
      <c r="P85" s="105" t="s">
        <v>154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64</v>
      </c>
      <c r="P86" s="105" t="s">
        <v>62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64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64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64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64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64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64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104</v>
      </c>
      <c r="P93" s="492" t="s">
        <v>152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104</v>
      </c>
      <c r="P94" s="105" t="s">
        <v>153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104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104</v>
      </c>
      <c r="P96" s="105" t="s">
        <v>154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104</v>
      </c>
      <c r="P97" s="105" t="s">
        <v>62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104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104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104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104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104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104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105</v>
      </c>
      <c r="P104" s="492" t="s">
        <v>152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105</v>
      </c>
      <c r="P105" s="105" t="s">
        <v>153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105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105</v>
      </c>
      <c r="P107" s="105" t="s">
        <v>154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105</v>
      </c>
      <c r="P108" s="105" t="s">
        <v>62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105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105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105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105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105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105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106</v>
      </c>
      <c r="P115" s="492" t="s">
        <v>152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106</v>
      </c>
      <c r="P116" s="105" t="s">
        <v>153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106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106</v>
      </c>
      <c r="P118" s="105" t="s">
        <v>154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106</v>
      </c>
      <c r="P119" s="105" t="s">
        <v>62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106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106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106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106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106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106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107</v>
      </c>
      <c r="P126" s="492" t="s">
        <v>152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107</v>
      </c>
      <c r="P127" s="105" t="s">
        <v>153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107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107</v>
      </c>
      <c r="P129" s="105" t="s">
        <v>154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107</v>
      </c>
      <c r="P130" s="105" t="s">
        <v>62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107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107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107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107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107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107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108</v>
      </c>
      <c r="P137" s="492" t="s">
        <v>152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108</v>
      </c>
      <c r="P138" s="105" t="s">
        <v>153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108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108</v>
      </c>
      <c r="P140" s="105" t="s">
        <v>154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108</v>
      </c>
      <c r="P141" s="105" t="s">
        <v>62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108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108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108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108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108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108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109</v>
      </c>
      <c r="P148" s="492" t="s">
        <v>152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109</v>
      </c>
      <c r="P149" s="105" t="s">
        <v>153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109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109</v>
      </c>
      <c r="P151" s="105" t="s">
        <v>154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109</v>
      </c>
      <c r="P152" s="105" t="s">
        <v>62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109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109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109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109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109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109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110</v>
      </c>
      <c r="P159" s="492" t="s">
        <v>152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110</v>
      </c>
      <c r="P160" s="105" t="s">
        <v>153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110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110</v>
      </c>
      <c r="P162" s="105" t="s">
        <v>154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110</v>
      </c>
      <c r="P163" s="105" t="s">
        <v>62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110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110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110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110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110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110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111</v>
      </c>
      <c r="P170" s="492" t="s">
        <v>152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111</v>
      </c>
      <c r="P171" s="105" t="s">
        <v>153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111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111</v>
      </c>
      <c r="P173" s="105" t="s">
        <v>154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111</v>
      </c>
      <c r="P174" s="105" t="s">
        <v>62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111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111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111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111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111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111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112</v>
      </c>
      <c r="P181" s="492" t="s">
        <v>152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112</v>
      </c>
      <c r="P182" s="105" t="s">
        <v>153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112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112</v>
      </c>
      <c r="P184" s="105" t="s">
        <v>154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112</v>
      </c>
      <c r="P185" s="105" t="s">
        <v>62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112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112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112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112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112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112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113</v>
      </c>
      <c r="P192" s="492" t="s">
        <v>152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113</v>
      </c>
      <c r="P193" s="105" t="s">
        <v>153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113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113</v>
      </c>
      <c r="P195" s="105" t="s">
        <v>154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113</v>
      </c>
      <c r="P196" s="105" t="s">
        <v>62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113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113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113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113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113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113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114</v>
      </c>
      <c r="P203" s="492" t="s">
        <v>152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114</v>
      </c>
      <c r="P204" s="105" t="s">
        <v>153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114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114</v>
      </c>
      <c r="P206" s="105" t="s">
        <v>154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114</v>
      </c>
      <c r="P207" s="105" t="s">
        <v>62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114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114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114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114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114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114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115</v>
      </c>
      <c r="P214" s="492" t="s">
        <v>152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115</v>
      </c>
      <c r="P215" s="105" t="s">
        <v>153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115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115</v>
      </c>
      <c r="P217" s="105" t="s">
        <v>154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115</v>
      </c>
      <c r="P218" s="105" t="s">
        <v>62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115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115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115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115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115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115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116</v>
      </c>
      <c r="P225" s="492" t="s">
        <v>152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116</v>
      </c>
      <c r="P226" s="105" t="s">
        <v>153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116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116</v>
      </c>
      <c r="P228" s="105" t="s">
        <v>154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116</v>
      </c>
      <c r="P229" s="105" t="s">
        <v>62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116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116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116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116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116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116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117</v>
      </c>
      <c r="P236" s="492" t="s">
        <v>152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117</v>
      </c>
      <c r="P237" s="105" t="s">
        <v>153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117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117</v>
      </c>
      <c r="P239" s="105" t="s">
        <v>154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117</v>
      </c>
      <c r="P240" s="105" t="s">
        <v>62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117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117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117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117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117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117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118</v>
      </c>
      <c r="P247" s="492" t="s">
        <v>152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118</v>
      </c>
      <c r="P248" s="105" t="s">
        <v>153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118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118</v>
      </c>
      <c r="P250" s="105" t="s">
        <v>154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118</v>
      </c>
      <c r="P251" s="105" t="s">
        <v>62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118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118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118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118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118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118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119</v>
      </c>
      <c r="P258" s="492" t="s">
        <v>152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119</v>
      </c>
      <c r="P259" s="105" t="s">
        <v>153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119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119</v>
      </c>
      <c r="P261" s="105" t="s">
        <v>154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119</v>
      </c>
      <c r="P262" s="105" t="s">
        <v>62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119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119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119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119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119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119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120</v>
      </c>
      <c r="P269" s="492" t="s">
        <v>152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120</v>
      </c>
      <c r="P270" s="105" t="s">
        <v>153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120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120</v>
      </c>
      <c r="P272" s="105" t="s">
        <v>154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120</v>
      </c>
      <c r="P273" s="105" t="s">
        <v>62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120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120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120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120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120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120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121</v>
      </c>
      <c r="P280" s="492" t="s">
        <v>152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121</v>
      </c>
      <c r="P281" s="105" t="s">
        <v>153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121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121</v>
      </c>
      <c r="P283" s="105" t="s">
        <v>154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121</v>
      </c>
      <c r="P284" s="105" t="s">
        <v>62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121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121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121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121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121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121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150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152</v>
      </c>
      <c r="E13" s="991"/>
      <c r="F13" s="990" t="s">
        <v>172</v>
      </c>
      <c r="G13" s="991"/>
      <c r="H13" s="990" t="s">
        <v>153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142</v>
      </c>
      <c r="W13" s="86" t="s">
        <v>178</v>
      </c>
      <c r="X13" s="86" t="s">
        <v>179</v>
      </c>
      <c r="Y13" s="86" t="s">
        <v>180</v>
      </c>
      <c r="Z13" s="86" t="s">
        <v>134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152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152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153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153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153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150</v>
      </c>
      <c r="D19" s="984" t="s">
        <v>152</v>
      </c>
      <c r="E19" s="984"/>
      <c r="F19" s="984" t="s">
        <v>172</v>
      </c>
      <c r="G19" s="984"/>
      <c r="H19" s="984" t="s">
        <v>153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154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152</v>
      </c>
      <c r="AF19" s="420" t="str">
        <f>X19+W4-W5</f>
        <v>0</v>
      </c>
      <c r="AG19" s="420" t="s">
        <v>152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62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153</v>
      </c>
      <c r="AF20" s="420" t="str">
        <f>AB20+W4+AA20+W4-W5</f>
        <v>0</v>
      </c>
      <c r="AG20" s="420" t="s">
        <v>153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153</v>
      </c>
      <c r="AF21" s="420" t="str">
        <f>AB21+W4+AA21+W4-W5</f>
        <v>0</v>
      </c>
      <c r="AG21" s="420" t="s">
        <v>153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152</v>
      </c>
      <c r="AF22" s="420" t="str">
        <f>X22+W4+Y22+W5</f>
        <v>0</v>
      </c>
      <c r="AG22" s="420" t="s">
        <v>153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152</v>
      </c>
      <c r="AF23" s="420" t="str">
        <f>X23+W4+Y23+W5</f>
        <v>0</v>
      </c>
      <c r="AG23" s="420" t="s">
        <v>153</v>
      </c>
      <c r="AH23" s="420" t="str">
        <f>AB23+W4+AA23+W4-W5</f>
        <v>0</v>
      </c>
      <c r="AI23" s="420" t="s">
        <v>153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152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153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64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153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150</v>
      </c>
      <c r="D29" s="984" t="s">
        <v>152</v>
      </c>
      <c r="E29" s="984"/>
      <c r="F29" s="984" t="s">
        <v>172</v>
      </c>
      <c r="G29" s="984"/>
      <c r="H29" s="984" t="s">
        <v>153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99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103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64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104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105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106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107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108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109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110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111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112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113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114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115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116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117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118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119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120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121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95</v>
      </c>
      <c r="C17" s="994"/>
      <c r="D17" s="1103" t="s">
        <v>96</v>
      </c>
      <c r="E17" s="994"/>
    </row>
    <row r="18" spans="1:10">
      <c r="A18" s="542" t="s">
        <v>150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153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123</v>
      </c>
      <c r="B6" s="14" t="str">
        <f>'BF - INPUT'!F40</f>
        <v>0</v>
      </c>
    </row>
    <row r="7" spans="1:15">
      <c r="A7" s="9" t="s">
        <v>126</v>
      </c>
      <c r="B7" s="16" t="str">
        <f>K16</f>
        <v>0</v>
      </c>
    </row>
    <row r="8" spans="1:15">
      <c r="A8" s="9" t="s">
        <v>127</v>
      </c>
      <c r="B8" s="17" t="str">
        <f>K21</f>
        <v>0</v>
      </c>
    </row>
    <row r="9" spans="1:15">
      <c r="A9" s="9" t="s">
        <v>128</v>
      </c>
      <c r="B9" s="19" t="str">
        <f>ROUNDDOWN((B4+B7)/B6,0)</f>
        <v>0</v>
      </c>
      <c r="C9" s="18" t="s">
        <v>129</v>
      </c>
      <c r="D9" s="18"/>
    </row>
    <row r="10" spans="1:15">
      <c r="A10" s="9" t="s">
        <v>130</v>
      </c>
      <c r="B10" s="20" t="str">
        <f>ROUNDDOWN(B5+B8,0)</f>
        <v>0</v>
      </c>
      <c r="C10" s="18" t="s">
        <v>129</v>
      </c>
      <c r="D10" s="18"/>
    </row>
    <row r="12" spans="1:15">
      <c r="F12" s="209"/>
    </row>
    <row r="13" spans="1:15" customHeight="1" ht="12.75">
      <c r="B13" s="5" t="s">
        <v>132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133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136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152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153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152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153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152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153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152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153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152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153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152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153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152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153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152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153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95</v>
      </c>
      <c r="C17" s="995"/>
      <c r="D17" s="996" t="s">
        <v>96</v>
      </c>
      <c r="E17" s="995"/>
    </row>
    <row r="18" spans="1:10">
      <c r="A18" s="546" t="s">
        <v>150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153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