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<sst xmlns="http://schemas.openxmlformats.org/spreadsheetml/2006/main" uniqueCount="703">
  <si>
    <t>AMERICAN shutters/ Dealer</t>
  </si>
  <si>
    <t>Order Number</t>
  </si>
  <si>
    <t>Order Colour</t>
  </si>
  <si>
    <t>Charcoal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</si>
  <si>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</si>
  <si>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</si>
  <si>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</si>
  <si>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</si>
  <si>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</si>
  <si>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</si>
  <si>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</si>
  <si>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</si>
  <si>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</si>
  <si>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</si>
  <si>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</si>
  <si>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</si>
  <si>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</si>
  <si>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</si>
  <si>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</si>
  <si>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</si>
  <si>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</si>
  <si>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</si>
  <si>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</si>
  <si>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</si>
  <si>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</si>
  <si>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</si>
  <si>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</si>
  <si>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</si>
  <si>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</si>
  <si>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</si>
  <si>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</si>
  <si>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</si>
  <si>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</si>
  <si>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</si>
  <si>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</si>
  <si>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</si>
  <si>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</si>
  <si>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</si>
  <si>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</si>
  <si>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</si>
  <si>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</si>
  <si>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</si>
  <si>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</si>
  <si>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</si>
  <si>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</si>
  <si>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</si>
  <si>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</si>
  <si>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</si>
  <si>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</si>
  <si>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</si>
  <si>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6</t>
  </si>
  <si>
    <t>External</t>
  </si>
  <si>
    <t>Hinged</t>
  </si>
  <si>
    <t>N/A</t>
  </si>
  <si>
    <t>No Frame</t>
  </si>
  <si>
    <t>Inside Reveal</t>
  </si>
  <si>
    <t>Window Size</t>
  </si>
  <si>
    <t>1 side</t>
  </si>
  <si>
    <t>Yes, white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</si>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</sst>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8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9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0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11</v>
      </c>
      <c r="B11" s="888">
        <v>1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53</v>
      </c>
      <c r="K12" s="954"/>
      <c r="L12" s="954"/>
      <c r="M12" s="954"/>
      <c r="N12" s="954"/>
      <c r="O12" s="954"/>
      <c r="P12" s="954"/>
      <c r="Q12" s="955"/>
      <c r="R12" s="907"/>
      <c r="S12" s="907" t="s">
        <v>59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60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61</v>
      </c>
      <c r="D20" s="703"/>
      <c r="F20" s="729" t="str">
        <f>A11</f>
        <v>0</v>
      </c>
      <c r="G20" s="730"/>
      <c r="H20" s="731"/>
    </row>
    <row r="21" spans="1:28">
      <c r="B21" s="704" t="s">
        <v>62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63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64</v>
      </c>
      <c r="D26" s="703"/>
      <c r="F26" s="729" t="str">
        <f>F11</f>
        <v>0</v>
      </c>
      <c r="G26" s="730"/>
      <c r="H26" s="731"/>
    </row>
    <row r="27" spans="1:28">
      <c r="B27" s="704" t="s">
        <v>65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66</v>
      </c>
      <c r="D29" s="703"/>
      <c r="F29" s="729" t="str">
        <f>G11</f>
        <v>0</v>
      </c>
      <c r="G29" s="730"/>
      <c r="H29" s="731"/>
    </row>
    <row r="30" spans="1:28">
      <c r="B30" s="704" t="s">
        <v>67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68</v>
      </c>
      <c r="D34" s="703"/>
      <c r="F34" s="729" t="str">
        <f>I11</f>
        <v>0</v>
      </c>
      <c r="G34" s="730"/>
      <c r="H34" s="731"/>
    </row>
    <row r="35" spans="1:28">
      <c r="B35" s="704" t="s">
        <v>69</v>
      </c>
      <c r="D35" s="703"/>
      <c r="F35" s="729" t="str">
        <f>I13</f>
        <v>0</v>
      </c>
      <c r="G35" s="730"/>
      <c r="H35" s="731"/>
    </row>
    <row r="36" spans="1:28">
      <c r="B36" s="704" t="s">
        <v>70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71</v>
      </c>
      <c r="D38" s="703"/>
      <c r="F38" s="729" t="str">
        <f>J12</f>
        <v>0</v>
      </c>
      <c r="G38" s="730"/>
      <c r="H38" s="731"/>
    </row>
    <row r="39" spans="1:28">
      <c r="B39" s="704" t="s">
        <v>72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73</v>
      </c>
      <c r="D41" s="703"/>
      <c r="F41" s="729" t="str">
        <f>R11</f>
        <v>0</v>
      </c>
      <c r="G41" s="730"/>
      <c r="H41" s="731"/>
    </row>
    <row r="42" spans="1:28">
      <c r="B42" s="704" t="s">
        <v>74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75</v>
      </c>
      <c r="D44" s="703"/>
      <c r="F44" s="729" t="str">
        <f>S11</f>
        <v>0</v>
      </c>
      <c r="G44" s="730"/>
      <c r="H44" s="731"/>
    </row>
    <row r="45" spans="1:28">
      <c r="B45" s="704" t="s">
        <v>76</v>
      </c>
      <c r="D45" s="703"/>
      <c r="F45" s="729" t="str">
        <f>S12</f>
        <v>0</v>
      </c>
      <c r="G45" s="730"/>
      <c r="H45" s="731"/>
    </row>
    <row r="46" spans="1:28">
      <c r="B46" s="704" t="s">
        <v>77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78</v>
      </c>
      <c r="D49" s="703"/>
      <c r="F49" s="729" t="str">
        <f>U11</f>
        <v>0</v>
      </c>
      <c r="G49" s="730"/>
      <c r="H49" s="731"/>
    </row>
    <row r="50" spans="1:28">
      <c r="B50" s="704" t="s">
        <v>79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86</v>
      </c>
      <c r="B4" s="14" t="str">
        <f>'Opening BP'!B8</f>
        <v>0</v>
      </c>
    </row>
    <row r="5" spans="1:10">
      <c r="A5" s="1" t="s">
        <v>87</v>
      </c>
      <c r="B5" s="15" t="str">
        <f>'Opening BP'!B9</f>
        <v>0</v>
      </c>
    </row>
    <row r="6" spans="1:10">
      <c r="A6" s="9" t="s">
        <v>119</v>
      </c>
      <c r="B6" s="61" t="str">
        <f>'BP - INPUT'!F40</f>
        <v>0</v>
      </c>
    </row>
    <row r="7" spans="1:10">
      <c r="A7" s="9" t="s">
        <v>122</v>
      </c>
      <c r="B7" s="16" t="str">
        <f>I17</f>
        <v>0</v>
      </c>
    </row>
    <row r="8" spans="1:10">
      <c r="A8" s="9" t="s">
        <v>123</v>
      </c>
      <c r="B8" s="17" t="str">
        <f>I22</f>
        <v>0</v>
      </c>
    </row>
    <row r="9" spans="1:10">
      <c r="A9" s="9" t="s">
        <v>124</v>
      </c>
      <c r="B9" s="19" t="str">
        <f>ROUNDDOWN((B4+B7)/B6,0)</f>
        <v>0</v>
      </c>
      <c r="C9" s="18" t="s">
        <v>125</v>
      </c>
    </row>
    <row r="10" spans="1:10">
      <c r="A10" s="9" t="s">
        <v>126</v>
      </c>
      <c r="B10" s="20" t="str">
        <f>ROUNDDOWN(B5+B8,0)</f>
        <v>0</v>
      </c>
      <c r="C10" s="18" t="s">
        <v>125</v>
      </c>
    </row>
    <row r="13" spans="1:10" customHeight="1" ht="12.75">
      <c r="B13" s="5" t="s">
        <v>128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129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132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129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94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94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94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94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94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94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94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94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124</v>
      </c>
      <c r="B6" s="597" t="str">
        <f>IF(B4="Hinged",'Panel H'!B11,IF(B4="Bi-Fold",'Panel BF'!B9,'Panel BP'!B9))</f>
        <v>0</v>
      </c>
      <c r="C6" s="598"/>
    </row>
    <row r="7" spans="1:15">
      <c r="A7" s="600" t="s">
        <v>126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125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125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125</v>
      </c>
      <c r="J43" s="633" t="s">
        <v>125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148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149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94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59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468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469</v>
      </c>
    </row>
    <row r="20" spans="1:23" customHeight="1" ht="36.75">
      <c r="B20" s="38" t="s">
        <v>470</v>
      </c>
      <c r="C20" s="38" t="s">
        <v>471</v>
      </c>
      <c r="D20" s="40" t="s">
        <v>472</v>
      </c>
      <c r="E20" s="40" t="s">
        <v>473</v>
      </c>
      <c r="F20" s="38" t="s">
        <v>474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475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476</v>
      </c>
      <c r="D25" s="1179" t="s">
        <v>477</v>
      </c>
      <c r="E25" s="1180"/>
      <c r="F25" s="1180"/>
      <c r="G25" s="1183" t="s">
        <v>478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479</v>
      </c>
      <c r="F26" s="1186"/>
      <c r="G26" s="1176" t="s">
        <v>480</v>
      </c>
      <c r="H26" s="1177"/>
      <c r="I26" s="1178"/>
      <c r="J26" s="132"/>
      <c r="K26" s="1178" t="s">
        <v>479</v>
      </c>
      <c r="L26" s="1186"/>
      <c r="M26" s="1187"/>
    </row>
    <row r="27" spans="1:23" customHeight="1" ht="36.75">
      <c r="B27" s="127" t="s">
        <v>481</v>
      </c>
      <c r="C27" s="131"/>
      <c r="D27" s="134" t="s">
        <v>482</v>
      </c>
      <c r="E27" s="135" t="s">
        <v>483</v>
      </c>
      <c r="F27" s="139" t="s">
        <v>484</v>
      </c>
      <c r="G27" s="138" t="s">
        <v>485</v>
      </c>
      <c r="H27" s="136" t="s">
        <v>486</v>
      </c>
      <c r="I27" s="139" t="s">
        <v>487</v>
      </c>
      <c r="J27" s="140" t="s">
        <v>488</v>
      </c>
      <c r="K27" s="135" t="s">
        <v>483</v>
      </c>
      <c r="L27" s="136" t="s">
        <v>484</v>
      </c>
      <c r="M27" s="137" t="s">
        <v>489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94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490</v>
      </c>
    </row>
    <row r="41" spans="1:23" customHeight="1" ht="12.75">
      <c r="J41" s="141"/>
    </row>
    <row r="42" spans="1:23">
      <c r="D42" s="1179" t="s">
        <v>477</v>
      </c>
      <c r="E42" s="1180"/>
      <c r="F42" s="1180"/>
      <c r="G42" s="1183" t="s">
        <v>478</v>
      </c>
      <c r="H42" s="1189"/>
      <c r="I42" s="1189"/>
      <c r="J42" s="1189"/>
      <c r="K42" s="1190"/>
      <c r="L42" s="265"/>
      <c r="N42" s="272"/>
      <c r="O42" s="1179" t="s">
        <v>491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479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492</v>
      </c>
      <c r="C44" s="215"/>
      <c r="D44" s="216" t="s">
        <v>482</v>
      </c>
      <c r="E44" s="217" t="s">
        <v>483</v>
      </c>
      <c r="F44" s="218" t="s">
        <v>484</v>
      </c>
      <c r="G44" s="269" t="s">
        <v>493</v>
      </c>
      <c r="H44" s="270" t="s">
        <v>494</v>
      </c>
      <c r="I44" s="270" t="s">
        <v>495</v>
      </c>
      <c r="J44" s="270" t="s">
        <v>496</v>
      </c>
      <c r="K44" s="271" t="s">
        <v>489</v>
      </c>
      <c r="L44" s="266"/>
      <c r="M44" s="272"/>
      <c r="N44" s="272"/>
      <c r="O44" s="287" t="s">
        <v>493</v>
      </c>
      <c r="P44" s="288" t="s">
        <v>497</v>
      </c>
      <c r="Q44" s="288" t="s">
        <v>498</v>
      </c>
      <c r="R44" s="288" t="s">
        <v>499</v>
      </c>
      <c r="S44" s="288" t="s">
        <v>500</v>
      </c>
      <c r="T44" s="288" t="s">
        <v>495</v>
      </c>
      <c r="U44" s="288" t="s">
        <v>496</v>
      </c>
      <c r="V44" s="582" t="s">
        <v>501</v>
      </c>
      <c r="W44" s="289" t="s">
        <v>489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502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487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503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483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484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489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504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505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506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507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508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509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510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477</v>
      </c>
      <c r="G93" s="1180"/>
      <c r="H93" s="1180"/>
      <c r="I93" s="1183" t="s">
        <v>478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479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511</v>
      </c>
      <c r="C95" s="180"/>
      <c r="D95" s="181"/>
      <c r="E95" s="182"/>
      <c r="F95" s="134" t="s">
        <v>482</v>
      </c>
      <c r="G95" s="135" t="s">
        <v>483</v>
      </c>
      <c r="H95" s="139" t="s">
        <v>484</v>
      </c>
      <c r="I95" s="269" t="s">
        <v>493</v>
      </c>
      <c r="J95" s="270" t="s">
        <v>496</v>
      </c>
      <c r="K95" s="270" t="s">
        <v>489</v>
      </c>
      <c r="L95" s="586" t="s">
        <v>501</v>
      </c>
      <c r="M95" s="271" t="s">
        <v>512</v>
      </c>
      <c r="N95" s="283" t="s">
        <v>513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514</v>
      </c>
      <c r="B2" s="390" t="s">
        <v>515</v>
      </c>
      <c r="C2" s="390" t="s">
        <v>494</v>
      </c>
      <c r="D2" s="391" t="s">
        <v>516</v>
      </c>
    </row>
    <row r="3" spans="1:14">
      <c r="A3" s="7" t="s">
        <v>517</v>
      </c>
      <c r="B3" s="71">
        <v>34</v>
      </c>
      <c r="C3" s="7" t="s">
        <v>498</v>
      </c>
      <c r="D3" s="7" t="s">
        <v>493</v>
      </c>
    </row>
    <row r="4" spans="1:14">
      <c r="A4" s="24" t="s">
        <v>518</v>
      </c>
      <c r="B4" s="294">
        <v>34</v>
      </c>
      <c r="C4" s="24" t="s">
        <v>499</v>
      </c>
      <c r="D4" s="24" t="s">
        <v>493</v>
      </c>
    </row>
    <row r="5" spans="1:14">
      <c r="A5" s="24" t="s">
        <v>519</v>
      </c>
      <c r="B5" s="294">
        <v>34</v>
      </c>
      <c r="C5" s="24" t="s">
        <v>499</v>
      </c>
      <c r="D5" s="24" t="s">
        <v>493</v>
      </c>
    </row>
    <row r="6" spans="1:14">
      <c r="A6" s="24" t="s">
        <v>520</v>
      </c>
      <c r="B6" s="294">
        <v>25</v>
      </c>
      <c r="C6" s="24" t="s">
        <v>500</v>
      </c>
      <c r="D6" s="24" t="s">
        <v>497</v>
      </c>
    </row>
    <row r="7" spans="1:14" customHeight="1" ht="12.75"/>
    <row r="8" spans="1:14" customHeight="1" ht="24.75" s="392" customFormat="1">
      <c r="A8" s="447" t="s">
        <v>521</v>
      </c>
      <c r="B8" s="390" t="s">
        <v>522</v>
      </c>
      <c r="C8" s="390" t="s">
        <v>523</v>
      </c>
      <c r="D8" s="390" t="s">
        <v>524</v>
      </c>
      <c r="E8" s="390" t="s">
        <v>525</v>
      </c>
      <c r="F8" s="391" t="s">
        <v>526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527</v>
      </c>
      <c r="L9" s="1193"/>
      <c r="M9" s="1192" t="s">
        <v>528</v>
      </c>
      <c r="N9" s="1193"/>
    </row>
    <row r="10" spans="1:14">
      <c r="A10" s="321" t="s">
        <v>248</v>
      </c>
      <c r="B10" s="321" t="s">
        <v>518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518</v>
      </c>
      <c r="M10" s="569">
        <v>0</v>
      </c>
      <c r="N10" s="321">
        <v>0</v>
      </c>
    </row>
    <row r="11" spans="1:14">
      <c r="A11" s="321" t="s">
        <v>252</v>
      </c>
      <c r="B11" s="321" t="s">
        <v>519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518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94</v>
      </c>
      <c r="J12" s="24" t="str">
        <f>H12&amp;I12</f>
        <v>0</v>
      </c>
      <c r="K12" s="536" t="s">
        <v>148</v>
      </c>
      <c r="L12" s="321" t="s">
        <v>518</v>
      </c>
      <c r="M12" s="569" t="s">
        <v>149</v>
      </c>
      <c r="N12" s="321" t="s">
        <v>518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519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519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94</v>
      </c>
      <c r="J15" s="24" t="str">
        <f>H15&amp;I15</f>
        <v>0</v>
      </c>
      <c r="K15" s="536" t="s">
        <v>148</v>
      </c>
      <c r="L15" s="321" t="s">
        <v>519</v>
      </c>
      <c r="M15" s="569" t="s">
        <v>149</v>
      </c>
      <c r="N15" s="321" t="s">
        <v>519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518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518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518</v>
      </c>
      <c r="M18" s="569" t="s">
        <v>149</v>
      </c>
      <c r="N18" s="321" t="s">
        <v>519</v>
      </c>
    </row>
    <row r="19" spans="1:14" customHeight="1" ht="12.75" s="392" customFormat="1">
      <c r="A19" s="388" t="s">
        <v>146</v>
      </c>
      <c r="B19" s="389" t="s">
        <v>529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518</v>
      </c>
      <c r="M19" s="569" t="s">
        <v>170</v>
      </c>
      <c r="N19" s="321" t="s">
        <v>518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519</v>
      </c>
      <c r="M20" s="569" t="s">
        <v>170</v>
      </c>
      <c r="N20" s="321" t="s">
        <v>518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94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514</v>
      </c>
      <c r="B29" s="389" t="s">
        <v>23</v>
      </c>
      <c r="C29" s="389" t="s">
        <v>147</v>
      </c>
      <c r="D29" s="390" t="s">
        <v>530</v>
      </c>
      <c r="E29" s="391" t="s">
        <v>531</v>
      </c>
    </row>
    <row r="30" spans="1:14">
      <c r="A30" s="7" t="s">
        <v>517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517</v>
      </c>
      <c r="B31" s="24" t="s">
        <v>532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517</v>
      </c>
      <c r="B32" s="24" t="s">
        <v>533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517</v>
      </c>
      <c r="B33" s="24" t="s">
        <v>534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517</v>
      </c>
      <c r="B34" s="24" t="s">
        <v>535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518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518</v>
      </c>
      <c r="B36" s="24" t="s">
        <v>532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518</v>
      </c>
      <c r="B37" s="24" t="s">
        <v>533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518</v>
      </c>
      <c r="B38" s="24" t="s">
        <v>534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518</v>
      </c>
      <c r="B39" s="24" t="s">
        <v>535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519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519</v>
      </c>
      <c r="B41" s="24" t="s">
        <v>532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519</v>
      </c>
      <c r="B42" s="24" t="s">
        <v>533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519</v>
      </c>
      <c r="B43" s="24" t="s">
        <v>534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519</v>
      </c>
      <c r="B44" s="24" t="s">
        <v>535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520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520</v>
      </c>
      <c r="B46" s="24" t="s">
        <v>532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520</v>
      </c>
      <c r="B47" s="24" t="s">
        <v>533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520</v>
      </c>
      <c r="B48" s="24" t="s">
        <v>534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520</v>
      </c>
      <c r="B49" s="24" t="s">
        <v>535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92</v>
      </c>
    </row>
    <row r="53" spans="1:14">
      <c r="A53" s="7" t="s">
        <v>53</v>
      </c>
      <c r="B53" s="71">
        <v>0</v>
      </c>
    </row>
    <row r="54" spans="1:14">
      <c r="A54" s="24" t="s">
        <v>536</v>
      </c>
      <c r="B54" s="371">
        <v>53</v>
      </c>
    </row>
    <row r="55" spans="1:14">
      <c r="A55" s="24" t="s">
        <v>537</v>
      </c>
      <c r="B55" s="371">
        <v>101</v>
      </c>
    </row>
    <row r="56" spans="1:14">
      <c r="A56" s="24" t="s">
        <v>538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514</v>
      </c>
      <c r="B59" s="312" t="s">
        <v>539</v>
      </c>
      <c r="C59" s="414" t="s">
        <v>147</v>
      </c>
      <c r="D59" s="414" t="s">
        <v>540</v>
      </c>
      <c r="E59" s="414" t="s">
        <v>541</v>
      </c>
    </row>
    <row r="60" spans="1:14">
      <c r="A60" s="7" t="s">
        <v>517</v>
      </c>
      <c r="B60" s="7" t="s">
        <v>542</v>
      </c>
      <c r="C60" s="7" t="str">
        <f>A60&amp;B60</f>
        <v>0</v>
      </c>
      <c r="D60" s="416" t="str">
        <f>('BF - MO'!M32*'BF - MO'!N32)/500+3</f>
        <v>0</v>
      </c>
      <c r="E60" t="s">
        <v>543</v>
      </c>
    </row>
    <row r="61" spans="1:14">
      <c r="A61" s="7" t="s">
        <v>517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543</v>
      </c>
    </row>
    <row r="62" spans="1:14">
      <c r="A62" s="24" t="s">
        <v>518</v>
      </c>
      <c r="B62" s="24" t="s">
        <v>542</v>
      </c>
      <c r="C62" s="24" t="str">
        <f>A62&amp;B62</f>
        <v>0</v>
      </c>
      <c r="D62" s="415" t="str">
        <f>('BF - MO'!M32*'BF - MO'!N32)/500+3+3</f>
        <v>0</v>
      </c>
      <c r="E62" t="s">
        <v>544</v>
      </c>
    </row>
    <row r="63" spans="1:14">
      <c r="A63" s="24" t="s">
        <v>518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545</v>
      </c>
    </row>
    <row r="64" spans="1:14">
      <c r="A64" s="24" t="s">
        <v>519</v>
      </c>
      <c r="B64" s="24" t="s">
        <v>542</v>
      </c>
      <c r="C64" s="24" t="str">
        <f>A64&amp;B64</f>
        <v>0</v>
      </c>
      <c r="D64" s="415" t="str">
        <f>('BF - MO'!M32*'BF - MO'!N32)/500+3+3</f>
        <v>0</v>
      </c>
      <c r="E64" t="s">
        <v>544</v>
      </c>
    </row>
    <row r="65" spans="1:14">
      <c r="A65" s="24" t="s">
        <v>519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545</v>
      </c>
    </row>
    <row r="66" spans="1:14">
      <c r="A66" s="24" t="s">
        <v>520</v>
      </c>
      <c r="B66" s="24" t="s">
        <v>542</v>
      </c>
      <c r="C66" s="24" t="str">
        <f>A66&amp;B66</f>
        <v>0</v>
      </c>
      <c r="D66" s="415" t="str">
        <f>('BF - MO'!M32*'BF - MO'!N32)/500+3</f>
        <v>0</v>
      </c>
      <c r="E66" t="s">
        <v>543</v>
      </c>
    </row>
    <row r="67" spans="1:14" customHeight="1" ht="12.75">
      <c r="A67" s="24" t="s">
        <v>520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545</v>
      </c>
    </row>
    <row r="68" spans="1:14" customHeight="1" ht="12.75">
      <c r="C68" s="414" t="s">
        <v>147</v>
      </c>
      <c r="D68" s="417" t="s">
        <v>546</v>
      </c>
      <c r="E68" s="414" t="s">
        <v>541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547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548</v>
      </c>
      <c r="B4" s="739"/>
      <c r="C4" s="739"/>
      <c r="D4" s="739"/>
      <c r="E4" s="739"/>
      <c r="F4" s="739"/>
      <c r="G4" s="740"/>
      <c r="H4" s="741"/>
      <c r="I4" s="738" t="s">
        <v>549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60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550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61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551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552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553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554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555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63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556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557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92</v>
      </c>
      <c r="G15" s="771" t="s">
        <v>93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558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553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559</v>
      </c>
      <c r="B17" s="777" t="str">
        <f>'H - INPUT'!F32</f>
        <v>0</v>
      </c>
      <c r="C17" s="778"/>
      <c r="D17" s="774" t="s">
        <v>560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554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561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555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562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563</v>
      </c>
      <c r="B20" s="787"/>
      <c r="C20" s="788" t="str">
        <f>'H - INPUT'!F38</f>
        <v>0</v>
      </c>
      <c r="D20" s="789"/>
      <c r="E20" s="790" t="s">
        <v>564</v>
      </c>
      <c r="F20" s="789"/>
      <c r="G20" s="791" t="str">
        <f>'H - INPUT'!F29</f>
        <v>0</v>
      </c>
      <c r="H20" s="735"/>
      <c r="I20" s="759" t="s">
        <v>565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119</v>
      </c>
      <c r="B21" s="760"/>
      <c r="C21" s="761" t="str">
        <f>'H - INPUT'!F39</f>
        <v>0</v>
      </c>
      <c r="D21" s="792"/>
      <c r="E21" s="774" t="s">
        <v>566</v>
      </c>
      <c r="F21" s="792"/>
      <c r="G21" s="793" t="str">
        <f>'H - INPUT'!F30</f>
        <v>0</v>
      </c>
      <c r="H21" s="735"/>
      <c r="I21" s="759" t="s">
        <v>567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568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569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570</v>
      </c>
      <c r="B24" s="787"/>
      <c r="C24" s="795"/>
      <c r="D24" s="796" t="str">
        <f>IFERROR('Panel Details'!H53,0)</f>
        <v>0</v>
      </c>
      <c r="E24" s="747" t="s">
        <v>571</v>
      </c>
      <c r="F24" s="747"/>
      <c r="G24" s="797" t="str">
        <f>IFERROR(ROUND((76.2*(D24-1))+103.2+M18+46-26.5,0),0)</f>
        <v>0</v>
      </c>
      <c r="H24" s="735"/>
      <c r="I24" s="759" t="s">
        <v>572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573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572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574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575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576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577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576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578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579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580</v>
      </c>
      <c r="M30" s="802" t="s">
        <v>581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582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478</v>
      </c>
      <c r="B32" s="804"/>
      <c r="C32" s="739"/>
      <c r="D32" s="805"/>
      <c r="E32" s="745"/>
      <c r="F32" s="745"/>
      <c r="G32" s="745"/>
      <c r="H32" s="745"/>
      <c r="I32" s="772" t="s">
        <v>583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584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585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586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587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588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589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590</v>
      </c>
      <c r="B38" s="760"/>
      <c r="C38" s="760"/>
      <c r="D38" s="810"/>
      <c r="E38" s="745"/>
      <c r="F38" s="745"/>
      <c r="G38" s="747"/>
      <c r="H38" s="745"/>
      <c r="I38" s="815" t="s">
        <v>591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592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593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594</v>
      </c>
      <c r="B41" s="760"/>
      <c r="C41" s="760"/>
      <c r="D41" s="810"/>
      <c r="E41" s="745"/>
      <c r="F41" s="745"/>
      <c r="G41" s="747"/>
      <c r="H41" s="745"/>
      <c r="I41" s="738" t="s">
        <v>477</v>
      </c>
      <c r="J41" s="739"/>
      <c r="K41" s="739"/>
      <c r="L41" s="739"/>
      <c r="M41" s="739"/>
      <c r="N41" s="805"/>
      <c r="O41" s="735"/>
    </row>
    <row r="42" spans="1:18">
      <c r="A42" s="759" t="s">
        <v>595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596</v>
      </c>
      <c r="B43" s="781"/>
      <c r="C43" s="781"/>
      <c r="D43" s="820"/>
      <c r="E43" s="745"/>
      <c r="F43" s="745"/>
      <c r="G43" s="747"/>
      <c r="H43" s="745"/>
      <c r="I43" s="759" t="s">
        <v>597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598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599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482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600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601</v>
      </c>
      <c r="J46" s="787"/>
      <c r="K46" s="787"/>
      <c r="L46" s="763" t="s">
        <v>602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603</v>
      </c>
      <c r="B47" s="781"/>
      <c r="C47" s="783"/>
      <c r="D47" s="825">
        <v>0</v>
      </c>
      <c r="E47" s="745"/>
      <c r="F47" s="745"/>
      <c r="G47" s="747"/>
      <c r="H47" s="745"/>
      <c r="I47" s="772" t="s">
        <v>601</v>
      </c>
      <c r="J47" s="763"/>
      <c r="K47" s="763"/>
      <c r="L47" s="763" t="s">
        <v>604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605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63</v>
      </c>
      <c r="N48" s="803" t="s">
        <v>10</v>
      </c>
      <c r="O48" s="735"/>
    </row>
    <row r="49" spans="1:18" customHeight="1" ht="13.5">
      <c r="A49" s="749" t="s">
        <v>493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494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495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496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489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501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606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607</v>
      </c>
      <c r="B57" s="835" t="s">
        <v>608</v>
      </c>
      <c r="C57" s="836" t="s">
        <v>541</v>
      </c>
      <c r="D57" s="836" t="s">
        <v>10</v>
      </c>
      <c r="E57" s="836" t="s">
        <v>609</v>
      </c>
      <c r="F57" s="836" t="s">
        <v>92</v>
      </c>
      <c r="G57" s="837" t="s">
        <v>39</v>
      </c>
      <c r="H57" s="745"/>
      <c r="I57" s="1196" t="s">
        <v>610</v>
      </c>
      <c r="J57" s="1197"/>
      <c r="K57" s="1198"/>
      <c r="L57" s="1211"/>
      <c r="M57" s="1212"/>
      <c r="N57" s="1213"/>
      <c r="O57" s="735"/>
    </row>
    <row r="58" spans="1:18">
      <c r="A58" s="838" t="s">
        <v>611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611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611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612</v>
      </c>
      <c r="H62" s="844"/>
    </row>
    <row r="63" spans="1:18">
      <c r="A63" s="845" t="s">
        <v>613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614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615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507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488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616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483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617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618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619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484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620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621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622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623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624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625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626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205"/>
      <c r="D4" s="150"/>
      <c r="E4" s="150"/>
      <c r="F4" s="150"/>
      <c r="G4" s="151"/>
      <c r="H4" s="325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60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552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558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559</v>
      </c>
      <c r="B17" s="314" t="str">
        <f>'BF - INPUT'!F33</f>
        <v>0</v>
      </c>
      <c r="C17" s="315"/>
      <c r="D17" s="229" t="s">
        <v>560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561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107"/>
      <c r="D21" s="323" t="str">
        <f>'BF - INPUT'!F40</f>
        <v>0</v>
      </c>
      <c r="E21" s="405" t="s">
        <v>628</v>
      </c>
      <c r="F21" s="152"/>
      <c r="G21" s="406" t="str">
        <f>'BF - INPUT'!F41</f>
        <v>0</v>
      </c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150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629</v>
      </c>
      <c r="B24" s="109"/>
      <c r="C24" s="407"/>
      <c r="D24" s="393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573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584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591" t="s">
        <v>593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595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07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118"/>
      <c r="D55" s="577"/>
      <c r="E55" s="106"/>
      <c r="F55" s="106"/>
      <c r="G55" s="142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92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634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636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637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612</v>
      </c>
      <c r="G67" s="297"/>
      <c r="H67" s="297"/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483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638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620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621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00"/>
      <c r="F81" s="590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150"/>
      <c r="D4" s="150"/>
      <c r="E4" s="150"/>
      <c r="F4" s="150"/>
      <c r="G4" s="151"/>
      <c r="H4" s="96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60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552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641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559</v>
      </c>
      <c r="B17" s="108" t="str">
        <f>'BP - INPUT'!F33</f>
        <v>0</v>
      </c>
      <c r="C17" s="107"/>
      <c r="D17" s="229" t="s">
        <v>560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561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205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629</v>
      </c>
      <c r="B24" s="109"/>
      <c r="C24" s="407"/>
      <c r="D24" s="409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573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642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112" t="s">
        <v>593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595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62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493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643</v>
      </c>
      <c r="J49" s="169"/>
      <c r="K49" s="169"/>
      <c r="L49" s="169"/>
      <c r="M49" s="169"/>
      <c r="N49" s="170"/>
      <c r="O49" s="325"/>
    </row>
    <row r="50" spans="1:16">
      <c r="A50" s="112" t="s">
        <v>494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92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634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636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637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612</v>
      </c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483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484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620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621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29"/>
      <c r="F81" s="331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644</v>
      </c>
      <c r="G1" s="21"/>
      <c r="H1" s="21"/>
      <c r="I1" s="240">
        <v>13.75</v>
      </c>
      <c r="J1" s="594">
        <v>43011</v>
      </c>
    </row>
    <row r="2" spans="1:13" hidden="true">
      <c r="F2" s="239" t="s">
        <v>645</v>
      </c>
      <c r="G2" s="21"/>
      <c r="H2" s="21"/>
      <c r="I2" s="240">
        <v>16.5</v>
      </c>
      <c r="J2" s="594">
        <v>43011</v>
      </c>
    </row>
    <row r="3" spans="1:13" hidden="true">
      <c r="F3" s="239" t="s">
        <v>646</v>
      </c>
      <c r="G3" s="21"/>
      <c r="H3" s="21"/>
      <c r="I3" s="241">
        <v>3096</v>
      </c>
      <c r="J3" s="594">
        <v>43011</v>
      </c>
    </row>
    <row r="4" spans="1:13" hidden="true">
      <c r="F4" s="239" t="s">
        <v>646</v>
      </c>
      <c r="G4" s="21"/>
      <c r="H4" s="21"/>
      <c r="I4" s="241">
        <v>6497</v>
      </c>
      <c r="J4" s="594">
        <v>43011</v>
      </c>
    </row>
    <row r="5" spans="1:13" hidden="true">
      <c r="F5" s="239" t="s">
        <v>647</v>
      </c>
      <c r="G5" s="243" t="s">
        <v>648</v>
      </c>
      <c r="H5" s="21"/>
      <c r="I5" s="242">
        <v>0.2</v>
      </c>
      <c r="K5" s="1"/>
    </row>
    <row r="6" spans="1:13" hidden="true">
      <c r="F6" s="239" t="s">
        <v>647</v>
      </c>
      <c r="G6" s="243" t="s">
        <v>649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650</v>
      </c>
      <c r="B9" s="233" t="str">
        <f>IF('H - INPUT'!F21&gt;0,'H - INPUT'!E11,IF('BF - INPUT'!F21&gt;0,'BF - INPUT'!E11,IF('BP - INPUT'!F21&gt;0,'BP - INPUT'!E11,0)))</f>
        <v>0</v>
      </c>
      <c r="F9" s="21" t="s">
        <v>549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651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652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61</v>
      </c>
      <c r="B12" s="234" t="str">
        <f>IF($B$9="Hinged",'H - INPUT'!F20,IF($B$9="Bi-Fold",'BF - INPUT'!F20,IF($B$9="By-Pass",'BP - INPUT'!F20,0)))</f>
        <v>0</v>
      </c>
      <c r="F12" s="21" t="s">
        <v>653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82</v>
      </c>
      <c r="B13" s="234" t="str">
        <f>IF($B$9="Hinged",'H - MO'!F16,IF($B$9="Bi-Fold",'BF - MO'!F16,IF($B$9="By-Pass",'BP - MO'!F16,0)))</f>
        <v>0</v>
      </c>
      <c r="F13" s="21" t="s">
        <v>607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83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563</v>
      </c>
      <c r="B15" s="234" t="str">
        <f>IF($B$9="Hinged",'H - MO'!C20,IF($B$9="Bi-Fold",'BF - MO'!D20,IF($B$9="By-Pass",'BP - MO'!D20,0)))</f>
        <v>0</v>
      </c>
      <c r="F15" s="246" t="s">
        <v>654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119</v>
      </c>
      <c r="B16" s="235" t="str">
        <f>IF($B$9="Hinged",'H - MO'!C21,IF($B$9="Bi-Fold",'BF - MO'!D21,IF($B$9="By-Pass",'BP - MO'!C21,0)))</f>
        <v>0</v>
      </c>
      <c r="F16" s="21" t="s">
        <v>655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656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657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658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659</v>
      </c>
      <c r="I21" s="1237"/>
    </row>
    <row r="22" spans="1:13">
      <c r="A22" s="437" t="s">
        <v>660</v>
      </c>
      <c r="B22" s="437" t="s">
        <v>661</v>
      </c>
      <c r="C22" s="437" t="s">
        <v>662</v>
      </c>
      <c r="D22" s="63" t="s">
        <v>663</v>
      </c>
      <c r="E22" s="437" t="s">
        <v>664</v>
      </c>
      <c r="F22" s="63" t="s">
        <v>665</v>
      </c>
      <c r="G22" s="441" t="s">
        <v>666</v>
      </c>
      <c r="H22" s="441" t="s">
        <v>667</v>
      </c>
      <c r="I22" s="441" t="s">
        <v>668</v>
      </c>
    </row>
    <row r="23" spans="1:13">
      <c r="A23" t="s">
        <v>549</v>
      </c>
      <c r="B23" t="s">
        <v>549</v>
      </c>
      <c r="C23" t="s">
        <v>669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549</v>
      </c>
      <c r="B24" t="s">
        <v>549</v>
      </c>
      <c r="C24" t="s">
        <v>669</v>
      </c>
      <c r="D24" t="s">
        <v>551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549</v>
      </c>
      <c r="B25" t="s">
        <v>549</v>
      </c>
      <c r="C25" t="s">
        <v>669</v>
      </c>
      <c r="D25" t="s">
        <v>553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549</v>
      </c>
      <c r="B26" t="s">
        <v>549</v>
      </c>
      <c r="C26" t="s">
        <v>669</v>
      </c>
      <c r="D26" t="s">
        <v>554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549</v>
      </c>
      <c r="B27" t="s">
        <v>549</v>
      </c>
      <c r="C27" t="s">
        <v>669</v>
      </c>
      <c r="D27" t="s">
        <v>556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549</v>
      </c>
      <c r="B28" t="s">
        <v>549</v>
      </c>
      <c r="C28" t="s">
        <v>669</v>
      </c>
      <c r="D28" t="s">
        <v>565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549</v>
      </c>
      <c r="B29" t="s">
        <v>549</v>
      </c>
      <c r="C29" t="s">
        <v>669</v>
      </c>
      <c r="D29" t="s">
        <v>567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549</v>
      </c>
      <c r="B30" t="s">
        <v>549</v>
      </c>
      <c r="C30" t="s">
        <v>669</v>
      </c>
      <c r="D30" t="s">
        <v>670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549</v>
      </c>
      <c r="B31" t="s">
        <v>549</v>
      </c>
      <c r="C31" t="s">
        <v>669</v>
      </c>
      <c r="D31" t="s">
        <v>572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549</v>
      </c>
      <c r="B32" t="s">
        <v>549</v>
      </c>
      <c r="C32" t="s">
        <v>669</v>
      </c>
      <c r="D32" t="s">
        <v>576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549</v>
      </c>
      <c r="B33" t="s">
        <v>549</v>
      </c>
      <c r="C33" t="s">
        <v>669</v>
      </c>
      <c r="D33" t="s">
        <v>671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549</v>
      </c>
      <c r="B34" t="s">
        <v>549</v>
      </c>
      <c r="C34" t="s">
        <v>669</v>
      </c>
      <c r="D34" t="s">
        <v>672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549</v>
      </c>
      <c r="B35" t="s">
        <v>549</v>
      </c>
      <c r="C35" t="s">
        <v>669</v>
      </c>
      <c r="D35" t="s">
        <v>673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549</v>
      </c>
      <c r="B36" t="s">
        <v>549</v>
      </c>
      <c r="C36" t="s">
        <v>669</v>
      </c>
      <c r="D36" t="s">
        <v>674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549</v>
      </c>
      <c r="B37" t="s">
        <v>549</v>
      </c>
      <c r="C37" t="s">
        <v>669</v>
      </c>
      <c r="D37" t="s">
        <v>675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549</v>
      </c>
      <c r="B38" t="s">
        <v>549</v>
      </c>
      <c r="C38" t="s">
        <v>669</v>
      </c>
      <c r="D38" t="s">
        <v>518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549</v>
      </c>
      <c r="B39" t="s">
        <v>549</v>
      </c>
      <c r="C39" t="s">
        <v>669</v>
      </c>
      <c r="D39" t="s">
        <v>519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549</v>
      </c>
      <c r="B40" t="s">
        <v>549</v>
      </c>
      <c r="C40" t="s">
        <v>669</v>
      </c>
      <c r="D40" t="s">
        <v>676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549</v>
      </c>
      <c r="B41" t="s">
        <v>549</v>
      </c>
      <c r="C41" t="s">
        <v>669</v>
      </c>
      <c r="D41" t="s">
        <v>677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549</v>
      </c>
      <c r="B42" t="s">
        <v>549</v>
      </c>
      <c r="C42" t="s">
        <v>678</v>
      </c>
      <c r="D42" s="1" t="s">
        <v>517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549</v>
      </c>
      <c r="B43" t="s">
        <v>549</v>
      </c>
      <c r="C43" t="s">
        <v>669</v>
      </c>
      <c r="D43" t="s">
        <v>542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549</v>
      </c>
      <c r="B44" t="s">
        <v>549</v>
      </c>
      <c r="C44" t="s">
        <v>669</v>
      </c>
      <c r="D44" t="s">
        <v>679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651</v>
      </c>
      <c r="B46" t="s">
        <v>651</v>
      </c>
      <c r="C46" t="s">
        <v>680</v>
      </c>
      <c r="D46" t="s">
        <v>681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651</v>
      </c>
      <c r="B47" t="s">
        <v>651</v>
      </c>
      <c r="C47" t="s">
        <v>682</v>
      </c>
      <c r="D47" t="s">
        <v>683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651</v>
      </c>
      <c r="B48" t="s">
        <v>651</v>
      </c>
      <c r="C48" t="s">
        <v>682</v>
      </c>
      <c r="D48" t="s">
        <v>684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651</v>
      </c>
      <c r="B49" t="s">
        <v>651</v>
      </c>
      <c r="C49" s="1" t="s">
        <v>685</v>
      </c>
      <c r="D49" t="s">
        <v>686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651</v>
      </c>
      <c r="B50" t="s">
        <v>651</v>
      </c>
      <c r="C50" s="1" t="s">
        <v>687</v>
      </c>
      <c r="D50" t="s">
        <v>688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651</v>
      </c>
      <c r="B51" t="s">
        <v>651</v>
      </c>
      <c r="C51" s="1" t="s">
        <v>687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651</v>
      </c>
      <c r="B52" t="s">
        <v>651</v>
      </c>
      <c r="C52" s="1" t="s">
        <v>689</v>
      </c>
      <c r="D52" t="s">
        <v>690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651</v>
      </c>
      <c r="B53" t="s">
        <v>651</v>
      </c>
      <c r="C53" t="s">
        <v>678</v>
      </c>
      <c r="D53" t="s">
        <v>606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691</v>
      </c>
      <c r="B55" t="s">
        <v>652</v>
      </c>
      <c r="C55" t="s">
        <v>692</v>
      </c>
      <c r="D55" t="s">
        <v>613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691</v>
      </c>
      <c r="B56" t="s">
        <v>652</v>
      </c>
      <c r="C56" t="s">
        <v>692</v>
      </c>
      <c r="D56" t="s">
        <v>614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691</v>
      </c>
      <c r="B57" t="s">
        <v>652</v>
      </c>
      <c r="C57" t="s">
        <v>692</v>
      </c>
      <c r="D57" t="s">
        <v>615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691</v>
      </c>
      <c r="B58" t="s">
        <v>652</v>
      </c>
      <c r="C58" s="439" t="s">
        <v>685</v>
      </c>
      <c r="D58" t="s">
        <v>507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691</v>
      </c>
      <c r="B59" t="s">
        <v>652</v>
      </c>
      <c r="C59" t="s">
        <v>693</v>
      </c>
      <c r="D59" t="s">
        <v>488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691</v>
      </c>
      <c r="B60" t="s">
        <v>652</v>
      </c>
      <c r="C60" t="s">
        <v>693</v>
      </c>
      <c r="D60" t="s">
        <v>616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691</v>
      </c>
      <c r="B61" t="s">
        <v>653</v>
      </c>
      <c r="C61" t="s">
        <v>694</v>
      </c>
      <c r="D61" t="s">
        <v>483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691</v>
      </c>
      <c r="B62" t="s">
        <v>653</v>
      </c>
      <c r="C62" t="s">
        <v>694</v>
      </c>
      <c r="D62" t="s">
        <v>617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691</v>
      </c>
      <c r="B63" t="s">
        <v>653</v>
      </c>
      <c r="C63" t="s">
        <v>694</v>
      </c>
      <c r="D63" t="s">
        <v>618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691</v>
      </c>
      <c r="B64" t="s">
        <v>653</v>
      </c>
      <c r="C64" t="s">
        <v>694</v>
      </c>
      <c r="D64" t="s">
        <v>619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691</v>
      </c>
      <c r="B65" t="s">
        <v>653</v>
      </c>
      <c r="C65" t="s">
        <v>694</v>
      </c>
      <c r="D65" t="s">
        <v>484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691</v>
      </c>
      <c r="B66" t="s">
        <v>653</v>
      </c>
      <c r="C66" t="s">
        <v>694</v>
      </c>
      <c r="D66" t="s">
        <v>620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691</v>
      </c>
      <c r="B67" t="s">
        <v>652</v>
      </c>
      <c r="C67" s="1" t="s">
        <v>689</v>
      </c>
      <c r="D67" t="s">
        <v>621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691</v>
      </c>
      <c r="B68" t="s">
        <v>653</v>
      </c>
      <c r="C68" t="s">
        <v>695</v>
      </c>
      <c r="D68" t="s">
        <v>622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691</v>
      </c>
      <c r="B69" t="s">
        <v>653</v>
      </c>
      <c r="C69" t="s">
        <v>694</v>
      </c>
      <c r="D69" t="s">
        <v>626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478</v>
      </c>
      <c r="B71" t="s">
        <v>652</v>
      </c>
      <c r="C71" t="s">
        <v>692</v>
      </c>
      <c r="D71" t="s">
        <v>585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478</v>
      </c>
      <c r="B72" t="s">
        <v>652</v>
      </c>
      <c r="C72" t="s">
        <v>692</v>
      </c>
      <c r="D72" t="s">
        <v>587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478</v>
      </c>
      <c r="B73" t="s">
        <v>652</v>
      </c>
      <c r="C73" t="s">
        <v>692</v>
      </c>
      <c r="D73" t="s">
        <v>588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478</v>
      </c>
      <c r="B74" t="s">
        <v>652</v>
      </c>
      <c r="C74" t="s">
        <v>692</v>
      </c>
      <c r="D74" t="s">
        <v>589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478</v>
      </c>
      <c r="B75" t="s">
        <v>652</v>
      </c>
      <c r="C75" s="1" t="s">
        <v>685</v>
      </c>
      <c r="D75" t="s">
        <v>590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478</v>
      </c>
      <c r="B76" t="s">
        <v>652</v>
      </c>
      <c r="C76" s="1" t="s">
        <v>696</v>
      </c>
      <c r="D76" t="s">
        <v>594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478</v>
      </c>
      <c r="B77" t="s">
        <v>652</v>
      </c>
      <c r="C77" s="1" t="s">
        <v>696</v>
      </c>
      <c r="D77" t="s">
        <v>595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478</v>
      </c>
      <c r="B78" t="s">
        <v>652</v>
      </c>
      <c r="C78" s="1" t="s">
        <v>697</v>
      </c>
      <c r="D78" t="s">
        <v>596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478</v>
      </c>
      <c r="B79" t="s">
        <v>653</v>
      </c>
      <c r="C79" s="1" t="s">
        <v>689</v>
      </c>
      <c r="D79" t="s">
        <v>599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478</v>
      </c>
      <c r="B80" t="s">
        <v>651</v>
      </c>
      <c r="C80" s="249"/>
      <c r="D80" t="s">
        <v>600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478</v>
      </c>
      <c r="B81" t="s">
        <v>651</v>
      </c>
      <c r="C81" s="249"/>
      <c r="D81" t="s">
        <v>603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478</v>
      </c>
      <c r="B83" t="s">
        <v>652</v>
      </c>
      <c r="C83" t="s">
        <v>692</v>
      </c>
      <c r="D83" t="s">
        <v>625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478</v>
      </c>
      <c r="B84" t="s">
        <v>652</v>
      </c>
      <c r="C84" t="s">
        <v>692</v>
      </c>
      <c r="D84" t="s">
        <v>502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478</v>
      </c>
      <c r="B85" t="s">
        <v>652</v>
      </c>
      <c r="C85" t="s">
        <v>692</v>
      </c>
      <c r="D85" t="s">
        <v>487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478</v>
      </c>
      <c r="B86" t="s">
        <v>651</v>
      </c>
      <c r="C86" t="s">
        <v>678</v>
      </c>
      <c r="D86" t="s">
        <v>503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478</v>
      </c>
      <c r="B87" t="s">
        <v>653</v>
      </c>
      <c r="C87" t="s">
        <v>694</v>
      </c>
      <c r="D87" t="s">
        <v>483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478</v>
      </c>
      <c r="B88" t="s">
        <v>653</v>
      </c>
      <c r="C88" t="s">
        <v>694</v>
      </c>
      <c r="D88" t="s">
        <v>484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478</v>
      </c>
      <c r="B89" t="s">
        <v>653</v>
      </c>
      <c r="C89" t="s">
        <v>694</v>
      </c>
      <c r="D89" t="s">
        <v>489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478</v>
      </c>
      <c r="B90" t="s">
        <v>652</v>
      </c>
      <c r="C90" s="439" t="s">
        <v>685</v>
      </c>
      <c r="D90" t="s">
        <v>504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478</v>
      </c>
      <c r="B91" t="s">
        <v>652</v>
      </c>
      <c r="C91" s="439" t="s">
        <v>685</v>
      </c>
      <c r="D91" t="s">
        <v>505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478</v>
      </c>
      <c r="B92" t="s">
        <v>652</v>
      </c>
      <c r="C92" s="439" t="s">
        <v>685</v>
      </c>
      <c r="D92" t="s">
        <v>506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478</v>
      </c>
      <c r="B93" t="s">
        <v>652</v>
      </c>
      <c r="C93" s="439" t="s">
        <v>685</v>
      </c>
      <c r="D93" t="s">
        <v>507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478</v>
      </c>
      <c r="B94" t="s">
        <v>652</v>
      </c>
      <c r="C94" s="439" t="s">
        <v>685</v>
      </c>
      <c r="D94" t="s">
        <v>508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478</v>
      </c>
      <c r="B95" t="s">
        <v>652</v>
      </c>
      <c r="C95" t="s">
        <v>698</v>
      </c>
      <c r="D95" t="s">
        <v>509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478</v>
      </c>
      <c r="B96" t="s">
        <v>653</v>
      </c>
      <c r="C96" t="s">
        <v>699</v>
      </c>
      <c r="D96" t="s">
        <v>510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607</v>
      </c>
      <c r="B98" t="s">
        <v>607</v>
      </c>
      <c r="C98" t="s">
        <v>700</v>
      </c>
      <c r="D98" t="s">
        <v>532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607</v>
      </c>
      <c r="B99" t="s">
        <v>607</v>
      </c>
      <c r="C99" t="s">
        <v>700</v>
      </c>
      <c r="D99" t="s">
        <v>533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607</v>
      </c>
      <c r="B100" t="s">
        <v>607</v>
      </c>
      <c r="C100" t="s">
        <v>700</v>
      </c>
      <c r="D100" t="s">
        <v>534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607</v>
      </c>
      <c r="B101" t="s">
        <v>607</v>
      </c>
      <c r="C101" t="s">
        <v>700</v>
      </c>
      <c r="D101" t="s">
        <v>701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607</v>
      </c>
      <c r="B102" t="s">
        <v>607</v>
      </c>
      <c r="C102" t="s">
        <v>700</v>
      </c>
      <c r="D102" t="s">
        <v>537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607</v>
      </c>
      <c r="B103" t="s">
        <v>607</v>
      </c>
      <c r="C103" t="s">
        <v>702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607</v>
      </c>
      <c r="B104" t="s">
        <v>607</v>
      </c>
      <c r="C104" t="s">
        <v>702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607</v>
      </c>
      <c r="B105" t="s">
        <v>607</v>
      </c>
      <c r="C105" t="s">
        <v>700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607</v>
      </c>
      <c r="B106" t="s">
        <v>607</v>
      </c>
      <c r="C106" t="s">
        <v>700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607</v>
      </c>
      <c r="B107" t="s">
        <v>607</v>
      </c>
      <c r="C107" t="s">
        <v>700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80</v>
      </c>
    </row>
    <row r="2" spans="1:13" customHeight="1" ht="15">
      <c r="A2" s="4" t="s">
        <v>81</v>
      </c>
    </row>
    <row r="4" spans="1:13">
      <c r="A4" s="1" t="s">
        <v>82</v>
      </c>
      <c r="B4" s="10" t="str">
        <f>'H - INPUT'!F35</f>
        <v>0</v>
      </c>
    </row>
    <row r="5" spans="1:13">
      <c r="A5" s="1" t="s">
        <v>83</v>
      </c>
      <c r="B5" s="11" t="str">
        <f>'H - INPUT'!F36</f>
        <v>0</v>
      </c>
    </row>
    <row r="6" spans="1:13">
      <c r="A6" s="1" t="s">
        <v>84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85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86</v>
      </c>
      <c r="B8" s="12" t="str">
        <f>ROUNDDOWN(B4+B6,0)</f>
        <v>0</v>
      </c>
    </row>
    <row r="9" spans="1:13">
      <c r="A9" s="1" t="s">
        <v>87</v>
      </c>
      <c r="B9" s="13" t="str">
        <f>ROUNDDOWN(B5+B7,0)</f>
        <v>0</v>
      </c>
    </row>
    <row r="11" spans="1:13">
      <c r="C11" s="37" t="s">
        <v>88</v>
      </c>
      <c r="D11" s="457"/>
      <c r="E11" s="457">
        <v>3.5</v>
      </c>
    </row>
    <row r="12" spans="1:13">
      <c r="C12" s="37" t="s">
        <v>89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90</v>
      </c>
      <c r="D15" s="965"/>
      <c r="E15" s="964" t="s">
        <v>91</v>
      </c>
      <c r="F15" s="965"/>
    </row>
    <row r="16" spans="1:13" customHeight="1" ht="12.75">
      <c r="C16" s="468" t="s">
        <v>92</v>
      </c>
      <c r="D16" s="469" t="s">
        <v>93</v>
      </c>
      <c r="E16" s="468" t="s">
        <v>92</v>
      </c>
      <c r="F16" s="469" t="s">
        <v>93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94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95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96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97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98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99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100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101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102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103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104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105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106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107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108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109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110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111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112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113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114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115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116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117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80</v>
      </c>
      <c r="B1" s="2"/>
      <c r="C1" s="2"/>
    </row>
    <row r="2" spans="1:30" customHeight="1" ht="15">
      <c r="A2" s="4" t="s">
        <v>118</v>
      </c>
      <c r="B2" s="2"/>
      <c r="C2" s="2"/>
    </row>
    <row r="3" spans="1:30">
      <c r="A3" s="2"/>
      <c r="B3" s="2"/>
      <c r="C3" s="2"/>
    </row>
    <row r="4" spans="1:30">
      <c r="A4" s="1" t="s">
        <v>86</v>
      </c>
      <c r="B4" s="14" t="str">
        <f>'Opening H'!B8</f>
        <v>0</v>
      </c>
    </row>
    <row r="5" spans="1:30">
      <c r="A5" s="1" t="s">
        <v>87</v>
      </c>
      <c r="B5" s="97" t="str">
        <f>'Opening H'!B9</f>
        <v>0</v>
      </c>
    </row>
    <row r="6" spans="1:30">
      <c r="A6" s="9" t="s">
        <v>119</v>
      </c>
      <c r="B6" s="14" t="str">
        <f>'H - INPUT'!F39</f>
        <v>0</v>
      </c>
    </row>
    <row r="7" spans="1:30">
      <c r="A7" s="9" t="s">
        <v>120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121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122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123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124</v>
      </c>
      <c r="B11" s="19" t="str">
        <f>ROUNDDOWN((B4+B9)/B7,0)</f>
        <v>0</v>
      </c>
      <c r="C11" s="18" t="s">
        <v>125</v>
      </c>
    </row>
    <row r="12" spans="1:30">
      <c r="A12" s="9" t="s">
        <v>126</v>
      </c>
      <c r="B12" s="20" t="str">
        <f>ROUNDDOWN((B5+B10)/B8,0)</f>
        <v>0</v>
      </c>
      <c r="C12" s="18" t="s">
        <v>125</v>
      </c>
    </row>
    <row r="14" spans="1:30">
      <c r="F14" s="529" t="s">
        <v>127</v>
      </c>
    </row>
    <row r="15" spans="1:30">
      <c r="B15" s="5" t="s">
        <v>128</v>
      </c>
      <c r="D15" t="s">
        <v>129</v>
      </c>
      <c r="F15" s="458">
        <v>3.25</v>
      </c>
    </row>
    <row r="16" spans="1:30">
      <c r="D16" t="s">
        <v>130</v>
      </c>
      <c r="F16" s="458">
        <v>5.5</v>
      </c>
    </row>
    <row r="17" spans="1:30">
      <c r="D17" t="s">
        <v>131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132</v>
      </c>
      <c r="D19" s="530" t="s">
        <v>133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130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134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135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127</v>
      </c>
      <c r="E25" s="136" t="s">
        <v>140</v>
      </c>
      <c r="F25" s="453" t="s">
        <v>127</v>
      </c>
      <c r="G25" s="136" t="s">
        <v>141</v>
      </c>
      <c r="H25" s="477" t="s">
        <v>127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127</v>
      </c>
      <c r="T25" s="136" t="s">
        <v>140</v>
      </c>
      <c r="U25" s="453" t="s">
        <v>127</v>
      </c>
      <c r="V25" s="136" t="s">
        <v>141</v>
      </c>
      <c r="W25" s="477" t="s">
        <v>127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94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94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94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94</v>
      </c>
      <c r="P29" s="105" t="s">
        <v>94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94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94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94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94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94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94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94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94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95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95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95</v>
      </c>
      <c r="P40" s="105" t="s">
        <v>94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95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127</v>
      </c>
      <c r="E42" s="473" t="s">
        <v>160</v>
      </c>
      <c r="F42" s="79" t="s">
        <v>127</v>
      </c>
      <c r="O42" s="493" t="s">
        <v>95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95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94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95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95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95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96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95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97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95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98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95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99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96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100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96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101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96</v>
      </c>
      <c r="P51" s="105" t="s">
        <v>94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102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96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103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96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104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96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105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96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106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96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107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96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108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96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109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96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110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97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111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97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112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97</v>
      </c>
      <c r="P62" s="105" t="s">
        <v>94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113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97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114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97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115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97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116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97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117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97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97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97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97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98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98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98</v>
      </c>
      <c r="P73" s="105" t="s">
        <v>94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98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98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98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98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98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98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98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98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99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99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99</v>
      </c>
      <c r="P84" s="105" t="s">
        <v>94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99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99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99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99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99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99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99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99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100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100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100</v>
      </c>
      <c r="P95" s="105" t="s">
        <v>94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100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100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100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100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100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100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100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100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101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101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101</v>
      </c>
      <c r="P106" s="105" t="s">
        <v>94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101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101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101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101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101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101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101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101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102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102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102</v>
      </c>
      <c r="P117" s="105" t="s">
        <v>94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102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102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102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102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102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102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102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102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103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103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103</v>
      </c>
      <c r="P128" s="105" t="s">
        <v>94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103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103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103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103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103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103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103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103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104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104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104</v>
      </c>
      <c r="P139" s="105" t="s">
        <v>94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104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104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104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104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104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104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104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104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105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105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105</v>
      </c>
      <c r="P150" s="105" t="s">
        <v>94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105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105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105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105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105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105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105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105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106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106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106</v>
      </c>
      <c r="P161" s="105" t="s">
        <v>94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106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106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106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106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106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106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106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106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107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107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107</v>
      </c>
      <c r="P172" s="105" t="s">
        <v>94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107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107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107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107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107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107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107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107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108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108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108</v>
      </c>
      <c r="P183" s="105" t="s">
        <v>94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108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108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108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108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108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108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108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108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109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109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109</v>
      </c>
      <c r="P194" s="105" t="s">
        <v>94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109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109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109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109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109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109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109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109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110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110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110</v>
      </c>
      <c r="P205" s="105" t="s">
        <v>94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110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110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110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110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110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110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110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110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111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111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111</v>
      </c>
      <c r="P216" s="105" t="s">
        <v>94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111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111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111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111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111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111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111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111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112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112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112</v>
      </c>
      <c r="P227" s="105" t="s">
        <v>94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112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112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112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112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112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112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112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112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113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113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113</v>
      </c>
      <c r="P238" s="105" t="s">
        <v>94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113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113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113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113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113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113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113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113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114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114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114</v>
      </c>
      <c r="P249" s="105" t="s">
        <v>94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114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114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114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114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114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114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114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114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115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115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115</v>
      </c>
      <c r="P260" s="105" t="s">
        <v>94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115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115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115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115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115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115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115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115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116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116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116</v>
      </c>
      <c r="P271" s="105" t="s">
        <v>94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116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116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116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116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116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116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116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116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117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117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117</v>
      </c>
      <c r="P282" s="105" t="s">
        <v>94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117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117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117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117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117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117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117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117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80</v>
      </c>
      <c r="B1" s="2"/>
      <c r="C1" s="2"/>
      <c r="D1" s="2"/>
      <c r="V1" s="4" t="s">
        <v>80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86</v>
      </c>
      <c r="B6" s="92" t="str">
        <f>'Opening H'!B8</f>
        <v>0</v>
      </c>
      <c r="C6" s="2"/>
      <c r="D6" s="2"/>
    </row>
    <row r="7" spans="1:38" s="1" customFormat="1">
      <c r="A7" s="1" t="s">
        <v>87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130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94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94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95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96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97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98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99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94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95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96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97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98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99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100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101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102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103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104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105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106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107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108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109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110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111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112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113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114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115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116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117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60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61</v>
      </c>
      <c r="F20" s="694" t="str">
        <f>A11</f>
        <v>0</v>
      </c>
      <c r="G20" s="695"/>
      <c r="H20" s="696"/>
    </row>
    <row r="21" spans="1:28">
      <c r="B21" s="645" t="s">
        <v>62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63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64</v>
      </c>
      <c r="F26" s="694" t="str">
        <f>F11</f>
        <v>0</v>
      </c>
      <c r="G26" s="695"/>
      <c r="H26" s="696"/>
    </row>
    <row r="27" spans="1:28">
      <c r="B27" s="645" t="s">
        <v>65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66</v>
      </c>
      <c r="F29" s="694" t="str">
        <f>G11</f>
        <v>0</v>
      </c>
      <c r="G29" s="695"/>
      <c r="H29" s="696"/>
    </row>
    <row r="30" spans="1:28">
      <c r="B30" s="645" t="s">
        <v>67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68</v>
      </c>
      <c r="F35" s="694" t="str">
        <f>I11</f>
        <v>0</v>
      </c>
      <c r="G35" s="695"/>
      <c r="H35" s="696"/>
    </row>
    <row r="36" spans="1:28">
      <c r="B36" s="645" t="s">
        <v>69</v>
      </c>
      <c r="F36" s="694" t="str">
        <f>I13</f>
        <v>0</v>
      </c>
      <c r="G36" s="695"/>
      <c r="H36" s="696"/>
    </row>
    <row r="37" spans="1:28">
      <c r="B37" s="645" t="s">
        <v>70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71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72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73</v>
      </c>
      <c r="F43" s="694" t="str">
        <f>R11</f>
        <v>0</v>
      </c>
      <c r="G43" s="695"/>
      <c r="H43" s="696"/>
    </row>
    <row r="44" spans="1:28">
      <c r="B44" s="645" t="s">
        <v>74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75</v>
      </c>
      <c r="F46" s="694" t="str">
        <f>S11</f>
        <v>0</v>
      </c>
      <c r="G46" s="695"/>
      <c r="H46" s="696"/>
    </row>
    <row r="47" spans="1:28">
      <c r="B47" s="645" t="s">
        <v>76</v>
      </c>
      <c r="F47" s="694" t="str">
        <f>S12</f>
        <v>0</v>
      </c>
      <c r="G47" s="695"/>
      <c r="H47" s="696"/>
    </row>
    <row r="48" spans="1:28">
      <c r="B48" s="645" t="s">
        <v>77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78</v>
      </c>
      <c r="F51" s="694" t="str">
        <f>U11</f>
        <v>0</v>
      </c>
      <c r="G51" s="695"/>
      <c r="H51" s="696"/>
    </row>
    <row r="52" spans="1:28">
      <c r="B52" s="702" t="s">
        <v>79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81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'BF - INPUT'!F36</f>
        <v>0</v>
      </c>
    </row>
    <row r="5" spans="1:10">
      <c r="A5" s="1" t="s">
        <v>83</v>
      </c>
      <c r="B5" s="11" t="str">
        <f>'BF - INPUT'!F37</f>
        <v>0</v>
      </c>
    </row>
    <row r="6" spans="1:10">
      <c r="A6" s="1" t="s">
        <v>84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85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90</v>
      </c>
      <c r="C17" s="994"/>
      <c r="D17" s="1103" t="s">
        <v>91</v>
      </c>
      <c r="E17" s="994"/>
    </row>
    <row r="18" spans="1:10">
      <c r="A18" s="542" t="s">
        <v>146</v>
      </c>
      <c r="B18" s="535" t="s">
        <v>92</v>
      </c>
      <c r="C18" s="537" t="s">
        <v>93</v>
      </c>
      <c r="D18" s="535" t="s">
        <v>92</v>
      </c>
      <c r="E18" s="537" t="s">
        <v>93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86</v>
      </c>
      <c r="B4" s="14" t="str">
        <f>'Opening BF'!B8</f>
        <v>0</v>
      </c>
    </row>
    <row r="5" spans="1:15">
      <c r="A5" s="1" t="s">
        <v>87</v>
      </c>
      <c r="B5" s="15" t="str">
        <f>'Opening BF'!B9</f>
        <v>0</v>
      </c>
    </row>
    <row r="6" spans="1:15">
      <c r="A6" s="9" t="s">
        <v>119</v>
      </c>
      <c r="B6" s="14" t="str">
        <f>'BF - INPUT'!F40</f>
        <v>0</v>
      </c>
    </row>
    <row r="7" spans="1:15">
      <c r="A7" s="9" t="s">
        <v>122</v>
      </c>
      <c r="B7" s="16" t="str">
        <f>K16</f>
        <v>0</v>
      </c>
    </row>
    <row r="8" spans="1:15">
      <c r="A8" s="9" t="s">
        <v>123</v>
      </c>
      <c r="B8" s="17" t="str">
        <f>K21</f>
        <v>0</v>
      </c>
    </row>
    <row r="9" spans="1:15">
      <c r="A9" s="9" t="s">
        <v>124</v>
      </c>
      <c r="B9" s="19" t="str">
        <f>ROUNDDOWN((B4+B7)/B6,0)</f>
        <v>0</v>
      </c>
      <c r="C9" s="18" t="s">
        <v>125</v>
      </c>
      <c r="D9" s="18"/>
    </row>
    <row r="10" spans="1:15">
      <c r="A10" s="9" t="s">
        <v>126</v>
      </c>
      <c r="B10" s="20" t="str">
        <f>ROUNDDOWN(B5+B8,0)</f>
        <v>0</v>
      </c>
      <c r="C10" s="18" t="s">
        <v>125</v>
      </c>
      <c r="D10" s="18"/>
    </row>
    <row r="12" spans="1:15">
      <c r="F12" s="209"/>
    </row>
    <row r="13" spans="1:15" customHeight="1" ht="12.75">
      <c r="B13" s="5" t="s">
        <v>128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129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132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62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94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94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94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94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94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94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94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94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60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61</v>
      </c>
      <c r="F20" s="361" t="str">
        <f>A11</f>
        <v>0</v>
      </c>
      <c r="G20" s="359"/>
      <c r="H20" s="360"/>
    </row>
    <row r="21" spans="1:28">
      <c r="B21" s="96" t="s">
        <v>62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63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64</v>
      </c>
      <c r="F26" s="361" t="str">
        <f>F11</f>
        <v>0</v>
      </c>
      <c r="G26" s="359"/>
      <c r="H26" s="360"/>
    </row>
    <row r="27" spans="1:28">
      <c r="B27" s="96" t="s">
        <v>65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66</v>
      </c>
      <c r="F29" s="361" t="str">
        <f>G11</f>
        <v>0</v>
      </c>
      <c r="G29" s="359"/>
      <c r="H29" s="360"/>
    </row>
    <row r="30" spans="1:28">
      <c r="B30" s="96" t="s">
        <v>67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68</v>
      </c>
      <c r="F35" s="361" t="str">
        <f>I11</f>
        <v>0</v>
      </c>
      <c r="G35" s="362"/>
      <c r="H35" s="363"/>
    </row>
    <row r="36" spans="1:28">
      <c r="B36" s="96" t="s">
        <v>69</v>
      </c>
      <c r="F36" s="361" t="str">
        <f>I13</f>
        <v>0</v>
      </c>
      <c r="G36" s="362"/>
      <c r="H36" s="363"/>
    </row>
    <row r="37" spans="1:28">
      <c r="B37" s="96" t="s">
        <v>70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71</v>
      </c>
      <c r="F39" s="361" t="str">
        <f>J12</f>
        <v>0</v>
      </c>
      <c r="G39" s="362"/>
      <c r="H39" s="363"/>
    </row>
    <row r="40" spans="1:28">
      <c r="B40" s="96" t="s">
        <v>72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73</v>
      </c>
      <c r="F42" s="361" t="str">
        <f>R11</f>
        <v>0</v>
      </c>
      <c r="G42" s="362"/>
      <c r="H42" s="363"/>
    </row>
    <row r="43" spans="1:28">
      <c r="B43" s="96" t="s">
        <v>74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75</v>
      </c>
      <c r="F45" s="361" t="str">
        <f>S11</f>
        <v>0</v>
      </c>
      <c r="G45" s="362"/>
      <c r="H45" s="363"/>
    </row>
    <row r="46" spans="1:28">
      <c r="B46" s="96" t="s">
        <v>76</v>
      </c>
      <c r="F46" s="361" t="str">
        <f>S12</f>
        <v>0</v>
      </c>
      <c r="G46" s="362"/>
      <c r="H46" s="363"/>
    </row>
    <row r="47" spans="1:28">
      <c r="B47" s="96" t="s">
        <v>77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78</v>
      </c>
      <c r="F50" s="361" t="str">
        <f>U11</f>
        <v>0</v>
      </c>
      <c r="G50" s="362"/>
      <c r="H50" s="363"/>
    </row>
    <row r="51" spans="1:28">
      <c r="B51" s="96" t="s">
        <v>79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'BP - INPUT'!F36</f>
        <v>0</v>
      </c>
    </row>
    <row r="5" spans="1:10">
      <c r="A5" s="1" t="s">
        <v>83</v>
      </c>
      <c r="B5" s="11" t="str">
        <f>'BP - INPUT'!F37</f>
        <v>0</v>
      </c>
    </row>
    <row r="6" spans="1:10">
      <c r="A6" s="1" t="s">
        <v>84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85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90</v>
      </c>
      <c r="C17" s="995"/>
      <c r="D17" s="996" t="s">
        <v>91</v>
      </c>
      <c r="E17" s="995"/>
    </row>
    <row r="18" spans="1:10">
      <c r="A18" s="546" t="s">
        <v>146</v>
      </c>
      <c r="B18" s="550" t="s">
        <v>92</v>
      </c>
      <c r="C18" s="549" t="s">
        <v>93</v>
      </c>
      <c r="D18" s="550" t="s">
        <v>92</v>
      </c>
      <c r="E18" s="549" t="s">
        <v>93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