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8" yWindow="-48" windowWidth="23136" windowHeight="12336" tabRatio="600" firstSheet="0" activeTab="0" autoFilterDateGrouping="1"/>
  </bookViews>
  <sheets>
    <sheet xmlns:r="http://schemas.openxmlformats.org/officeDocument/2006/relationships" name="BHT" sheetId="1" state="visible" r:id="rId1"/>
    <sheet xmlns:r="http://schemas.openxmlformats.org/officeDocument/2006/relationships" name="BHT2" sheetId="2" state="visible" r:id="rId2"/>
  </sheets>
  <definedNames>
    <definedName name="_xlnm.Print_Area" localSheetId="0">'BHT'!$A$1:$H$27</definedName>
    <definedName name="_xlnm.Print_Area" localSheetId="1">'BHT2'!$A$1:$H$27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_-&quot;$&quot;* #,##0_-;\-&quot;$&quot;* #,##0_-;_-&quot;$&quot;* &quot;-&quot;??_-;_-@_-"/>
    <numFmt numFmtId="165" formatCode="_-&quot;$&quot;* #,##0.00_-;\-&quot;$&quot;* #,##0.00_-;_-&quot;$&quot;* &quot;-&quot;??_-;_-@_-"/>
    <numFmt numFmtId="166" formatCode="_(&quot;$&quot;* #,##0_);_(&quot;$&quot;* \(#,##0\);_(&quot;$&quot;* &quot;-&quot;??_);_(@_)"/>
    <numFmt numFmtId="167" formatCode="[$VND]\ #,##0_);\([$VND]\ #,##0\)"/>
    <numFmt numFmtId="168" formatCode="&quot;US$&quot;#,##0.0_);\(&quot;US$&quot;#,##0.0\)"/>
    <numFmt numFmtId="169" formatCode="_(\$* #,##0_);_(\$* \(#,##0\);_(\$* \-??_);_(@_)"/>
    <numFmt numFmtId="170" formatCode="0&quot; BỘ &quot;"/>
    <numFmt numFmtId="171" formatCode="0&quot; CÁI &quot;"/>
    <numFmt numFmtId="172" formatCode="_(&quot;$&quot;* #,##0.00_);_(&quot;$&quot;* \(#,##0.00\);_(&quot;$&quot;* &quot;-&quot;??_);_(@_)"/>
    <numFmt numFmtId="173" formatCode="0\ &quot;Bộ&quot;"/>
    <numFmt numFmtId="174" formatCode="&quot;US$&quot;#,##0.00_);\(&quot;US$&quot;#,##0.00\)"/>
    <numFmt numFmtId="175" formatCode="&quot;Exchange Rate USD&quot;\ #,#00"/>
  </numFmts>
  <fonts count="71">
    <font>
      <name val="新細明體"/>
      <charset val="136"/>
      <sz val="12"/>
    </font>
    <font>
      <name val="微軟正黑體"/>
      <charset val="136"/>
      <family val="2"/>
      <sz val="12"/>
    </font>
    <font>
      <name val="微軟正黑體"/>
      <charset val="136"/>
      <family val="2"/>
      <b val="1"/>
      <sz val="12"/>
    </font>
    <font>
      <name val="新細明體"/>
      <charset val="136"/>
      <family val="1"/>
      <color theme="1"/>
      <sz val="12"/>
      <scheme val="minor"/>
    </font>
    <font>
      <name val="新細明體"/>
      <charset val="136"/>
      <family val="1"/>
      <color indexed="12"/>
      <sz val="12"/>
      <u val="single"/>
    </font>
    <font>
      <name val="新細明體"/>
      <charset val="136"/>
      <family val="1"/>
      <color rgb="FF9C6500"/>
      <sz val="11"/>
      <scheme val="minor"/>
    </font>
    <font>
      <name val="新細明體"/>
      <charset val="136"/>
      <family val="1"/>
      <sz val="12"/>
    </font>
    <font>
      <name val="新細明體"/>
      <charset val="136"/>
      <family val="1"/>
      <sz val="9"/>
    </font>
    <font>
      <name val="Arial"/>
      <family val="2"/>
      <sz val="12"/>
    </font>
    <font>
      <name val="Arial"/>
      <family val="2"/>
      <sz val="10"/>
    </font>
    <font>
      <name val="Arial"/>
      <family val="2"/>
      <color rgb="FF9C6500"/>
      <sz val="11"/>
    </font>
    <font>
      <name val="微軟正黑體"/>
      <charset val="136"/>
      <family val="2"/>
      <sz val="10"/>
    </font>
    <font>
      <name val="Arial"/>
      <family val="2"/>
      <sz val="11"/>
    </font>
    <font>
      <name val="細明體"/>
      <charset val="136"/>
      <family val="3"/>
      <sz val="9"/>
    </font>
    <font>
      <name val="微軟正黑體"/>
      <charset val="136"/>
      <family val="2"/>
      <sz val="12"/>
    </font>
    <font>
      <name val="微軟正黑體"/>
      <charset val="136"/>
      <family val="2"/>
      <b val="1"/>
      <color indexed="8"/>
      <sz val="12"/>
    </font>
    <font>
      <name val="微軟正黑體"/>
      <charset val="136"/>
      <family val="2"/>
      <b val="1"/>
      <sz val="12"/>
    </font>
    <font>
      <name val="細明體"/>
      <charset val="136"/>
      <family val="3"/>
      <sz val="12"/>
    </font>
    <font>
      <name val="Arial"/>
      <family val="2"/>
      <color rgb="FF9C6500"/>
      <sz val="10"/>
    </font>
    <font>
      <name val="Arial"/>
      <family val="2"/>
      <b val="1"/>
      <color theme="1"/>
      <sz val="11"/>
    </font>
    <font>
      <name val="微軟正黑體"/>
      <charset val="136"/>
      <family val="2"/>
      <b val="1"/>
      <color theme="0"/>
      <sz val="16"/>
    </font>
    <font>
      <name val="微軟正黑體"/>
      <charset val="136"/>
      <family val="2"/>
      <color indexed="12"/>
      <sz val="12"/>
      <u val="single"/>
    </font>
    <font>
      <name val="Calibri"/>
      <charset val="163"/>
      <family val="2"/>
      <b val="1"/>
      <color rgb="FF000000"/>
      <sz val="12"/>
    </font>
    <font>
      <name val="Calibri"/>
      <charset val="163"/>
      <family val="2"/>
      <b val="1"/>
      <sz val="12"/>
    </font>
    <font>
      <name val="Segoe UI"/>
      <charset val="238"/>
      <family val="2"/>
      <b val="1"/>
      <sz val="12"/>
    </font>
    <font>
      <name val="Calibri"/>
      <family val="2"/>
      <b val="1"/>
      <sz val="12"/>
    </font>
    <font>
      <name val="微軟正黑體"/>
      <charset val="238"/>
      <family val="2"/>
      <b val="1"/>
      <sz val="12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theme="1"/>
      <sz val="12"/>
    </font>
    <font>
      <name val="Calibri"/>
      <charset val="163"/>
      <family val="2"/>
      <b val="1"/>
      <color theme="1"/>
      <sz val="12"/>
    </font>
    <font>
      <name val="微軟正黑體"/>
      <charset val="136"/>
      <family val="2"/>
      <color rgb="FF0000FF"/>
      <sz val="12"/>
    </font>
    <font>
      <name val="Calibri"/>
      <charset val="163"/>
      <family val="2"/>
      <sz val="12"/>
    </font>
    <font>
      <name val="Segoe UI"/>
      <charset val="238"/>
      <family val="2"/>
      <sz val="12"/>
    </font>
    <font>
      <name val="微軟正黑體"/>
      <charset val="136"/>
      <family val="2"/>
      <b val="1"/>
      <color theme="0"/>
      <sz val="14"/>
    </font>
    <font>
      <name val="Segoe UI"/>
      <charset val="238"/>
      <family val="2"/>
      <b val="1"/>
      <color theme="0"/>
      <sz val="14"/>
    </font>
    <font>
      <name val="Calibri"/>
      <charset val="163"/>
      <family val="2"/>
      <b val="1"/>
      <color theme="0"/>
      <sz val="14"/>
    </font>
    <font>
      <name val="Calibri"/>
      <charset val="163"/>
      <family val="2"/>
      <b val="1"/>
      <color theme="0"/>
      <sz val="16"/>
    </font>
    <font>
      <name val="新細明體"/>
      <family val="1"/>
      <sz val="9"/>
    </font>
    <font>
      <name val="VNI-Times"/>
      <family val="2"/>
      <sz val="12"/>
    </font>
    <font>
      <name val="微軟正黑體"/>
      <charset val="136"/>
      <family val="2"/>
      <b val="1"/>
      <color theme="1"/>
      <sz val="14"/>
    </font>
    <font>
      <name val="Calibri"/>
      <charset val="163"/>
      <family val="2"/>
      <b val="1"/>
      <color theme="1"/>
      <sz val="14"/>
    </font>
    <font>
      <name val="Arial"/>
      <family val="2"/>
      <b val="1"/>
      <color rgb="FF0000FF"/>
      <sz val="14"/>
    </font>
    <font>
      <name val="Calibri"/>
      <charset val="163"/>
      <family val="2"/>
      <color rgb="FF0000FF"/>
      <sz val="12"/>
      <u val="single"/>
    </font>
    <font>
      <name val="新細明體"/>
      <charset val="136"/>
      <family val="1"/>
      <sz val="12"/>
    </font>
    <font>
      <name val="Noto Sans CJK SC"/>
      <charset val="1"/>
      <family val="2"/>
      <b val="1"/>
      <color theme="1"/>
      <sz val="12"/>
    </font>
    <font>
      <name val="Segoe UI"/>
      <charset val="238"/>
      <family val="2"/>
      <b val="1"/>
      <color theme="1"/>
      <sz val="14"/>
    </font>
    <font>
      <name val="Microsoft JhengHei"/>
      <charset val="136"/>
      <family val="2"/>
      <color theme="1"/>
      <sz val="12"/>
    </font>
    <font>
      <name val="Microsoft JhengHei"/>
      <charset val="136"/>
      <family val="2"/>
      <color theme="1"/>
      <sz val="11"/>
    </font>
    <font>
      <name val="Calibri"/>
      <family val="2"/>
      <color theme="1"/>
      <sz val="12"/>
    </font>
    <font>
      <name val="微軟正黑體"/>
      <charset val="136"/>
      <family val="2"/>
      <color theme="1"/>
      <sz val="12"/>
    </font>
    <font>
      <name val="細明體"/>
      <charset val="136"/>
      <family val="2"/>
      <sz val="12"/>
    </font>
    <font>
      <name val="Segoe UI"/>
      <charset val="238"/>
      <family val="2"/>
      <color rgb="FF0000FF"/>
      <sz val="12"/>
    </font>
    <font>
      <name val="Calibri"/>
      <charset val="163"/>
      <family val="2"/>
      <color rgb="FF0000FF"/>
      <sz val="12"/>
    </font>
    <font>
      <name val="Microsoft YaHei"/>
      <charset val="134"/>
      <family val="2"/>
      <b val="1"/>
      <color theme="1"/>
      <sz val="11"/>
    </font>
    <font>
      <name val="Microsoft YaHei"/>
      <charset val="134"/>
      <family val="2"/>
      <b val="1"/>
      <color theme="1"/>
      <sz val="12"/>
    </font>
    <font>
      <name val="Microsoft YaHei"/>
      <family val="2"/>
      <b val="1"/>
      <color theme="1"/>
      <sz val="12"/>
    </font>
    <font>
      <name val="Microsoft YaHei"/>
      <charset val="134"/>
      <family val="2"/>
      <b val="1"/>
      <color rgb="FF0000FF"/>
      <sz val="11"/>
    </font>
    <font>
      <name val="Microsoft YaHei"/>
      <charset val="134"/>
      <family val="2"/>
      <b val="1"/>
      <color rgb="FFFF0000"/>
      <sz val="11"/>
    </font>
    <font>
      <name val="Arial"/>
      <charset val="136"/>
      <family val="2"/>
      <b val="1"/>
      <color rgb="FF9C6500"/>
      <sz val="12"/>
    </font>
    <font>
      <name val="微軟正黑體"/>
      <charset val="136"/>
      <family val="2"/>
      <b val="1"/>
      <color indexed="60"/>
      <sz val="12"/>
    </font>
    <font>
      <name val="Arial"/>
      <family val="2"/>
      <b val="1"/>
      <color rgb="FF993300"/>
      <sz val="12"/>
    </font>
    <font>
      <name val="Calibri"/>
      <charset val="163"/>
      <family val="2"/>
      <b val="1"/>
      <color rgb="FF993300"/>
      <sz val="12"/>
    </font>
    <font>
      <name val="Arial"/>
      <charset val="136"/>
      <family val="2"/>
      <b val="1"/>
      <color rgb="FF9C6500"/>
      <sz val="11"/>
    </font>
    <font>
      <name val="微軟正黑體"/>
      <charset val="136"/>
      <family val="2"/>
      <b val="1"/>
      <color rgb="FF9C6500"/>
      <sz val="11"/>
    </font>
    <font>
      <name val="Arial"/>
      <family val="2"/>
      <b val="1"/>
      <color rgb="FF9C6500"/>
      <sz val="11"/>
    </font>
    <font>
      <name val="Calibri"/>
      <charset val="163"/>
      <family val="2"/>
      <b val="1"/>
      <color rgb="FF9C6500"/>
      <sz val="11"/>
    </font>
    <font>
      <name val="微軟正黑體"/>
      <charset val="136"/>
      <family val="2"/>
      <color rgb="FFFF0000"/>
      <sz val="12"/>
    </font>
    <font>
      <name val="Calibri"/>
      <charset val="163"/>
      <family val="2"/>
      <color theme="1"/>
      <sz val="12"/>
    </font>
    <font>
      <name val="Calibri"/>
      <family val="2"/>
      <b val="1"/>
      <color rgb="FFFF0000"/>
      <sz val="11"/>
    </font>
    <font>
      <name val="微軟正黑體"/>
      <charset val="136"/>
      <family val="2"/>
      <b val="1"/>
      <color rgb="FFFF0000"/>
      <sz val="11"/>
    </font>
    <font>
      <name val="Microsoft YaHei"/>
      <charset val="136"/>
      <family val="2"/>
      <b val="1"/>
      <color rgb="FFFF0000"/>
      <sz val="11"/>
    </font>
  </fonts>
  <fills count="11">
    <fill>
      <patternFill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rgb="FFF2F2F2"/>
      </patternFill>
    </fill>
  </fills>
  <borders count="39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9">
    <xf numFmtId="0" fontId="0" fillId="0" borderId="0"/>
    <xf numFmtId="0" fontId="4" fillId="0" borderId="0" applyAlignment="1" applyProtection="1">
      <alignment vertical="top"/>
      <protection locked="0" hidden="0"/>
    </xf>
    <xf numFmtId="44" fontId="3" fillId="0" borderId="0" applyAlignment="1">
      <alignment vertical="center"/>
    </xf>
    <xf numFmtId="0" fontId="43" fillId="0" borderId="0"/>
    <xf numFmtId="0" fontId="5" fillId="2" borderId="0" applyAlignment="1">
      <alignment vertical="center"/>
    </xf>
    <xf numFmtId="41" fontId="17" fillId="0" borderId="0"/>
    <xf numFmtId="0" fontId="38" fillId="0" borderId="0"/>
    <xf numFmtId="0" fontId="9" fillId="0" borderId="0"/>
    <xf numFmtId="9" fontId="43" fillId="0" borderId="0" applyAlignment="1">
      <alignment vertical="center"/>
    </xf>
  </cellStyleXfs>
  <cellXfs count="176">
    <xf numFmtId="0" fontId="0" fillId="0" borderId="0" pivotButton="0" quotePrefix="0" xfId="0"/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3">
      <alignment vertical="center"/>
    </xf>
    <xf numFmtId="0" fontId="1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vertical="center"/>
    </xf>
    <xf numFmtId="165" fontId="8" fillId="0" borderId="0" applyAlignment="1" pivotButton="0" quotePrefix="0" xfId="0">
      <alignment vertical="center"/>
    </xf>
    <xf numFmtId="165" fontId="8" fillId="0" borderId="0" applyAlignment="1" pivotButton="0" quotePrefix="0" xfId="3">
      <alignment vertical="center"/>
    </xf>
    <xf numFmtId="166" fontId="8" fillId="0" borderId="0" applyAlignment="1" pivotButton="0" quotePrefix="0" xfId="2">
      <alignment vertical="center"/>
    </xf>
    <xf numFmtId="0" fontId="2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3" borderId="4" applyAlignment="1" pivotButton="0" quotePrefix="0" xfId="3">
      <alignment horizontal="center" vertical="center"/>
    </xf>
    <xf numFmtId="0" fontId="1" fillId="3" borderId="1" applyAlignment="1" pivotButton="0" quotePrefix="0" xfId="3">
      <alignment horizontal="center" vertical="center"/>
    </xf>
    <xf numFmtId="1" fontId="8" fillId="0" borderId="0" applyAlignment="1" pivotButton="0" quotePrefix="0" xfId="0">
      <alignment vertical="center"/>
    </xf>
    <xf numFmtId="167" fontId="8" fillId="0" borderId="0" applyAlignment="1" pivotButton="0" quotePrefix="0" xfId="0">
      <alignment vertical="center"/>
    </xf>
    <xf numFmtId="0" fontId="12" fillId="4" borderId="8" applyAlignment="1" pivotButton="0" quotePrefix="0" xfId="4">
      <alignment horizontal="center" vertical="center"/>
    </xf>
    <xf numFmtId="0" fontId="10" fillId="4" borderId="0" applyAlignment="1" pivotButton="0" quotePrefix="0" xfId="4">
      <alignment horizontal="left" vertical="center"/>
    </xf>
    <xf numFmtId="0" fontId="10" fillId="4" borderId="9" applyAlignment="1" pivotButton="0" quotePrefix="0" xfId="4">
      <alignment vertical="center"/>
    </xf>
    <xf numFmtId="0" fontId="12" fillId="4" borderId="6" applyAlignment="1" pivotButton="0" quotePrefix="0" xfId="4">
      <alignment horizontal="center" vertical="center"/>
    </xf>
    <xf numFmtId="0" fontId="10" fillId="4" borderId="7" applyAlignment="1" pivotButton="0" quotePrefix="0" xfId="4">
      <alignment horizontal="left" vertical="center"/>
    </xf>
    <xf numFmtId="0" fontId="10" fillId="4" borderId="10" applyAlignment="1" pivotButton="0" quotePrefix="0" xfId="4">
      <alignment vertical="center"/>
    </xf>
    <xf numFmtId="0" fontId="16" fillId="8" borderId="14" applyAlignment="1" pivotButton="0" quotePrefix="0" xfId="0">
      <alignment horizontal="center" vertical="center" wrapText="1"/>
    </xf>
    <xf numFmtId="0" fontId="15" fillId="8" borderId="15" applyAlignment="1" pivotButton="0" quotePrefix="0" xfId="0">
      <alignment horizontal="center" vertical="center" wrapText="1"/>
    </xf>
    <xf numFmtId="0" fontId="16" fillId="8" borderId="15" applyAlignment="1" pivotButton="0" quotePrefix="0" xfId="0">
      <alignment horizontal="center" vertical="center" wrapText="1"/>
    </xf>
    <xf numFmtId="0" fontId="26" fillId="8" borderId="15" applyAlignment="1" pivotButton="0" quotePrefix="0" xfId="0">
      <alignment horizontal="center" vertical="center" wrapText="1"/>
    </xf>
    <xf numFmtId="0" fontId="28" fillId="8" borderId="15" applyAlignment="1" pivotButton="0" quotePrefix="0" xfId="0">
      <alignment horizontal="center" vertical="center" wrapText="1"/>
    </xf>
    <xf numFmtId="0" fontId="28" fillId="8" borderId="16" applyAlignment="1" pivotButton="0" quotePrefix="0" xfId="0">
      <alignment horizontal="center" vertical="center" wrapText="1"/>
    </xf>
    <xf numFmtId="0" fontId="39" fillId="9" borderId="11" applyAlignment="1" pivotButton="0" quotePrefix="0" xfId="3">
      <alignment vertical="center"/>
    </xf>
    <xf numFmtId="0" fontId="39" fillId="9" borderId="12" applyAlignment="1" pivotButton="0" quotePrefix="0" xfId="3">
      <alignment vertical="center"/>
    </xf>
    <xf numFmtId="167" fontId="39" fillId="9" borderId="12" applyAlignment="1" pivotButton="0" quotePrefix="0" xfId="3">
      <alignment vertical="center"/>
    </xf>
    <xf numFmtId="168" fontId="1" fillId="3" borderId="2" applyAlignment="1" pivotButton="0" quotePrefix="0" xfId="2">
      <alignment vertical="center"/>
    </xf>
    <xf numFmtId="168" fontId="1" fillId="3" borderId="5" applyAlignment="1" pivotButton="0" quotePrefix="0" xfId="2">
      <alignment vertical="center"/>
    </xf>
    <xf numFmtId="167" fontId="1" fillId="0" borderId="3" applyAlignment="1" pivotButton="0" quotePrefix="0" xfId="2">
      <alignment vertical="center"/>
    </xf>
    <xf numFmtId="0" fontId="42" fillId="0" borderId="0" applyAlignment="1" pivotButton="0" quotePrefix="0" xfId="1">
      <alignment vertical="center"/>
    </xf>
    <xf numFmtId="168" fontId="8" fillId="0" borderId="0" applyAlignment="1" pivotButton="0" quotePrefix="0" xfId="3">
      <alignment vertical="center"/>
    </xf>
    <xf numFmtId="0" fontId="44" fillId="0" borderId="8" applyAlignment="1" pivotButton="0" quotePrefix="0" xfId="0">
      <alignment horizontal="left" vertical="center"/>
    </xf>
    <xf numFmtId="169" fontId="46" fillId="10" borderId="5" applyAlignment="1" pivotButton="0" quotePrefix="0" xfId="0">
      <alignment horizontal="left" vertical="center" wrapText="1"/>
    </xf>
    <xf numFmtId="0" fontId="46" fillId="10" borderId="2" applyAlignment="1" pivotButton="0" quotePrefix="0" xfId="0">
      <alignment horizontal="left" vertical="center" wrapText="1"/>
    </xf>
    <xf numFmtId="0" fontId="46" fillId="10" borderId="5" applyAlignment="1" pivotButton="0" quotePrefix="0" xfId="0">
      <alignment horizontal="left" vertical="center" wrapText="1"/>
    </xf>
    <xf numFmtId="170" fontId="47" fillId="10" borderId="5" applyAlignment="1" pivotButton="0" quotePrefix="0" xfId="0">
      <alignment horizontal="center" vertical="center"/>
    </xf>
    <xf numFmtId="171" fontId="47" fillId="10" borderId="5" applyAlignment="1" pivotButton="0" quotePrefix="0" xfId="0">
      <alignment horizontal="center" vertical="center"/>
    </xf>
    <xf numFmtId="167" fontId="1" fillId="0" borderId="19" applyAlignment="1" pivotButton="0" quotePrefix="0" xfId="2">
      <alignment vertical="center"/>
    </xf>
    <xf numFmtId="169" fontId="46" fillId="10" borderId="2" applyAlignment="1" pivotButton="0" quotePrefix="0" xfId="0">
      <alignment horizontal="left" vertical="center" wrapText="1"/>
    </xf>
    <xf numFmtId="170" fontId="47" fillId="10" borderId="2" applyAlignment="1" pivotButton="0" quotePrefix="0" xfId="0">
      <alignment horizontal="center" vertical="center"/>
    </xf>
    <xf numFmtId="167" fontId="41" fillId="0" borderId="18" applyAlignment="1" pivotButton="0" quotePrefix="0" xfId="2">
      <alignment vertical="center"/>
    </xf>
    <xf numFmtId="168" fontId="1" fillId="0" borderId="2" applyAlignment="1" pivotButton="0" quotePrefix="0" xfId="2">
      <alignment vertical="center"/>
    </xf>
    <xf numFmtId="9" fontId="8" fillId="0" borderId="0" applyAlignment="1" pivotButton="0" quotePrefix="0" xfId="8">
      <alignment vertical="center"/>
    </xf>
    <xf numFmtId="165" fontId="50" fillId="0" borderId="0" applyAlignment="1" pivotButton="0" quotePrefix="0" xfId="3">
      <alignment horizontal="center" vertical="center"/>
    </xf>
    <xf numFmtId="0" fontId="1" fillId="0" borderId="0" applyAlignment="1" pivotButton="0" quotePrefix="0" xfId="3">
      <alignment horizontal="center" vertical="center"/>
    </xf>
    <xf numFmtId="0" fontId="50" fillId="0" borderId="0" applyAlignment="1" pivotButton="0" quotePrefix="0" xfId="3">
      <alignment horizontal="center" vertical="center"/>
    </xf>
    <xf numFmtId="165" fontId="8" fillId="0" borderId="0" applyAlignment="1" pivotButton="0" quotePrefix="0" xfId="3">
      <alignment horizontal="right" vertical="center"/>
    </xf>
    <xf numFmtId="9" fontId="8" fillId="0" borderId="0" applyAlignment="1" pivotButton="0" quotePrefix="0" xfId="8">
      <alignment horizontal="right" vertical="center"/>
    </xf>
    <xf numFmtId="172" fontId="8" fillId="0" borderId="0" applyAlignment="1" pivotButton="0" quotePrefix="0" xfId="3">
      <alignment horizontal="right" vertical="center"/>
    </xf>
    <xf numFmtId="166" fontId="30" fillId="3" borderId="2" applyAlignment="1" pivotButton="0" quotePrefix="0" xfId="0">
      <alignment horizontal="left" vertical="center" wrapText="1"/>
    </xf>
    <xf numFmtId="0" fontId="30" fillId="3" borderId="2" applyAlignment="1" pivotButton="0" quotePrefix="0" xfId="0">
      <alignment horizontal="left" vertical="center" wrapText="1"/>
    </xf>
    <xf numFmtId="49" fontId="30" fillId="3" borderId="2" applyAlignment="1" pivotButton="0" quotePrefix="0" xfId="0">
      <alignment horizontal="left" vertical="center" wrapText="1"/>
    </xf>
    <xf numFmtId="173" fontId="30" fillId="3" borderId="2" applyAlignment="1" pivotButton="0" quotePrefix="0" xfId="5">
      <alignment horizontal="center" vertical="center"/>
    </xf>
    <xf numFmtId="168" fontId="30" fillId="3" borderId="2" applyAlignment="1" pivotButton="0" quotePrefix="0" xfId="2">
      <alignment vertical="center"/>
    </xf>
    <xf numFmtId="0" fontId="54" fillId="4" borderId="20" applyAlignment="1" pivotButton="0" quotePrefix="0" xfId="0">
      <alignment horizontal="center" vertical="center"/>
    </xf>
    <xf numFmtId="174" fontId="41" fillId="0" borderId="20" applyAlignment="1" pivotButton="0" quotePrefix="0" xfId="0">
      <alignment vertical="center"/>
    </xf>
    <xf numFmtId="0" fontId="10" fillId="4" borderId="25" applyAlignment="1" pivotButton="0" quotePrefix="0" xfId="4">
      <alignment horizontal="left" vertical="center"/>
    </xf>
    <xf numFmtId="0" fontId="18" fillId="4" borderId="28" applyAlignment="1" pivotButton="0" quotePrefix="0" xfId="4">
      <alignment horizontal="left" vertical="center" wrapText="1"/>
    </xf>
    <xf numFmtId="0" fontId="54" fillId="4" borderId="17" applyAlignment="1" pivotButton="0" quotePrefix="0" xfId="0">
      <alignment horizontal="center" vertical="center"/>
    </xf>
    <xf numFmtId="174" fontId="41" fillId="0" borderId="17" applyAlignment="1" pivotButton="0" quotePrefix="0" xfId="0">
      <alignment vertical="center"/>
    </xf>
    <xf numFmtId="167" fontId="41" fillId="0" borderId="29" applyAlignment="1" pivotButton="0" quotePrefix="0" xfId="2">
      <alignment vertical="center"/>
    </xf>
    <xf numFmtId="0" fontId="50" fillId="0" borderId="0" applyAlignment="1" pivotButton="0" quotePrefix="0" xfId="0">
      <alignment vertical="center"/>
    </xf>
    <xf numFmtId="174" fontId="8" fillId="0" borderId="0" applyAlignment="1" pivotButton="0" quotePrefix="0" xfId="0">
      <alignment vertical="center"/>
    </xf>
    <xf numFmtId="0" fontId="58" fillId="4" borderId="24" applyAlignment="1" pivotButton="0" quotePrefix="0" xfId="4">
      <alignment horizontal="left" vertical="center"/>
    </xf>
    <xf numFmtId="0" fontId="53" fillId="4" borderId="24" applyAlignment="1" pivotButton="0" quotePrefix="0" xfId="4">
      <alignment horizontal="left" vertical="center"/>
    </xf>
    <xf numFmtId="0" fontId="53" fillId="4" borderId="25" applyAlignment="1" pivotButton="0" quotePrefix="0" xfId="4">
      <alignment horizontal="left" vertical="center"/>
    </xf>
    <xf numFmtId="0" fontId="53" fillId="4" borderId="28" applyAlignment="1" pivotButton="0" quotePrefix="0" xfId="4">
      <alignment horizontal="left" vertical="center"/>
    </xf>
    <xf numFmtId="0" fontId="62" fillId="4" borderId="8" applyAlignment="1" pivotButton="0" quotePrefix="0" xfId="4">
      <alignment horizontal="left" vertical="top"/>
    </xf>
    <xf numFmtId="0" fontId="64" fillId="4" borderId="0" applyAlignment="1" pivotButton="0" quotePrefix="0" xfId="4">
      <alignment horizontal="left" vertical="top"/>
    </xf>
    <xf numFmtId="0" fontId="64" fillId="4" borderId="9" applyAlignment="1" pivotButton="0" quotePrefix="0" xfId="4">
      <alignment horizontal="left" vertical="top"/>
    </xf>
    <xf numFmtId="0" fontId="53" fillId="4" borderId="8" applyAlignment="1" pivotButton="0" quotePrefix="0" xfId="4">
      <alignment horizontal="left" vertical="center" wrapText="1"/>
    </xf>
    <xf numFmtId="0" fontId="53" fillId="4" borderId="0" applyAlignment="1" pivotButton="0" quotePrefix="0" xfId="4">
      <alignment horizontal="left" vertical="center" wrapText="1"/>
    </xf>
    <xf numFmtId="0" fontId="53" fillId="4" borderId="9" applyAlignment="1" pivotButton="0" quotePrefix="0" xfId="4">
      <alignment horizontal="left" vertical="center" wrapText="1"/>
    </xf>
    <xf numFmtId="0" fontId="57" fillId="4" borderId="7" applyAlignment="1" pivotButton="0" quotePrefix="0" xfId="4">
      <alignment horizontal="left" vertical="center" wrapText="1"/>
    </xf>
    <xf numFmtId="0" fontId="57" fillId="4" borderId="10" applyAlignment="1" pivotButton="0" quotePrefix="0" xfId="4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20" fillId="5" borderId="8" applyAlignment="1" pivotButton="0" quotePrefix="0" xfId="4">
      <alignment horizontal="center" vertical="center"/>
    </xf>
    <xf numFmtId="0" fontId="20" fillId="5" borderId="0" applyAlignment="1" pivotButton="0" quotePrefix="0" xfId="4">
      <alignment horizontal="center" vertical="center"/>
    </xf>
    <xf numFmtId="0" fontId="11" fillId="0" borderId="21" applyAlignment="1" pivotButton="0" quotePrefix="0" xfId="0">
      <alignment horizontal="center" vertical="center" wrapText="1"/>
    </xf>
    <xf numFmtId="0" fontId="11" fillId="0" borderId="22" applyAlignment="1" pivotButton="0" quotePrefix="0" xfId="0">
      <alignment horizontal="center" vertical="center" wrapText="1"/>
    </xf>
    <xf numFmtId="0" fontId="11" fillId="0" borderId="23" applyAlignment="1" pivotButton="0" quotePrefix="0" xfId="0">
      <alignment horizontal="center" vertical="center" wrapText="1"/>
    </xf>
    <xf numFmtId="0" fontId="30" fillId="0" borderId="24" applyAlignment="1" pivotButton="0" quotePrefix="0" xfId="0">
      <alignment horizontal="center" vertical="center" wrapText="1"/>
    </xf>
    <xf numFmtId="0" fontId="30" fillId="0" borderId="25" applyAlignment="1" pivotButton="0" quotePrefix="0" xfId="0">
      <alignment horizontal="center" vertical="center" wrapText="1"/>
    </xf>
    <xf numFmtId="0" fontId="30" fillId="0" borderId="26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 wrapText="1"/>
    </xf>
    <xf numFmtId="0" fontId="33" fillId="6" borderId="0" applyAlignment="1" pivotButton="0" quotePrefix="0" xfId="4">
      <alignment horizontal="center" vertical="center" wrapText="1"/>
    </xf>
    <xf numFmtId="0" fontId="33" fillId="7" borderId="0" applyAlignment="1" pivotButton="0" quotePrefix="0" xfId="4">
      <alignment horizontal="center" vertical="center" wrapText="1"/>
    </xf>
    <xf numFmtId="0" fontId="31" fillId="0" borderId="0" applyAlignment="1" pivotButton="0" quotePrefix="0" xfId="0">
      <alignment horizontal="left" vertical="center"/>
    </xf>
    <xf numFmtId="0" fontId="21" fillId="0" borderId="0" applyAlignment="1" pivotButton="0" quotePrefix="0" xfId="1">
      <alignment horizontal="left"/>
    </xf>
    <xf numFmtId="0" fontId="70" fillId="4" borderId="6" applyAlignment="1" pivotButton="0" quotePrefix="0" xfId="4">
      <alignment horizontal="left" vertical="center" wrapText="1"/>
    </xf>
    <xf numFmtId="175" fontId="39" fillId="9" borderId="13" applyAlignment="1" pivotButton="0" quotePrefix="0" xfId="3">
      <alignment vertical="center"/>
    </xf>
    <xf numFmtId="167" fontId="39" fillId="9" borderId="12" applyAlignment="1" pivotButton="0" quotePrefix="0" xfId="3">
      <alignment vertical="center"/>
    </xf>
    <xf numFmtId="175" fontId="39" fillId="9" borderId="13" applyAlignment="1" pivotButton="0" quotePrefix="0" xfId="3">
      <alignment vertical="center"/>
    </xf>
    <xf numFmtId="165" fontId="50" fillId="0" borderId="0" applyAlignment="1" pivotButton="0" quotePrefix="0" xfId="3">
      <alignment horizontal="center" vertical="center"/>
    </xf>
    <xf numFmtId="169" fontId="46" fillId="10" borderId="5" applyAlignment="1" pivotButton="0" quotePrefix="0" xfId="0">
      <alignment horizontal="left" vertical="center" wrapText="1"/>
    </xf>
    <xf numFmtId="170" fontId="47" fillId="10" borderId="5" applyAlignment="1" pivotButton="0" quotePrefix="0" xfId="0">
      <alignment horizontal="center" vertical="center"/>
    </xf>
    <xf numFmtId="168" fontId="1" fillId="3" borderId="2" applyAlignment="1" pivotButton="0" quotePrefix="0" xfId="2">
      <alignment vertical="center"/>
    </xf>
    <xf numFmtId="168" fontId="1" fillId="0" borderId="2" applyAlignment="1" pivotButton="0" quotePrefix="0" xfId="2">
      <alignment vertical="center"/>
    </xf>
    <xf numFmtId="167" fontId="1" fillId="0" borderId="3" applyAlignment="1" pivotButton="0" quotePrefix="0" xfId="2">
      <alignment vertical="center"/>
    </xf>
    <xf numFmtId="165" fontId="8" fillId="0" borderId="0" applyAlignment="1" pivotButton="0" quotePrefix="0" xfId="3">
      <alignment horizontal="right" vertical="center"/>
    </xf>
    <xf numFmtId="172" fontId="8" fillId="0" borderId="0" applyAlignment="1" pivotButton="0" quotePrefix="0" xfId="3">
      <alignment horizontal="right" vertical="center"/>
    </xf>
    <xf numFmtId="168" fontId="8" fillId="0" borderId="0" applyAlignment="1" pivotButton="0" quotePrefix="0" xfId="3">
      <alignment vertical="center"/>
    </xf>
    <xf numFmtId="171" fontId="47" fillId="10" borderId="5" applyAlignment="1" pivotButton="0" quotePrefix="0" xfId="0">
      <alignment horizontal="center" vertical="center"/>
    </xf>
    <xf numFmtId="168" fontId="1" fillId="3" borderId="5" applyAlignment="1" pivotButton="0" quotePrefix="0" xfId="2">
      <alignment vertical="center"/>
    </xf>
    <xf numFmtId="167" fontId="1" fillId="0" borderId="19" applyAlignment="1" pivotButton="0" quotePrefix="0" xfId="2">
      <alignment vertical="center"/>
    </xf>
    <xf numFmtId="169" fontId="46" fillId="10" borderId="2" applyAlignment="1" pivotButton="0" quotePrefix="0" xfId="0">
      <alignment horizontal="left" vertical="center" wrapText="1"/>
    </xf>
    <xf numFmtId="170" fontId="47" fillId="10" borderId="2" applyAlignment="1" pivotButton="0" quotePrefix="0" xfId="0">
      <alignment horizontal="center" vertical="center"/>
    </xf>
    <xf numFmtId="166" fontId="30" fillId="3" borderId="2" applyAlignment="1" pivotButton="0" quotePrefix="0" xfId="0">
      <alignment horizontal="left" vertical="center" wrapText="1"/>
    </xf>
    <xf numFmtId="173" fontId="30" fillId="3" borderId="2" applyAlignment="1" pivotButton="0" quotePrefix="0" xfId="5">
      <alignment horizontal="center" vertical="center"/>
    </xf>
    <xf numFmtId="168" fontId="30" fillId="3" borderId="2" applyAlignment="1" pivotButton="0" quotePrefix="0" xfId="2">
      <alignment vertical="center"/>
    </xf>
    <xf numFmtId="165" fontId="8" fillId="0" borderId="0" applyAlignment="1" pivotButton="0" quotePrefix="0" xfId="3">
      <alignment vertical="center"/>
    </xf>
    <xf numFmtId="0" fontId="0" fillId="0" borderId="31" pivotButton="0" quotePrefix="0" xfId="0"/>
    <xf numFmtId="0" fontId="0" fillId="0" borderId="32" pivotButton="0" quotePrefix="0" xfId="0"/>
    <xf numFmtId="174" fontId="8" fillId="0" borderId="0" applyAlignment="1" pivotButton="0" quotePrefix="0" xfId="0">
      <alignment vertical="center"/>
    </xf>
    <xf numFmtId="0" fontId="30" fillId="0" borderId="35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174" fontId="41" fillId="0" borderId="20" applyAlignment="1" pivotButton="0" quotePrefix="0" xfId="0">
      <alignment vertical="center"/>
    </xf>
    <xf numFmtId="167" fontId="41" fillId="0" borderId="18" applyAlignment="1" pivotButton="0" quotePrefix="0" xfId="2">
      <alignment vertical="center"/>
    </xf>
    <xf numFmtId="0" fontId="0" fillId="0" borderId="36" pivotButton="0" quotePrefix="0" xfId="0"/>
    <xf numFmtId="0" fontId="0" fillId="0" borderId="27" pivotButton="0" quotePrefix="0" xfId="0"/>
    <xf numFmtId="174" fontId="41" fillId="0" borderId="17" applyAlignment="1" pivotButton="0" quotePrefix="0" xfId="0">
      <alignment vertical="center"/>
    </xf>
    <xf numFmtId="167" fontId="41" fillId="0" borderId="29" applyAlignment="1" pivotButton="0" quotePrefix="0" xfId="2">
      <alignment vertical="center"/>
    </xf>
    <xf numFmtId="0" fontId="53" fillId="4" borderId="33" applyAlignment="1" pivotButton="0" quotePrefix="0" xfId="4">
      <alignment horizontal="left" vertical="center"/>
    </xf>
    <xf numFmtId="0" fontId="0" fillId="0" borderId="28" pivotButton="0" quotePrefix="0" xfId="0"/>
    <xf numFmtId="0" fontId="62" fillId="4" borderId="34" applyAlignment="1" pivotButton="0" quotePrefix="0" xfId="4">
      <alignment horizontal="left" vertical="top"/>
    </xf>
    <xf numFmtId="0" fontId="0" fillId="0" borderId="9" pivotButton="0" quotePrefix="0" xfId="0"/>
    <xf numFmtId="0" fontId="53" fillId="4" borderId="34" applyAlignment="1" pivotButton="0" quotePrefix="0" xfId="4">
      <alignment horizontal="left" vertical="center" wrapText="1"/>
    </xf>
    <xf numFmtId="0" fontId="70" fillId="4" borderId="30" applyAlignment="1" pivotButton="0" quotePrefix="0" xfId="4">
      <alignment horizontal="left" vertical="center" wrapText="1"/>
    </xf>
    <xf numFmtId="0" fontId="0" fillId="0" borderId="7" pivotButton="0" quotePrefix="0" xfId="0"/>
    <xf numFmtId="0" fontId="0" fillId="0" borderId="10" pivotButton="0" quotePrefix="0" xfId="0"/>
    <xf numFmtId="165" fontId="8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7" fontId="8" fillId="0" borderId="0" applyAlignment="1" pivotButton="0" quotePrefix="0" xfId="0">
      <alignment vertical="center"/>
    </xf>
    <xf numFmtId="166" fontId="8" fillId="0" borderId="0" applyAlignment="1" pivotButton="0" quotePrefix="0" xfId="2">
      <alignment vertical="center"/>
    </xf>
    <xf numFmtId="0" fontId="33" fillId="6" borderId="37" applyAlignment="1" pivotButton="0" quotePrefix="0" xfId="4">
      <alignment horizontal="center" vertical="center" wrapText="1"/>
    </xf>
    <xf numFmtId="0" fontId="0" fillId="0" borderId="37" pivotButton="0" quotePrefix="0" xfId="0"/>
    <xf numFmtId="0" fontId="33" fillId="7" borderId="37" applyAlignment="1" pivotButton="0" quotePrefix="0" xfId="4">
      <alignment horizontal="center" vertical="center" wrapText="1"/>
    </xf>
    <xf numFmtId="0" fontId="2" fillId="0" borderId="37" applyAlignment="1" pivotButton="0" quotePrefix="0" xfId="0">
      <alignment horizontal="left" vertical="center"/>
    </xf>
    <xf numFmtId="0" fontId="1" fillId="0" borderId="37" applyAlignment="1" pivotButton="0" quotePrefix="0" xfId="0">
      <alignment vertical="center"/>
    </xf>
    <xf numFmtId="0" fontId="1" fillId="0" borderId="37" applyAlignment="1" pivotButton="0" quotePrefix="0" xfId="0">
      <alignment horizontal="left" vertical="center"/>
    </xf>
    <xf numFmtId="0" fontId="31" fillId="0" borderId="37" applyAlignment="1" pivotButton="0" quotePrefix="0" xfId="0">
      <alignment horizontal="left" vertical="center"/>
    </xf>
    <xf numFmtId="0" fontId="26" fillId="0" borderId="37" applyAlignment="1" pivotButton="0" quotePrefix="0" xfId="0">
      <alignment horizontal="left" vertical="center"/>
    </xf>
    <xf numFmtId="49" fontId="1" fillId="0" borderId="37" applyAlignment="1" pivotButton="0" quotePrefix="0" xfId="0">
      <alignment vertical="center"/>
    </xf>
    <xf numFmtId="0" fontId="21" fillId="0" borderId="37" applyAlignment="1" pivotButton="0" quotePrefix="0" xfId="1">
      <alignment horizontal="left"/>
    </xf>
    <xf numFmtId="0" fontId="1" fillId="0" borderId="37" applyAlignment="1" pivotButton="0" quotePrefix="0" xfId="0">
      <alignment vertical="center" wrapText="1"/>
    </xf>
    <xf numFmtId="0" fontId="1" fillId="0" borderId="37" applyAlignment="1" pivotButton="0" quotePrefix="0" xfId="0">
      <alignment horizontal="left" vertical="center" wrapText="1"/>
    </xf>
    <xf numFmtId="0" fontId="42" fillId="0" borderId="37" applyAlignment="1" pivotButton="0" quotePrefix="0" xfId="1">
      <alignment vertical="center"/>
    </xf>
    <xf numFmtId="0" fontId="0" fillId="0" borderId="38" pivotButton="0" quotePrefix="0" xfId="0"/>
    <xf numFmtId="165" fontId="50" fillId="0" borderId="38" applyAlignment="1" pivotButton="0" quotePrefix="0" xfId="3">
      <alignment horizontal="center" vertical="center"/>
    </xf>
    <xf numFmtId="0" fontId="1" fillId="0" borderId="38" applyAlignment="1" pivotButton="0" quotePrefix="0" xfId="3">
      <alignment horizontal="center" vertical="center"/>
    </xf>
    <xf numFmtId="0" fontId="50" fillId="0" borderId="38" applyAlignment="1" pivotButton="0" quotePrefix="0" xfId="3">
      <alignment horizontal="center" vertical="center"/>
    </xf>
    <xf numFmtId="165" fontId="8" fillId="0" borderId="38" applyAlignment="1" pivotButton="0" quotePrefix="0" xfId="3">
      <alignment horizontal="right" vertical="center"/>
    </xf>
    <xf numFmtId="9" fontId="8" fillId="0" borderId="38" applyAlignment="1" pivotButton="0" quotePrefix="0" xfId="8">
      <alignment horizontal="right" vertical="center"/>
    </xf>
    <xf numFmtId="172" fontId="8" fillId="0" borderId="38" applyAlignment="1" pivotButton="0" quotePrefix="0" xfId="3">
      <alignment horizontal="right" vertical="center"/>
    </xf>
    <xf numFmtId="165" fontId="8" fillId="0" borderId="38" applyAlignment="1" pivotButton="0" quotePrefix="0" xfId="3">
      <alignment vertical="center"/>
    </xf>
    <xf numFmtId="9" fontId="8" fillId="0" borderId="38" applyAlignment="1" pivotButton="0" quotePrefix="0" xfId="8">
      <alignment vertical="center"/>
    </xf>
    <xf numFmtId="0" fontId="50" fillId="0" borderId="38" applyAlignment="1" pivotButton="0" quotePrefix="0" xfId="0">
      <alignment vertical="center"/>
    </xf>
    <xf numFmtId="174" fontId="8" fillId="0" borderId="38" applyAlignment="1" pivotButton="0" quotePrefix="0" xfId="0">
      <alignment vertical="center"/>
    </xf>
    <xf numFmtId="0" fontId="8" fillId="0" borderId="38" applyAlignment="1" pivotButton="0" quotePrefix="0" xfId="0">
      <alignment vertical="center"/>
    </xf>
  </cellXfs>
  <cellStyles count="9">
    <cellStyle name="一般" xfId="0" builtinId="0"/>
    <cellStyle name="超連結" xfId="1" builtinId="8"/>
    <cellStyle name="貨幣" xfId="2" builtinId="4"/>
    <cellStyle name="一般 2" xfId="3"/>
    <cellStyle name="中等" xfId="4" builtinId="28"/>
    <cellStyle name="千分位[0] 2" xfId="5"/>
    <cellStyle name="Normal 3 2" xfId="6"/>
    <cellStyle name="Normal 3" xfId="7"/>
    <cellStyle name="百分比" xfId="8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>
    <from>
      <col>0</col>
      <colOff>1</colOff>
      <row>1</row>
      <rowOff>43542</rowOff>
    </from>
    <to>
      <col>2</col>
      <colOff>21772</colOff>
      <row>6</row>
      <rowOff>23887</rowOff>
    </to>
    <pic>
      <nvPicPr>
        <cNvPr id="2" name="ECO PRIME LOGO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272142"/>
          <a:ext cx="2676071" cy="13519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0</col>
      <colOff>1</colOff>
      <row>1</row>
      <rowOff>43542</rowOff>
    </from>
    <to>
      <col>2</col>
      <colOff>21772</colOff>
      <row>6</row>
      <rowOff>23887</rowOff>
    </to>
    <pic>
      <nvPicPr>
        <cNvPr id="2" name="ECO PRIME LOGO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272142"/>
          <a:ext cx="2676071" cy="13519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theme="8" tint="-0.499984740745262"/>
    <outlinePr summaryBelow="1" summaryRight="1"/>
    <pageSetUpPr fitToPage="1"/>
  </sheetPr>
  <dimension ref="A1:Q44"/>
  <sheetViews>
    <sheetView tabSelected="1" view="pageBreakPreview" topLeftCell="A1" zoomScale="60" zoomScaleNormal="52" workbookViewId="0">
      <selection activeCell="A1" sqref="A1"/>
    </sheetView>
  </sheetViews>
  <sheetFormatPr baseColWidth="8" defaultColWidth="9" defaultRowHeight="15"/>
  <cols>
    <col width="5.33203125" customWidth="1" style="1" min="1" max="1"/>
    <col width="33.33203125" customWidth="1" style="5" min="2" max="2"/>
    <col width="30.44140625" customWidth="1" style="1" min="3" max="3"/>
    <col width="52.77734375" customWidth="1" style="1" min="4" max="4"/>
    <col width="27.33203125" customWidth="1" style="1" min="5" max="5"/>
    <col width="24.5546875" bestFit="1" customWidth="1" style="1" min="6" max="6"/>
    <col width="25.33203125" bestFit="1" customWidth="1" style="1" min="7" max="7"/>
    <col width="39.21875" bestFit="1" customWidth="1" style="1" min="8" max="8"/>
    <col width="9" customWidth="1" style="1" min="9" max="9"/>
    <col width="21.6640625" bestFit="1" customWidth="1" style="1" min="10" max="10"/>
    <col width="21.6640625" customWidth="1" style="1" min="11" max="11"/>
    <col width="17" bestFit="1" customWidth="1" style="1" min="12" max="12"/>
    <col width="10.6640625" bestFit="1" customWidth="1" style="1" min="13" max="13"/>
    <col width="16" bestFit="1" customWidth="1" style="1" min="14" max="14"/>
    <col width="18.44140625" bestFit="1" customWidth="1" style="1" min="15" max="15"/>
    <col width="9" customWidth="1" style="1" min="16" max="16"/>
    <col width="20.44140625" bestFit="1" customWidth="1" style="1" min="17" max="17"/>
    <col width="9" customWidth="1" style="1" min="18" max="16384"/>
  </cols>
  <sheetData>
    <row r="1" ht="18" customHeight="1">
      <c r="B1" s="2" t="n"/>
      <c r="C1" s="151" t="inlineStr">
        <is>
          <t>Thông tin người bán 賣方資訊</t>
        </is>
      </c>
      <c r="D1" s="152" t="n"/>
      <c r="E1" s="153" t="inlineStr">
        <is>
          <t>Thông tin người mua 買方資訊</t>
        </is>
      </c>
      <c r="F1" s="152" t="n"/>
      <c r="G1" s="152" t="n"/>
      <c r="H1" s="152" t="n"/>
    </row>
    <row r="2" ht="19.2" customHeight="1">
      <c r="A2" s="3" t="n"/>
      <c r="B2" s="2" t="n"/>
      <c r="C2" s="154" t="inlineStr">
        <is>
          <t>Tên công ty 公司名稱：</t>
        </is>
      </c>
      <c r="D2" s="155" t="inlineStr">
        <is>
          <t>CÔNG TY TNHH ECO PRIME VN</t>
        </is>
      </c>
      <c r="E2" s="154" t="inlineStr">
        <is>
          <t>Tên công ty 公司名稱：</t>
        </is>
      </c>
      <c r="F2" s="156" t="inlineStr">
        <is>
          <t>CÔNG TY CỔ PHẦN TẬP ĐOÀN CÔNG NGHỆ BÍCH HẠNH</t>
        </is>
      </c>
      <c r="G2" s="152" t="n"/>
      <c r="H2" s="152" t="n"/>
    </row>
    <row r="3" ht="19.2" customHeight="1">
      <c r="A3" s="3" t="n"/>
      <c r="B3" s="2" t="n"/>
      <c r="C3" s="154" t="inlineStr">
        <is>
          <t>Người liên lạc 聯絡人：</t>
        </is>
      </c>
      <c r="D3" s="155" t="inlineStr">
        <is>
          <t>張永吉 Jenson</t>
        </is>
      </c>
      <c r="E3" s="154" t="inlineStr">
        <is>
          <t>Người liên lạc 聯絡人：</t>
        </is>
      </c>
      <c r="F3" s="157" t="inlineStr">
        <is>
          <t>Ông. Phước</t>
        </is>
      </c>
      <c r="G3" s="152" t="n"/>
      <c r="H3" s="152" t="n"/>
    </row>
    <row r="4" ht="19.2" customHeight="1">
      <c r="A4" s="3" t="n"/>
      <c r="B4" s="2" t="n"/>
      <c r="C4" s="158" t="inlineStr">
        <is>
          <t>Điện thoại 聯絡電話：</t>
        </is>
      </c>
      <c r="D4" s="159" t="inlineStr">
        <is>
          <t>0966687109</t>
        </is>
      </c>
      <c r="E4" s="158" t="inlineStr">
        <is>
          <t>Điện thoại 聯絡電話：</t>
        </is>
      </c>
      <c r="F4" s="156" t="inlineStr">
        <is>
          <t>0967 154 039</t>
        </is>
      </c>
      <c r="G4" s="152" t="n"/>
      <c r="H4" s="152" t="n"/>
    </row>
    <row r="5" ht="15.6" customHeight="1">
      <c r="A5" s="3" t="n"/>
      <c r="B5" s="2" t="n"/>
      <c r="C5" s="154" t="inlineStr">
        <is>
          <t>Fax 傳真電話：</t>
        </is>
      </c>
      <c r="D5" s="155" t="n"/>
      <c r="E5" s="154" t="inlineStr">
        <is>
          <t>Fax 傳真電話：</t>
        </is>
      </c>
      <c r="F5" s="160" t="n"/>
      <c r="G5" s="152" t="n"/>
      <c r="H5" s="152" t="n"/>
    </row>
    <row r="6" ht="34.8" customHeight="1">
      <c r="A6" s="3" t="n"/>
      <c r="B6" s="2" t="n"/>
      <c r="C6" s="158" t="inlineStr">
        <is>
          <t>Địa chỉ 聯絡地址：</t>
        </is>
      </c>
      <c r="D6" s="161" t="inlineStr">
        <is>
          <t>Lầu 2, số 68 Nguyễn Huệ, Phường Sài Gòn, TP Hồ Chí Minh, Việt Nam</t>
        </is>
      </c>
      <c r="E6" s="158" t="inlineStr">
        <is>
          <t>Địa chỉ 聯絡地址：</t>
        </is>
      </c>
      <c r="F6" s="162" t="inlineStr">
        <is>
          <t>1050/14 Đường Phạm Văn Đồng, Khu phố 9, Phường Hiệp Bình, TP Hồ Chí Minh, Việt Nam</t>
        </is>
      </c>
      <c r="G6" s="152" t="n"/>
      <c r="H6" s="152" t="n"/>
    </row>
    <row r="7" ht="15.6" customHeight="1">
      <c r="A7" s="3" t="n"/>
      <c r="B7" s="2" t="n"/>
      <c r="C7" s="154" t="inlineStr">
        <is>
          <t>E-mail電子郵件：</t>
        </is>
      </c>
      <c r="D7" s="163" t="inlineStr">
        <is>
          <t>sales@hongming-global.com</t>
        </is>
      </c>
      <c r="E7" s="154" t="inlineStr">
        <is>
          <t>E-mail電子郵件：</t>
        </is>
      </c>
      <c r="F7" s="156" t="n"/>
      <c r="G7" s="152" t="n"/>
      <c r="H7" s="152" t="n"/>
    </row>
    <row r="8">
      <c r="B8" s="89" t="n"/>
      <c r="F8" s="89" t="n"/>
      <c r="G8" s="89" t="n"/>
    </row>
    <row r="9" ht="21.6" customHeight="1">
      <c r="A9" s="90" t="inlineStr">
        <is>
          <t>Báo giá phần cứng 硬體報價訂購確認單</t>
        </is>
      </c>
    </row>
    <row r="10" ht="16.2" customHeight="1" thickBot="1">
      <c r="A10" s="43" t="inlineStr">
        <is>
          <t>報價日期 Ngày báo giá: 24/7/2026</t>
        </is>
      </c>
      <c r="B10" s="7" t="n"/>
      <c r="C10" s="8" t="n"/>
      <c r="D10" s="8" t="n"/>
      <c r="E10" s="9" t="n"/>
      <c r="F10" s="9" t="n"/>
      <c r="G10" s="9" t="n"/>
    </row>
    <row r="11" ht="35.4" customHeight="1" thickBot="1">
      <c r="A11" s="29" t="inlineStr">
        <is>
          <t>STT</t>
        </is>
      </c>
      <c r="B11" s="30" t="inlineStr">
        <is>
          <t>Tên Sản Phẩm
產品名稱</t>
        </is>
      </c>
      <c r="C11" s="30" t="inlineStr">
        <is>
          <t>Hạng Mục 
項目類別</t>
        </is>
      </c>
      <c r="D11" s="30" t="inlineStr">
        <is>
          <t xml:space="preserve">Nội Dung Sản Phẩm 產品內容 </t>
        </is>
      </c>
      <c r="E11" s="31" t="inlineStr">
        <is>
          <t>Số lượng
數量</t>
        </is>
      </c>
      <c r="F11" s="32" t="inlineStr">
        <is>
          <t>Đơn Giá 單價 USD</t>
        </is>
      </c>
      <c r="G11" s="33" t="inlineStr">
        <is>
          <t>Tổng Giá 總價 USD</t>
        </is>
      </c>
      <c r="H11" s="34" t="inlineStr">
        <is>
          <t>Tổng Giá 總價 VND</t>
        </is>
      </c>
      <c r="I11" s="164" t="n"/>
      <c r="J11" s="164" t="n"/>
      <c r="K11" s="164" t="n"/>
      <c r="L11" s="164" t="n"/>
      <c r="M11" s="164" t="n"/>
      <c r="N11" s="164" t="n"/>
      <c r="O11" s="164" t="n"/>
    </row>
    <row r="12" ht="20.4" customFormat="1" customHeight="1" s="6">
      <c r="A12" s="35" t="inlineStr">
        <is>
          <t>1) Giải pháp nâng cấp hệ thống đo đếm điện năng SMB150 cho 18 tủ điện DB1~DB18 SMB150电能计量系统升级方案(适用于18个配电柜DB1~DB18)</t>
        </is>
      </c>
      <c r="B12" s="36" t="n"/>
      <c r="C12" s="36" t="n"/>
      <c r="D12" s="36" t="n"/>
      <c r="E12" s="36" t="n"/>
      <c r="F12" s="107" t="n"/>
      <c r="G12" s="107" t="n"/>
      <c r="H12" s="108" t="n">
        <v>26130</v>
      </c>
      <c r="I12" s="164" t="n"/>
      <c r="J12" s="165" t="inlineStr">
        <is>
          <t>美金出口價</t>
        </is>
      </c>
      <c r="K12" s="165" t="inlineStr">
        <is>
          <t>進口稅率</t>
        </is>
      </c>
      <c r="L12" s="166" t="inlineStr">
        <is>
          <t>進口關稅</t>
        </is>
      </c>
      <c r="M12" s="167" t="inlineStr">
        <is>
          <t>運費7%</t>
        </is>
      </c>
      <c r="N12" s="167" t="inlineStr">
        <is>
          <t>進貨成本單價</t>
        </is>
      </c>
      <c r="O12" s="167" t="inlineStr">
        <is>
          <t>總計成本</t>
        </is>
      </c>
    </row>
    <row r="13" ht="138" customFormat="1" customHeight="1" s="6">
      <c r="A13" s="20" t="n">
        <v>1</v>
      </c>
      <c r="B13" s="110" t="inlineStr">
        <is>
          <t>Đồng hồ đa năng SMB150-8-B
SMB150-8-B 多功能电表</t>
        </is>
      </c>
      <c r="C13" s="45" t="inlineStr">
        <is>
          <t>Đồng hồ đa năng 
多功能电表</t>
        </is>
      </c>
      <c r="D13" s="46" t="inlineStr">
        <is>
          <t>Đồng hồ đa năng SMB150, mã đặt hàng SMB150-8-B (8 kênh 3 pha, ghép sẵn CT chuyên dụng 50~600A, giao tiếp Modbus RTU/RS485). 1 bộ / tủ điện (DB1~DB18).
SMB150多功能电表,订货型号SMB150-8-B(8路三相通道,配套50~600A专用CT,Modbus RTU/RS485通讯)。每柜1台(DB1~DB18)。</t>
        </is>
      </c>
      <c r="E13" s="111" t="n">
        <v>18</v>
      </c>
      <c r="F13" s="112" t="n">
        <v>350</v>
      </c>
      <c r="G13" s="113">
        <f>F13*E13</f>
        <v/>
      </c>
      <c r="H13" s="114">
        <f>G13*H12</f>
        <v/>
      </c>
      <c r="I13" s="164" t="n"/>
      <c r="J13" s="168" t="n">
        <v>280</v>
      </c>
      <c r="K13" s="169" t="n">
        <v>0</v>
      </c>
      <c r="L13" s="170">
        <f>J13*K13</f>
        <v/>
      </c>
      <c r="M13" s="170">
        <f>J13*0.07</f>
        <v/>
      </c>
      <c r="N13" s="170">
        <f>J13+L13+M13</f>
        <v/>
      </c>
      <c r="O13" s="170">
        <f>N13*E13</f>
        <v/>
      </c>
      <c r="Q13" s="117">
        <f>F13*H12</f>
        <v/>
      </c>
    </row>
    <row r="14" ht="114.6" customFormat="1" customHeight="1" s="6">
      <c r="A14" s="20" t="n">
        <v>2</v>
      </c>
      <c r="B14" s="110" t="inlineStr">
        <is>
          <t>Biến dòng CT-50SB (50A)
电流互感器CT-50SB(50A)</t>
        </is>
      </c>
      <c r="C14" s="45" t="inlineStr">
        <is>
          <t>Biến dòng CT (split-core)
电流互感器(扣式)</t>
        </is>
      </c>
      <c r="D14" s="46" t="inlineStr">
        <is>
          <t>Biến dòng CT-50SB, 50A, loại kẹp/split-core, hãng DAE. Dùng cho CB 25A, 32A, 40A, 50A - 58 CB x 3 pha.
电流互感器CT-50SB,50A,扣式/split-core,DAE品牌。适用于25A、32A、40A、50A开关-共58个开关x3相。</t>
        </is>
      </c>
      <c r="E14" s="118" t="n">
        <v>174</v>
      </c>
      <c r="F14" s="112" t="n">
        <v>20.5</v>
      </c>
      <c r="G14" s="112">
        <f>F14*E14</f>
        <v/>
      </c>
      <c r="H14" s="114">
        <f>G14*H12</f>
        <v/>
      </c>
      <c r="I14" s="164" t="n"/>
      <c r="J14" s="168" t="n">
        <v>14</v>
      </c>
      <c r="K14" s="169" t="n">
        <v>0.2</v>
      </c>
      <c r="L14" s="170">
        <f>J14*K14</f>
        <v/>
      </c>
      <c r="M14" s="170">
        <f>J14*0.07</f>
        <v/>
      </c>
      <c r="N14" s="170">
        <f>J14+L14+M14</f>
        <v/>
      </c>
      <c r="O14" s="170">
        <f>N14*E14</f>
        <v/>
      </c>
    </row>
    <row r="15" ht="111.6" customFormat="1" customHeight="1" s="6">
      <c r="A15" s="19" t="n">
        <v>3</v>
      </c>
      <c r="B15" s="110" t="inlineStr">
        <is>
          <t>Biến dòng CT-100SB (100A)
电流互感器CT-100SB(100A)</t>
        </is>
      </c>
      <c r="C15" s="46" t="inlineStr">
        <is>
          <t>Biến dòng CT (split-core)
电流互感器(扣式)</t>
        </is>
      </c>
      <c r="D15" s="46" t="inlineStr">
        <is>
          <t>Biến dòng CT-100SB, 100A, loại kẹp/split-core, hãng DAE. Dùng cho CB 60A, 80A, 100A - 32 CB x 3 pha.
电流互感器CT-100SB,100A,扣式/split-core,DAE品牌。适用于60A、80A、100A开关-共32个开关x3相。</t>
        </is>
      </c>
      <c r="E15" s="118" t="n">
        <v>96</v>
      </c>
      <c r="F15" s="119" t="n">
        <v>22</v>
      </c>
      <c r="G15" s="112">
        <f>F15*E15</f>
        <v/>
      </c>
      <c r="H15" s="114">
        <f>G15*H12</f>
        <v/>
      </c>
      <c r="I15" s="164" t="n"/>
      <c r="J15" s="168" t="n">
        <v>15</v>
      </c>
      <c r="K15" s="169" t="n">
        <v>0.2</v>
      </c>
      <c r="L15" s="170">
        <f>J15*K15</f>
        <v/>
      </c>
      <c r="M15" s="170">
        <f>J15*0.07</f>
        <v/>
      </c>
      <c r="N15" s="170">
        <f>J15+L15+M15</f>
        <v/>
      </c>
      <c r="O15" s="170">
        <f>N15*E15</f>
        <v/>
      </c>
    </row>
    <row r="16" ht="93" customFormat="1" customHeight="1" s="6">
      <c r="A16" s="19" t="n">
        <v>4</v>
      </c>
      <c r="B16" s="110" t="inlineStr">
        <is>
          <t>Biến dòng CT-200SB (200A)
电流互感器CT-200SB(200A)</t>
        </is>
      </c>
      <c r="C16" s="46" t="inlineStr">
        <is>
          <t>Biến dòng CT (split-core)
电流互感器(扣式)</t>
        </is>
      </c>
      <c r="D16" s="46" t="inlineStr">
        <is>
          <t>Biến dòng CT-200SB, 200A, loại kẹp/split-core, hãng DAE. Dùng cho CB 125A, 150/160A - 4 CB x 3 pha.
电流互感器CT-200SB,200A,扣式/split-core,DAE品牌。适用于125A、150/160A开关-共4个开关x3相。</t>
        </is>
      </c>
      <c r="E16" s="118" t="n">
        <v>12</v>
      </c>
      <c r="F16" s="119" t="n">
        <v>35</v>
      </c>
      <c r="G16" s="119">
        <f>F16*E16</f>
        <v/>
      </c>
      <c r="H16" s="120">
        <f>G16*H12</f>
        <v/>
      </c>
      <c r="I16" s="164" t="n"/>
      <c r="J16" s="168" t="n">
        <v>24</v>
      </c>
      <c r="K16" s="169" t="n">
        <v>0.2</v>
      </c>
      <c r="L16" s="170">
        <f>J16*K16</f>
        <v/>
      </c>
      <c r="M16" s="170">
        <f>J16*0.07</f>
        <v/>
      </c>
      <c r="N16" s="170">
        <f>J16+L16+M16</f>
        <v/>
      </c>
      <c r="O16" s="170">
        <f>N16*E16</f>
        <v/>
      </c>
    </row>
    <row r="17" ht="144" customFormat="1" customHeight="1" s="6">
      <c r="A17" s="20" t="n">
        <v>5</v>
      </c>
      <c r="B17" s="121" t="inlineStr">
        <is>
          <t>Gateway Modbus RTU/RS485 sang TCP
网关 Modbus RTU/RS485转TCP</t>
        </is>
      </c>
      <c r="C17" s="45" t="inlineStr">
        <is>
          <t>Gateway thu thập dữ liệu
数据采集网关</t>
        </is>
      </c>
      <c r="D17" s="45" t="inlineStr">
        <is>
          <t>Bộ chuyển đổi Modbus RTU (RS485) sang Modbus TCP (Ethernet), đặt tại phòng kỹ thuật, kết nối lên phần mềm giám sát SMB/IQA. (+1 bộ dự phòng nếu cần).
Modbus RTU(RS485)转Modbus TCP(以太网)转换器,安装于技术机房,连接至SMB/IQA监控软件。(如需可加1台备用)。</t>
        </is>
      </c>
      <c r="E17" s="122" t="n">
        <v>1</v>
      </c>
      <c r="F17" s="119" t="n">
        <v>275</v>
      </c>
      <c r="G17" s="119">
        <f>F17*E17</f>
        <v/>
      </c>
      <c r="H17" s="120">
        <f>G17*H12</f>
        <v/>
      </c>
      <c r="I17" s="164" t="n"/>
      <c r="J17" s="168" t="n">
        <v>190</v>
      </c>
      <c r="K17" s="169" t="n">
        <v>0.08</v>
      </c>
      <c r="L17" s="170">
        <f>J17*K17</f>
        <v/>
      </c>
      <c r="M17" s="170">
        <f>J17*0.07</f>
        <v/>
      </c>
      <c r="N17" s="170">
        <f>J17+L17+M17</f>
        <v/>
      </c>
      <c r="O17" s="170">
        <f>N17*E17</f>
        <v/>
      </c>
    </row>
    <row r="18" ht="139.2" customFormat="1" customHeight="1" s="6">
      <c r="A18" s="20" t="n">
        <v>6</v>
      </c>
      <c r="B18" s="123" t="inlineStr">
        <is>
          <t>PHƯƠNG ÁN 方案 1: 
CẢI TẠO LẠI CÁNH CỬA CŨ 改造原有門板
(Option 1)</t>
        </is>
      </c>
      <c r="C18" s="62" t="inlineStr">
        <is>
          <t xml:space="preserve"> CẢI TẠO LẠI CÁNH CỬA CŨ 改造原有門板</t>
        </is>
      </c>
      <c r="D18" s="63" t="inlineStr">
        <is>
          <t>PHƯƠNG ÁN 1: CẢI TẠO LẠI CÁNH CỬA CŨ 改造原有門板
- Tháo gỡ, mang về cải tạo lỗ khoét lớn 拆卸原有門板，運回加工廠擴大開孔。
- Gắn ron cao su và mica 加裝橡膠密封條（Rubber Gasket）及壓克力透明板（Mica）。
- Lắp đặt 現場安裝。</t>
        </is>
      </c>
      <c r="E18" s="124" t="n">
        <v>18</v>
      </c>
      <c r="F18" s="125" t="n">
        <v>148</v>
      </c>
      <c r="G18" s="119" t="n"/>
      <c r="H18" s="120" t="n"/>
      <c r="I18" s="164" t="n"/>
      <c r="J18" s="171">
        <f>((350000+1250000+1250000)*1.08)/H12</f>
        <v/>
      </c>
      <c r="K18" s="172" t="n">
        <v>0.08</v>
      </c>
      <c r="L18" s="170">
        <f>J18*K18</f>
        <v/>
      </c>
      <c r="M18" s="164" t="n"/>
      <c r="N18" s="170">
        <f>J18+L18+M18</f>
        <v/>
      </c>
      <c r="O18" s="170" t="n"/>
    </row>
    <row r="19" ht="139.2" customFormat="1" customHeight="1" s="6">
      <c r="A19" s="20" t="n">
        <v>7</v>
      </c>
      <c r="B19" s="123" t="inlineStr">
        <is>
          <t>PHƯƠNG ÁN 方案 2: 
LM MỚI CÁNH CỬA CŨ
重新製作門板
(Option 2)</t>
        </is>
      </c>
      <c r="C19" s="62" t="inlineStr">
        <is>
          <t>_x001A_M MỚI CÁNH CỬA CŨ
重新製作門板</t>
        </is>
      </c>
      <c r="D19" s="63" t="inlineStr">
        <is>
          <t>PHƯƠNG ÁN 2: L_x001A_M MỚI CÁNH CỬA CŨ 保留原門板，重新製作門板
- Khảo sát , đo vẽ và lấy mẫu 現場勘查、尺寸丈量及樣品確認。
- Gia công cánh cửa mới 製作新的門板。 
- Lắp đặt 現場安裝。</t>
        </is>
      </c>
      <c r="E19" s="124" t="n">
        <v>18</v>
      </c>
      <c r="F19" s="125" t="n">
        <v>177</v>
      </c>
      <c r="G19" s="112" t="n"/>
      <c r="H19" s="114" t="n"/>
      <c r="I19" s="164" t="n"/>
      <c r="J19" s="171">
        <f>((920000+1250000+1250000)*1.08)/H12</f>
        <v/>
      </c>
      <c r="K19" s="172" t="n">
        <v>0.08</v>
      </c>
      <c r="L19" s="170">
        <f>J19*K19</f>
        <v/>
      </c>
      <c r="M19" s="164" t="n"/>
      <c r="N19" s="170">
        <f>J19+L19+M19</f>
        <v/>
      </c>
      <c r="O19" s="170" t="n"/>
    </row>
    <row r="20" ht="15.6" customHeight="1" thickBot="1">
      <c r="A20" s="92" t="inlineStr">
        <is>
          <t>以下空白</t>
        </is>
      </c>
      <c r="B20" s="127" t="n"/>
      <c r="C20" s="127" t="n"/>
      <c r="D20" s="127" t="n"/>
      <c r="E20" s="127" t="n"/>
      <c r="F20" s="127" t="n"/>
      <c r="G20" s="127" t="n"/>
      <c r="H20" s="128" t="n"/>
      <c r="I20" s="164" t="n"/>
      <c r="J20" s="164" t="n"/>
      <c r="K20" s="164" t="n"/>
      <c r="L20" s="164" t="n"/>
      <c r="M20" s="164" t="n"/>
      <c r="N20" s="173" t="inlineStr">
        <is>
          <t>合計成本</t>
        </is>
      </c>
      <c r="O20" s="174">
        <f>SUM(O13:O19)</f>
        <v/>
      </c>
    </row>
    <row r="21" ht="40.8" customHeight="1">
      <c r="A21" s="130" t="n"/>
      <c r="B21" s="131" t="n"/>
      <c r="C21" s="131" t="n"/>
      <c r="D21" s="131" t="n"/>
      <c r="E21" s="132" t="n"/>
      <c r="F21" s="66" t="inlineStr">
        <is>
          <t>Tạm tính 小計</t>
        </is>
      </c>
      <c r="G21" s="133">
        <f>SUM(G13:G19)</f>
        <v/>
      </c>
      <c r="H21" s="134">
        <f>G21*H12</f>
        <v/>
      </c>
      <c r="I21" s="164" t="n"/>
      <c r="J21" s="164" t="n"/>
      <c r="K21" s="164" t="n"/>
      <c r="L21" s="164" t="n"/>
      <c r="M21" s="164" t="n"/>
      <c r="N21" s="173" t="inlineStr">
        <is>
          <t>利潤</t>
        </is>
      </c>
      <c r="O21" s="174">
        <f>G21-O20</f>
        <v/>
      </c>
    </row>
    <row r="22" ht="40.8" customHeight="1">
      <c r="A22" s="135" t="n"/>
      <c r="E22" s="136" t="n"/>
      <c r="F22" s="66" t="inlineStr">
        <is>
          <t>Thuế VAT 8% 增值稅</t>
        </is>
      </c>
      <c r="G22" s="133">
        <f>G21*0.08</f>
        <v/>
      </c>
      <c r="H22" s="134">
        <f>H21*0.08</f>
        <v/>
      </c>
      <c r="I22" s="164" t="n"/>
      <c r="J22" s="164" t="n"/>
      <c r="K22" s="164" t="n"/>
      <c r="L22" s="164" t="n"/>
      <c r="M22" s="164" t="n"/>
      <c r="N22" s="175" t="inlineStr">
        <is>
          <t>% 利潤</t>
        </is>
      </c>
      <c r="O22" s="172">
        <f>O21/G21</f>
        <v/>
      </c>
    </row>
    <row r="23" ht="40.8" customHeight="1" thickBot="1">
      <c r="A23" s="135" t="n"/>
      <c r="E23" s="136" t="n"/>
      <c r="F23" s="70" t="inlineStr">
        <is>
          <t>Tổng cộng 總金額</t>
        </is>
      </c>
      <c r="G23" s="137">
        <f>G21*1.08</f>
        <v/>
      </c>
      <c r="H23" s="138">
        <f>H21*1.08</f>
        <v/>
      </c>
      <c r="I23" s="164" t="n"/>
      <c r="J23" s="164" t="n"/>
      <c r="K23" s="164" t="n"/>
      <c r="L23" s="164" t="n"/>
      <c r="M23" s="164" t="n"/>
      <c r="N23" s="164" t="n"/>
      <c r="O23" s="164" t="n"/>
    </row>
    <row r="24" ht="24" customHeight="1">
      <c r="A24" s="75" t="inlineStr">
        <is>
          <t>※客戶確認 Xác nhận khách hàng</t>
        </is>
      </c>
      <c r="B24" s="68" t="n"/>
      <c r="C24" s="69" t="n"/>
      <c r="D24" s="139" t="inlineStr">
        <is>
          <t>◆ 備註聲明</t>
        </is>
      </c>
      <c r="E24" s="131" t="n"/>
      <c r="F24" s="131" t="n"/>
      <c r="G24" s="131" t="n"/>
      <c r="H24" s="140" t="n"/>
      <c r="I24" s="164" t="n"/>
      <c r="J24" s="164" t="n"/>
      <c r="K24" s="164" t="n"/>
      <c r="L24" s="164" t="n"/>
      <c r="M24" s="164" t="n"/>
      <c r="N24" s="164" t="n"/>
      <c r="O24" s="164" t="n"/>
    </row>
    <row r="25" ht="58.2" customHeight="1">
      <c r="A25" s="141" t="inlineStr">
        <is>
          <t>（請簽名用印） Chữ ký và con dấu</t>
        </is>
      </c>
      <c r="C25" s="142" t="n"/>
      <c r="D25" s="143" t="inlineStr">
        <is>
          <t>1. 以上報價交期：報價單簽回後，另日程安排後回覆；
   Thời gian giao hàng của báo giá trên: 
            sau khi báo giá được ký và gửi lại, lịch trình cụ thể sẽ được thông báo sau;</t>
        </is>
      </c>
      <c r="H25" s="142" t="n"/>
      <c r="I25" s="164" t="n"/>
      <c r="J25" s="164" t="n"/>
      <c r="K25" s="164" t="n"/>
      <c r="L25" s="164" t="n"/>
      <c r="M25" s="164" t="n"/>
      <c r="N25" s="164" t="n"/>
      <c r="O25" s="164" t="n"/>
    </row>
    <row r="26" ht="54" customHeight="1">
      <c r="A26" s="23" t="n"/>
      <c r="B26" s="24" t="n"/>
      <c r="C26" s="25" t="n"/>
      <c r="D26" s="143" t="inlineStr">
        <is>
          <t>2. 報價有效期限：2026/8/14 止，報價簽回視同專案確認，不可任意終止、取消本專案；交貨後保固一年
    Thời hạn hiệu lực của báo giá: đến hết ngày 14/8/2026. Việc ký và gửi lại báo giá được xem là xác nhận dự án, 
    không được phép đơn phương chấm dứt hoặc hủy bỏ dự án này; Bảo hành 1 năm kể từ ngày giao hàng.</t>
        </is>
      </c>
      <c r="H26" s="142" t="n"/>
      <c r="I26" s="164" t="n"/>
      <c r="J26" s="164" t="n"/>
      <c r="K26" s="164" t="n"/>
      <c r="L26" s="164" t="n"/>
      <c r="M26" s="164" t="n"/>
      <c r="N26" s="164" t="n"/>
      <c r="O26" s="164" t="n"/>
    </row>
    <row r="27" ht="63.6" customHeight="1" thickBot="1">
      <c r="A27" s="26" t="n"/>
      <c r="B27" s="27" t="n"/>
      <c r="C27" s="28" t="n"/>
      <c r="D27" s="144" t="inlineStr">
        <is>
          <t>3. 付款方式 : 訂金 35%、 交貨 55%、驗收 10% TT30Day。
     Điều khoản thanh toán:  [Đặt cọc: 35%, Khi giao hàng: 55%, Sau khi nghiệm thu: Thanh toán 10% còn lại theo điều khoản TT 30 ngày (TT30 Days).]</t>
        </is>
      </c>
      <c r="E27" s="145" t="n"/>
      <c r="F27" s="145" t="n"/>
      <c r="G27" s="145" t="n"/>
      <c r="H27" s="146" t="n"/>
      <c r="I27" s="164" t="n"/>
      <c r="J27" s="164" t="n"/>
      <c r="K27" s="164" t="n"/>
      <c r="L27" s="164" t="n"/>
      <c r="M27" s="164" t="n"/>
      <c r="N27" s="164" t="n"/>
      <c r="O27" s="164" t="n"/>
    </row>
    <row r="28">
      <c r="I28" s="164" t="n"/>
      <c r="J28" s="164" t="n"/>
      <c r="K28" s="164" t="n"/>
      <c r="L28" s="164" t="n"/>
      <c r="M28" s="164" t="n"/>
      <c r="N28" s="164" t="n"/>
      <c r="O28" s="164" t="n"/>
    </row>
    <row r="32">
      <c r="G32" s="147" t="n"/>
    </row>
    <row r="33">
      <c r="G33" s="148" t="n"/>
    </row>
    <row r="34">
      <c r="G34" s="147" t="n"/>
    </row>
    <row r="35">
      <c r="F35" s="21" t="n"/>
      <c r="G35" s="147" t="n"/>
    </row>
    <row r="36">
      <c r="F36" s="149" t="n"/>
    </row>
    <row r="37">
      <c r="F37" s="147" t="n"/>
    </row>
    <row r="44">
      <c r="H44" s="150" t="n"/>
    </row>
  </sheetData>
  <mergeCells count="17">
    <mergeCell ref="A9:H9"/>
    <mergeCell ref="A25:C25"/>
    <mergeCell ref="F5:H5"/>
    <mergeCell ref="F2:H2"/>
    <mergeCell ref="C1:D1"/>
    <mergeCell ref="D27:H27"/>
    <mergeCell ref="F4:H4"/>
    <mergeCell ref="E1:H1"/>
    <mergeCell ref="A21:E23"/>
    <mergeCell ref="D25:H25"/>
    <mergeCell ref="B8:E8"/>
    <mergeCell ref="F6:H6"/>
    <mergeCell ref="A20:H20"/>
    <mergeCell ref="D24:H24"/>
    <mergeCell ref="F7:H7"/>
    <mergeCell ref="F3:H3"/>
    <mergeCell ref="D26:H26"/>
  </mergeCells>
  <printOptions horizontalCentered="1"/>
  <pageMargins left="0.5" right="0.5" top="0.5" bottom="0.5" header="0.3" footer="0.3"/>
  <pageSetup orientation="portrait" paperSize="9" scale="38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4" tint="-0.499984740745262"/>
    <outlinePr summaryBelow="1" summaryRight="1"/>
    <pageSetUpPr fitToPage="1"/>
  </sheetPr>
  <dimension ref="A1:R44"/>
  <sheetViews>
    <sheetView view="pageBreakPreview" topLeftCell="A1" zoomScale="60" zoomScaleNormal="70" zoomScaleSheetLayoutView="55" workbookViewId="0">
      <selection activeCell="A1" sqref="A1"/>
    </sheetView>
  </sheetViews>
  <sheetFormatPr baseColWidth="8" defaultColWidth="9" defaultRowHeight="15"/>
  <cols>
    <col width="5.33203125" customWidth="1" style="1" min="1" max="1"/>
    <col width="32.109375" customWidth="1" style="5" min="2" max="2"/>
    <col width="27.33203125" customWidth="1" style="1" min="3" max="3"/>
    <col width="52.77734375" customWidth="1" style="1" min="4" max="4"/>
    <col width="27.33203125" customWidth="1" style="1" min="5" max="5"/>
    <col width="24.5546875" bestFit="1" customWidth="1" style="1" min="6" max="6"/>
    <col width="25.33203125" bestFit="1" customWidth="1" style="1" min="7" max="7"/>
    <col width="40.5546875" bestFit="1" customWidth="1" style="1" min="8" max="8"/>
    <col width="9" customWidth="1" style="1" min="9" max="9"/>
    <col width="21.6640625" bestFit="1" customWidth="1" style="1" min="10" max="10"/>
    <col width="21.6640625" customWidth="1" style="1" min="11" max="11"/>
    <col width="17" bestFit="1" customWidth="1" style="1" min="12" max="12"/>
    <col width="10.6640625" bestFit="1" customWidth="1" style="1" min="13" max="13"/>
    <col width="10.6640625" customWidth="1" style="1" min="14" max="14"/>
    <col width="16" bestFit="1" customWidth="1" style="1" min="15" max="15"/>
    <col width="18.44140625" bestFit="1" customWidth="1" style="1" min="16" max="16"/>
    <col width="9" customWidth="1" style="1" min="17" max="17"/>
    <col width="20.44140625" bestFit="1" customWidth="1" style="1" min="18" max="18"/>
    <col width="9" customWidth="1" style="1" min="19" max="16384"/>
  </cols>
  <sheetData>
    <row r="1" ht="18" customHeight="1">
      <c r="B1" s="2" t="n"/>
      <c r="C1" s="151" t="inlineStr">
        <is>
          <t>Thông tin người bán 賣方資訊</t>
        </is>
      </c>
      <c r="D1" s="152" t="n"/>
      <c r="E1" s="153" t="inlineStr">
        <is>
          <t>Thông tin người mua 買方資訊</t>
        </is>
      </c>
      <c r="F1" s="152" t="n"/>
      <c r="G1" s="152" t="n"/>
      <c r="H1" s="152" t="n"/>
    </row>
    <row r="2" ht="19.2" customHeight="1">
      <c r="A2" s="3" t="n"/>
      <c r="B2" s="2" t="n"/>
      <c r="C2" s="154" t="inlineStr">
        <is>
          <t>Tên công ty 公司名稱：</t>
        </is>
      </c>
      <c r="D2" s="155" t="inlineStr">
        <is>
          <t>CÔNG TY TNHH ECO PRIME VN</t>
        </is>
      </c>
      <c r="E2" s="154" t="inlineStr">
        <is>
          <t>Tên công ty 公司名稱：</t>
        </is>
      </c>
      <c r="F2" s="156" t="inlineStr">
        <is>
          <t>CÔNG TY CỔ PHẦN TẬP ĐOÀN CÔNG NGHỆ BÍCH HẠNH</t>
        </is>
      </c>
      <c r="G2" s="152" t="n"/>
      <c r="H2" s="152" t="n"/>
    </row>
    <row r="3" ht="19.2" customHeight="1">
      <c r="A3" s="3" t="n"/>
      <c r="B3" s="2" t="n"/>
      <c r="C3" s="154" t="inlineStr">
        <is>
          <t>Người liên lạc 聯絡人：</t>
        </is>
      </c>
      <c r="D3" s="155" t="inlineStr">
        <is>
          <t>張永吉 Jenson</t>
        </is>
      </c>
      <c r="E3" s="154" t="inlineStr">
        <is>
          <t>Người liên lạc 聯絡人：</t>
        </is>
      </c>
      <c r="F3" s="157" t="inlineStr">
        <is>
          <t>Ông. Phước</t>
        </is>
      </c>
      <c r="G3" s="152" t="n"/>
      <c r="H3" s="152" t="n"/>
    </row>
    <row r="4" ht="19.2" customHeight="1">
      <c r="A4" s="3" t="n"/>
      <c r="B4" s="2" t="n"/>
      <c r="C4" s="158" t="inlineStr">
        <is>
          <t>Điện thoại 聯絡電話：</t>
        </is>
      </c>
      <c r="D4" s="159" t="inlineStr">
        <is>
          <t>0966687109</t>
        </is>
      </c>
      <c r="E4" s="158" t="inlineStr">
        <is>
          <t>Điện thoại 聯絡電話：</t>
        </is>
      </c>
      <c r="F4" s="156" t="inlineStr">
        <is>
          <t>0967 154 039</t>
        </is>
      </c>
      <c r="G4" s="152" t="n"/>
      <c r="H4" s="152" t="n"/>
    </row>
    <row r="5" ht="15.6" customHeight="1">
      <c r="A5" s="3" t="n"/>
      <c r="B5" s="2" t="n"/>
      <c r="C5" s="154" t="inlineStr">
        <is>
          <t>Fax 傳真電話：</t>
        </is>
      </c>
      <c r="D5" s="155" t="n"/>
      <c r="E5" s="154" t="inlineStr">
        <is>
          <t>Fax 傳真電話：</t>
        </is>
      </c>
      <c r="F5" s="160" t="n"/>
      <c r="G5" s="152" t="n"/>
      <c r="H5" s="152" t="n"/>
    </row>
    <row r="6" ht="34.8" customHeight="1">
      <c r="A6" s="3" t="n"/>
      <c r="B6" s="2" t="n"/>
      <c r="C6" s="158" t="inlineStr">
        <is>
          <t>Địa chỉ 聯絡地址：</t>
        </is>
      </c>
      <c r="D6" s="161" t="inlineStr">
        <is>
          <t>Lầu 2, số 68 Nguyễn Huệ, Phường Sài Gòn, TP Hồ Chí Minh, Việt Nam</t>
        </is>
      </c>
      <c r="E6" s="158" t="inlineStr">
        <is>
          <t>Địa chỉ 聯絡地址：</t>
        </is>
      </c>
      <c r="F6" s="162" t="inlineStr">
        <is>
          <t>1050/14 Đường Phạm Văn Đồng, Khu phố 9, Phường Hiệp Bình, TP Hồ Chí Minh, Việt Nam</t>
        </is>
      </c>
      <c r="G6" s="152" t="n"/>
      <c r="H6" s="152" t="n"/>
    </row>
    <row r="7" ht="15.6" customHeight="1">
      <c r="A7" s="3" t="n"/>
      <c r="B7" s="2" t="n"/>
      <c r="C7" s="154" t="inlineStr">
        <is>
          <t>E-mail電子郵件：</t>
        </is>
      </c>
      <c r="D7" s="163" t="inlineStr">
        <is>
          <t>sales@hongming-global.com</t>
        </is>
      </c>
      <c r="E7" s="154" t="inlineStr">
        <is>
          <t>E-mail電子郵件：</t>
        </is>
      </c>
      <c r="F7" s="156" t="n"/>
      <c r="G7" s="152" t="n"/>
      <c r="H7" s="152" t="n"/>
    </row>
    <row r="8">
      <c r="B8" s="89" t="n"/>
      <c r="F8" s="89" t="n"/>
      <c r="G8" s="89" t="n"/>
    </row>
    <row r="9" ht="21.6" customHeight="1">
      <c r="A9" s="90" t="inlineStr">
        <is>
          <t>Báo giá phần cứng 硬體報價訂購確認單</t>
        </is>
      </c>
    </row>
    <row r="10" ht="16.2" customHeight="1" thickBot="1">
      <c r="A10" s="43" t="inlineStr">
        <is>
          <t>報價日期 Ngày báo giá: 24/7/2026</t>
        </is>
      </c>
      <c r="B10" s="7" t="n"/>
      <c r="C10" s="8" t="n"/>
      <c r="D10" s="8" t="n"/>
      <c r="E10" s="9" t="n"/>
      <c r="F10" s="9" t="n"/>
      <c r="G10" s="9" t="n"/>
    </row>
    <row r="11" ht="35.4" customHeight="1" thickBot="1">
      <c r="A11" s="29" t="inlineStr">
        <is>
          <t>STT</t>
        </is>
      </c>
      <c r="B11" s="30" t="inlineStr">
        <is>
          <t>Tên Sản Phẩm
產品名稱</t>
        </is>
      </c>
      <c r="C11" s="30" t="inlineStr">
        <is>
          <t>Hạng Mục 
項目類別</t>
        </is>
      </c>
      <c r="D11" s="30" t="inlineStr">
        <is>
          <t xml:space="preserve">Nội Dung Sản Phẩm 產品內容 </t>
        </is>
      </c>
      <c r="E11" s="31" t="inlineStr">
        <is>
          <t>Số lượng
數量</t>
        </is>
      </c>
      <c r="F11" s="32" t="inlineStr">
        <is>
          <t>Đơn Giá 單價 USD</t>
        </is>
      </c>
      <c r="G11" s="33" t="inlineStr">
        <is>
          <t>Tổng Giá 總價 USD</t>
        </is>
      </c>
      <c r="H11" s="34" t="inlineStr">
        <is>
          <t>Tổng Giá 總價 VND</t>
        </is>
      </c>
      <c r="I11" s="164" t="n"/>
      <c r="J11" s="164" t="n"/>
      <c r="K11" s="164" t="n"/>
      <c r="L11" s="164" t="n"/>
      <c r="M11" s="164" t="n"/>
      <c r="N11" s="164" t="n"/>
      <c r="O11" s="164" t="n"/>
    </row>
    <row r="12" ht="20.4" customFormat="1" customHeight="1" s="6">
      <c r="A12" s="35" t="inlineStr">
        <is>
          <t>1) Giải pháp nâng cấp hệ thống đo đếm điện năng SMB150 cho 18 tủ điện DB1~DB18 SMB150电能计量系统升级方案(适用于18个配电柜DB1~DB18)</t>
        </is>
      </c>
      <c r="B12" s="36" t="n"/>
      <c r="C12" s="36" t="n"/>
      <c r="D12" s="36" t="n"/>
      <c r="E12" s="36" t="n"/>
      <c r="F12" s="107" t="n"/>
      <c r="G12" s="107" t="n"/>
      <c r="H12" s="108" t="n">
        <v>26130</v>
      </c>
      <c r="I12" s="164" t="n"/>
      <c r="J12" s="165" t="inlineStr">
        <is>
          <t>美金出口價</t>
        </is>
      </c>
      <c r="K12" s="165" t="inlineStr">
        <is>
          <t>進口稅率</t>
        </is>
      </c>
      <c r="L12" s="166" t="inlineStr">
        <is>
          <t>進口關稅</t>
        </is>
      </c>
      <c r="M12" s="167" t="inlineStr">
        <is>
          <t>運費7%</t>
        </is>
      </c>
      <c r="N12" s="167" t="inlineStr">
        <is>
          <t>運費總計</t>
        </is>
      </c>
      <c r="O12" s="167" t="inlineStr">
        <is>
          <t>進貨成本單價</t>
        </is>
      </c>
      <c r="P12" s="57" t="inlineStr">
        <is>
          <t>總計成本</t>
        </is>
      </c>
    </row>
    <row r="13" ht="138" customFormat="1" customHeight="1" s="6">
      <c r="A13" s="20" t="n">
        <v>1</v>
      </c>
      <c r="B13" s="110" t="inlineStr">
        <is>
          <t>Đồng hồ đa năng SMB150-8-B
SMB150-8-B 多功能电表</t>
        </is>
      </c>
      <c r="C13" s="45" t="inlineStr">
        <is>
          <t>Đồng hồ đa năng 
多功能电表</t>
        </is>
      </c>
      <c r="D13" s="46" t="inlineStr">
        <is>
          <t>Đồng hồ đa năng SMB150, mã đặt hàng SMB150-8-B (8 kênh 3 pha, ghép sẵn CT chuyên dụng 50~600A, giao tiếp Modbus RTU/RS485). 1 bộ / tủ điện (DB1~DB18).
SMB150多功能电表,订货型号SMB150-8-B(8路三相通道,配套50~600A专用CT,Modbus RTU/RS485通讯)。每柜1台(DB1~DB18)。</t>
        </is>
      </c>
      <c r="E13" s="111" t="n">
        <v>18</v>
      </c>
      <c r="F13" s="112" t="n">
        <v>350</v>
      </c>
      <c r="G13" s="113">
        <f>F13*E13</f>
        <v/>
      </c>
      <c r="H13" s="114">
        <f>G13*H12</f>
        <v/>
      </c>
      <c r="I13" s="164" t="n"/>
      <c r="J13" s="168" t="n">
        <v>280</v>
      </c>
      <c r="K13" s="169" t="n">
        <v>0</v>
      </c>
      <c r="L13" s="170">
        <f>J13*K13</f>
        <v/>
      </c>
      <c r="M13" s="170">
        <f>J13*0.07</f>
        <v/>
      </c>
      <c r="N13" s="170">
        <f>M13*E13</f>
        <v/>
      </c>
      <c r="O13" s="170">
        <f>J13+L13+M13</f>
        <v/>
      </c>
      <c r="P13" s="116">
        <f>O13*E13</f>
        <v/>
      </c>
      <c r="R13" s="117">
        <f>F13*H12</f>
        <v/>
      </c>
    </row>
    <row r="14" ht="114.6" customFormat="1" customHeight="1" s="6">
      <c r="A14" s="20" t="n">
        <v>2</v>
      </c>
      <c r="B14" s="110" t="inlineStr">
        <is>
          <t>Biến dòng CT-50D3 (50A)
电流互感器CT-50D3(50A)</t>
        </is>
      </c>
      <c r="C14" s="45" t="inlineStr">
        <is>
          <t>Biến dòng CT (Window -Type)
电流互感器(套式)</t>
        </is>
      </c>
      <c r="D14" s="46" t="inlineStr">
        <is>
          <t>Biến dòng CT-50D3, 50A, loại kiểu vòng/Window -Type, hãng DAE. Dùng cho CB 25A, 32A, 40A, 50A - 58 CB x 3 pha.
电流互感器CT-50D3,50A,套式/Window -Type,DAE品牌。适用于25A、32A、40A、50A开关-共58个开关x3相。</t>
        </is>
      </c>
      <c r="E14" s="118" t="n">
        <v>174</v>
      </c>
      <c r="F14" s="112" t="n">
        <v>8.800000000000001</v>
      </c>
      <c r="G14" s="112">
        <f>F14*E14</f>
        <v/>
      </c>
      <c r="H14" s="114">
        <f>G14*H12</f>
        <v/>
      </c>
      <c r="I14" s="164" t="n"/>
      <c r="J14" s="168" t="n">
        <v>6</v>
      </c>
      <c r="K14" s="169" t="n">
        <v>0.2</v>
      </c>
      <c r="L14" s="170">
        <f>J14*K14</f>
        <v/>
      </c>
      <c r="M14" s="170">
        <f>J14*0.07</f>
        <v/>
      </c>
      <c r="N14" s="170">
        <f>M14*E14</f>
        <v/>
      </c>
      <c r="O14" s="170">
        <f>J14+L14+M14</f>
        <v/>
      </c>
      <c r="P14" s="116">
        <f>O14*E14</f>
        <v/>
      </c>
    </row>
    <row r="15" ht="111.6" customFormat="1" customHeight="1" s="6">
      <c r="A15" s="19" t="n">
        <v>3</v>
      </c>
      <c r="B15" s="110" t="inlineStr">
        <is>
          <t>Biến dòng CT-100D3 (100A)
电流互感器CT-100D3(100A)</t>
        </is>
      </c>
      <c r="C15" s="45" t="inlineStr">
        <is>
          <t>Biến dòng CT (Window -Type)
电流互感器(套式)</t>
        </is>
      </c>
      <c r="D15" s="46" t="inlineStr">
        <is>
          <t>Biến dòng CT-100D3, 100A, loại kiểu vòng/Window -Type, hãng DAE. Dùng cho CB 60A, 80A, 100A - 32 CB x 3 pha.
电流互感器CT-100D3,100A,套式/Window -Type,DAE品牌。适用于60A、80A、100A开关-共32个开关x3相。</t>
        </is>
      </c>
      <c r="E15" s="118" t="n">
        <v>96</v>
      </c>
      <c r="F15" s="119" t="n">
        <v>11.8</v>
      </c>
      <c r="G15" s="112">
        <f>F15*E15</f>
        <v/>
      </c>
      <c r="H15" s="114">
        <f>G15*H12</f>
        <v/>
      </c>
      <c r="I15" s="164" t="n"/>
      <c r="J15" s="168" t="n">
        <v>8</v>
      </c>
      <c r="K15" s="169" t="n">
        <v>0.2</v>
      </c>
      <c r="L15" s="170">
        <f>J15*K15</f>
        <v/>
      </c>
      <c r="M15" s="170">
        <f>J15*0.07</f>
        <v/>
      </c>
      <c r="N15" s="170">
        <f>M15*E15</f>
        <v/>
      </c>
      <c r="O15" s="170">
        <f>J15+L15+M15</f>
        <v/>
      </c>
      <c r="P15" s="116">
        <f>O15*E15</f>
        <v/>
      </c>
    </row>
    <row r="16" ht="93" customFormat="1" customHeight="1" s="6">
      <c r="A16" s="19" t="n">
        <v>4</v>
      </c>
      <c r="B16" s="110" t="inlineStr">
        <is>
          <t>Biến dòng CT-200D3(200A)
电流互感器CT-200D3(200A)</t>
        </is>
      </c>
      <c r="C16" s="45" t="inlineStr">
        <is>
          <t>Biến dòng CT (Window -Type)
电流互感器(套式)</t>
        </is>
      </c>
      <c r="D16" s="46" t="inlineStr">
        <is>
          <t>Biến dòng CT-200D3, 200A, loại kiểu vòng/Window -Type, hãng DAE. Dùng cho CB 125A, 150/160A - 4 CB x 3 pha.
电流互感器CT-200D3,200A,套式/Window -Type ,DAE品牌。适用于125A、150/160A开关-共4个开关x3相。</t>
        </is>
      </c>
      <c r="E16" s="118" t="n">
        <v>12</v>
      </c>
      <c r="F16" s="119" t="n">
        <v>11.8</v>
      </c>
      <c r="G16" s="119">
        <f>F16*E16</f>
        <v/>
      </c>
      <c r="H16" s="120">
        <f>G16*H12</f>
        <v/>
      </c>
      <c r="I16" s="164" t="n"/>
      <c r="J16" s="168" t="n">
        <v>8</v>
      </c>
      <c r="K16" s="169" t="n">
        <v>0.2</v>
      </c>
      <c r="L16" s="170">
        <f>J16*K16</f>
        <v/>
      </c>
      <c r="M16" s="170">
        <f>J16*0.07</f>
        <v/>
      </c>
      <c r="N16" s="170">
        <f>M16*E16</f>
        <v/>
      </c>
      <c r="O16" s="170">
        <f>J16+L16+M16</f>
        <v/>
      </c>
      <c r="P16" s="116">
        <f>O16*E16</f>
        <v/>
      </c>
    </row>
    <row r="17" ht="144" customFormat="1" customHeight="1" s="6">
      <c r="A17" s="20" t="n">
        <v>5</v>
      </c>
      <c r="B17" s="121" t="inlineStr">
        <is>
          <t>Gateway Modbus RTU/RS485 sang TCP
网关 Modbus RTU/RS485转TCP</t>
        </is>
      </c>
      <c r="C17" s="45" t="inlineStr">
        <is>
          <t>Gateway thu thập dữ liệu
数据采集网关</t>
        </is>
      </c>
      <c r="D17" s="45" t="inlineStr">
        <is>
          <t>Bộ chuyển đổi Modbus RTU (RS485) sang Modbus TCP (Ethernet), đặt tại phòng kỹ thuật, kết nối lên phần mềm giám sát SMB/IQA. (+1 bộ dự phòng nếu cần).
Modbus RTU(RS485)转Modbus TCP(以太网)转换器,安装于技术机房,连接至SMB/IQA监控软件。(如需可加1台备用)。</t>
        </is>
      </c>
      <c r="E17" s="122" t="n">
        <v>1</v>
      </c>
      <c r="F17" s="119" t="n">
        <v>275</v>
      </c>
      <c r="G17" s="119">
        <f>F17*E17</f>
        <v/>
      </c>
      <c r="H17" s="120">
        <f>G17*H12</f>
        <v/>
      </c>
      <c r="I17" s="164" t="n"/>
      <c r="J17" s="168" t="n">
        <v>190</v>
      </c>
      <c r="K17" s="169" t="n">
        <v>0.08</v>
      </c>
      <c r="L17" s="170">
        <f>J17*K17</f>
        <v/>
      </c>
      <c r="M17" s="170">
        <f>J17*0.07</f>
        <v/>
      </c>
      <c r="N17" s="170">
        <f>M17*E17</f>
        <v/>
      </c>
      <c r="O17" s="170">
        <f>J17+L17+M17</f>
        <v/>
      </c>
      <c r="P17" s="116">
        <f>O17*E17</f>
        <v/>
      </c>
    </row>
    <row r="18" ht="139.2" customFormat="1" customHeight="1" s="6">
      <c r="A18" s="20" t="n">
        <v>6</v>
      </c>
      <c r="B18" s="123" t="inlineStr">
        <is>
          <t>PHƯƠNG ÁN 方案 1: 
CẢI TẠO LẠI CÁNH CỬA CŨ 改造原有門板
(Option 1)</t>
        </is>
      </c>
      <c r="C18" s="62" t="inlineStr">
        <is>
          <t xml:space="preserve"> CẢI TẠO LẠI CÁNH CỬA CŨ 改造原有門板</t>
        </is>
      </c>
      <c r="D18" s="63" t="inlineStr">
        <is>
          <t>PHƯƠNG ÁN 1: CẢI TẠO LẠI CÁNH CỬA CŨ 改造原有門板
- Tháo gỡ, mang về cải tạo lỗ khoét lớn 拆卸原有門板，運回加工廠擴大開孔。
- Gắn ron cao su và mica 加裝橡膠密封條（Rubber Gasket）及壓克力透明板（Mica）。
- Lắp đặt 現場安裝。</t>
        </is>
      </c>
      <c r="E18" s="124" t="n">
        <v>18</v>
      </c>
      <c r="F18" s="125" t="n">
        <v>148</v>
      </c>
      <c r="G18" s="119" t="n"/>
      <c r="H18" s="120" t="n"/>
      <c r="I18" s="164" t="n"/>
      <c r="J18" s="171">
        <f>((350000+1250000+1250000)*1.08)/H12</f>
        <v/>
      </c>
      <c r="K18" s="172" t="n">
        <v>0.08</v>
      </c>
      <c r="L18" s="170">
        <f>J18*K18</f>
        <v/>
      </c>
      <c r="M18" s="164" t="n"/>
      <c r="N18" s="164" t="n"/>
      <c r="O18" s="170">
        <f>J18+L18+M18</f>
        <v/>
      </c>
      <c r="P18" s="116" t="n"/>
    </row>
    <row r="19" ht="139.2" customFormat="1" customHeight="1" s="6">
      <c r="A19" s="20" t="n">
        <v>7</v>
      </c>
      <c r="B19" s="123" t="inlineStr">
        <is>
          <t>PHƯƠNG ÁN 方案 2: 
LM MỚI CÁNH CỬA CŨ
重新製作門板
(Option 2)</t>
        </is>
      </c>
      <c r="C19" s="62" t="inlineStr">
        <is>
          <t>_x001A_M MỚI CÁNH CỬA CŨ
重新製作門板</t>
        </is>
      </c>
      <c r="D19" s="63" t="inlineStr">
        <is>
          <t>PHƯƠNG ÁN 2: L_x001A_M MỚI CÁNH CỬA CŨ 保留原門板，重新製作門板
- Khảo sát , đo vẽ và lấy mẫu 現場勘查、尺寸丈量及樣品確認。
- Gia công cánh cửa mới 製作新的門板。 
- Lắp đặt 現場安裝。</t>
        </is>
      </c>
      <c r="E19" s="124" t="n">
        <v>18</v>
      </c>
      <c r="F19" s="125" t="n">
        <v>177</v>
      </c>
      <c r="G19" s="112" t="n"/>
      <c r="H19" s="114" t="n"/>
      <c r="I19" s="164" t="n"/>
      <c r="J19" s="171">
        <f>((920000+1250000+1250000)*1.08)/H12</f>
        <v/>
      </c>
      <c r="K19" s="172" t="n">
        <v>0.08</v>
      </c>
      <c r="L19" s="170">
        <f>J19*K19</f>
        <v/>
      </c>
      <c r="M19" s="164" t="n"/>
      <c r="N19" s="164" t="n"/>
      <c r="O19" s="170">
        <f>J19+L19+M19</f>
        <v/>
      </c>
      <c r="P19" s="116" t="n"/>
    </row>
    <row r="20" ht="15.6" customHeight="1" thickBot="1">
      <c r="A20" s="92" t="inlineStr">
        <is>
          <t>以下空白</t>
        </is>
      </c>
      <c r="B20" s="127" t="n"/>
      <c r="C20" s="127" t="n"/>
      <c r="D20" s="127" t="n"/>
      <c r="E20" s="127" t="n"/>
      <c r="F20" s="127" t="n"/>
      <c r="G20" s="127" t="n"/>
      <c r="H20" s="128" t="n"/>
      <c r="I20" s="164" t="n"/>
      <c r="J20" s="164" t="n"/>
      <c r="K20" s="164" t="n"/>
      <c r="L20" s="164" t="n"/>
      <c r="M20" s="164" t="n"/>
      <c r="N20" s="164" t="n"/>
      <c r="O20" s="173" t="inlineStr">
        <is>
          <t>合計成本</t>
        </is>
      </c>
      <c r="P20" s="129">
        <f>SUM(P13:P19)</f>
        <v/>
      </c>
    </row>
    <row r="21" ht="40.8" customHeight="1">
      <c r="A21" s="130" t="n"/>
      <c r="B21" s="131" t="n"/>
      <c r="C21" s="131" t="n"/>
      <c r="D21" s="131" t="n"/>
      <c r="E21" s="132" t="n"/>
      <c r="F21" s="66" t="inlineStr">
        <is>
          <t>Tạm tính 小計</t>
        </is>
      </c>
      <c r="G21" s="133">
        <f>SUM(G13:G19)</f>
        <v/>
      </c>
      <c r="H21" s="134">
        <f>G21*H12</f>
        <v/>
      </c>
      <c r="I21" s="164" t="n"/>
      <c r="J21" s="164" t="n"/>
      <c r="K21" s="164" t="n"/>
      <c r="L21" s="164" t="n"/>
      <c r="M21" s="164" t="n"/>
      <c r="N21" s="164" t="n"/>
      <c r="O21" s="173" t="inlineStr">
        <is>
          <t>利潤</t>
        </is>
      </c>
      <c r="P21" s="129">
        <f>G21-P20</f>
        <v/>
      </c>
    </row>
    <row r="22" ht="40.8" customHeight="1">
      <c r="A22" s="135" t="n"/>
      <c r="E22" s="136" t="n"/>
      <c r="F22" s="66" t="inlineStr">
        <is>
          <t>Thuế VAT 8% 增值稅</t>
        </is>
      </c>
      <c r="G22" s="133">
        <f>G21*0.08</f>
        <v/>
      </c>
      <c r="H22" s="134">
        <f>H21*0.08</f>
        <v/>
      </c>
      <c r="I22" s="164" t="n"/>
      <c r="J22" s="164" t="n"/>
      <c r="K22" s="164" t="n"/>
      <c r="L22" s="164" t="n"/>
      <c r="M22" s="164" t="n"/>
      <c r="N22" s="164" t="n"/>
      <c r="O22" s="175" t="inlineStr">
        <is>
          <t>% 利潤</t>
        </is>
      </c>
      <c r="P22" s="54">
        <f>P21/G21</f>
        <v/>
      </c>
    </row>
    <row r="23" ht="40.8" customHeight="1" thickBot="1">
      <c r="A23" s="135" t="n"/>
      <c r="E23" s="136" t="n"/>
      <c r="F23" s="70" t="inlineStr">
        <is>
          <t>Tổng cộng 總金額</t>
        </is>
      </c>
      <c r="G23" s="137">
        <f>G21*1.08</f>
        <v/>
      </c>
      <c r="H23" s="138">
        <f>H21*1.08</f>
        <v/>
      </c>
      <c r="I23" s="164" t="n"/>
      <c r="J23" s="164" t="n"/>
      <c r="K23" s="164" t="n"/>
      <c r="L23" s="164" t="n"/>
      <c r="M23" s="164" t="n"/>
      <c r="N23" s="164" t="n"/>
      <c r="O23" s="164" t="n"/>
    </row>
    <row r="24" ht="24" customHeight="1">
      <c r="A24" s="75" t="inlineStr">
        <is>
          <t>※客戶確認 Xác nhận khách hàng</t>
        </is>
      </c>
      <c r="B24" s="68" t="n"/>
      <c r="C24" s="69" t="n"/>
      <c r="D24" s="139" t="inlineStr">
        <is>
          <t>◆ 備註聲明</t>
        </is>
      </c>
      <c r="E24" s="131" t="n"/>
      <c r="F24" s="131" t="n"/>
      <c r="G24" s="131" t="n"/>
      <c r="H24" s="140" t="n"/>
      <c r="I24" s="164" t="n"/>
      <c r="J24" s="164" t="n"/>
      <c r="K24" s="164" t="n"/>
      <c r="L24" s="164" t="n"/>
      <c r="M24" s="164" t="n"/>
      <c r="N24" s="164" t="n"/>
      <c r="O24" s="164" t="n"/>
    </row>
    <row r="25" ht="58.2" customHeight="1">
      <c r="A25" s="141" t="inlineStr">
        <is>
          <t>（請簽名用印） Chữ ký và con dấu</t>
        </is>
      </c>
      <c r="C25" s="142" t="n"/>
      <c r="D25" s="143" t="inlineStr">
        <is>
          <t>1. 以上報價交期：報價單簽回後，另日程安排後回覆；
   Thời gian giao hàng của báo giá trên: 
            sau khi báo giá được ký và gửi lại, lịch trình cụ thể sẽ được thông báo sau;</t>
        </is>
      </c>
      <c r="H25" s="142" t="n"/>
      <c r="I25" s="164" t="n"/>
      <c r="J25" s="164" t="n"/>
      <c r="K25" s="164" t="n"/>
      <c r="L25" s="164" t="n"/>
      <c r="M25" s="164" t="n"/>
      <c r="N25" s="164" t="n"/>
      <c r="O25" s="164" t="n"/>
    </row>
    <row r="26" ht="54" customHeight="1">
      <c r="A26" s="23" t="n"/>
      <c r="B26" s="24" t="n"/>
      <c r="C26" s="25" t="n"/>
      <c r="D26" s="143" t="inlineStr">
        <is>
          <t>2. 報價有效期限：2026/8/14 止，報價簽回視同專案確認，不可任意終止、取消本專案；交貨後保固一年
    Thời hạn hiệu lực của báo giá: đến hết ngày 14/8/2026. Việc ký và gửi lại báo giá được xem là xác nhận dự án, 
    không được phép đơn phương chấm dứt hoặc hủy bỏ dự án này; Bảo hành 1 năm kể từ ngày giao hàng.</t>
        </is>
      </c>
      <c r="H26" s="142" t="n"/>
      <c r="I26" s="164" t="n"/>
      <c r="J26" s="164" t="n"/>
      <c r="K26" s="164" t="n"/>
      <c r="L26" s="164" t="n"/>
      <c r="M26" s="164" t="n"/>
      <c r="N26" s="164" t="n"/>
      <c r="O26" s="164" t="n"/>
    </row>
    <row r="27" ht="63.6" customHeight="1" thickBot="1">
      <c r="A27" s="26" t="n"/>
      <c r="B27" s="27" t="n"/>
      <c r="C27" s="28" t="n"/>
      <c r="D27" s="144" t="inlineStr">
        <is>
          <t>3. 付款方式 : 訂金 35%、 交貨 55%、驗收 10% TT30Day。
     Điều khoản thanh toán:  [Đặt cọc: 35%, Khi giao hàng: 55%, Sau khi nghiệm thu: Thanh toán 10% còn lại theo điều khoản TT 30 ngày (TT30 Days).]</t>
        </is>
      </c>
      <c r="E27" s="145" t="n"/>
      <c r="F27" s="145" t="n"/>
      <c r="G27" s="145" t="n"/>
      <c r="H27" s="146" t="n"/>
      <c r="I27" s="164" t="n"/>
      <c r="J27" s="164" t="n"/>
      <c r="K27" s="164" t="n"/>
      <c r="L27" s="164" t="n"/>
      <c r="M27" s="164" t="n"/>
      <c r="N27" s="164" t="n"/>
      <c r="O27" s="164" t="n"/>
    </row>
    <row r="28">
      <c r="I28" s="164" t="n"/>
      <c r="J28" s="164" t="n"/>
      <c r="K28" s="164" t="n"/>
      <c r="L28" s="164" t="n"/>
      <c r="M28" s="164" t="n"/>
      <c r="N28" s="164" t="n"/>
      <c r="O28" s="164" t="n"/>
    </row>
    <row r="32">
      <c r="G32" s="147" t="n"/>
    </row>
    <row r="33">
      <c r="G33" s="148" t="n"/>
    </row>
    <row r="34">
      <c r="G34" s="147" t="n"/>
    </row>
    <row r="35">
      <c r="F35" s="21" t="n"/>
      <c r="G35" s="147" t="n"/>
    </row>
    <row r="36">
      <c r="F36" s="149" t="n"/>
    </row>
    <row r="37">
      <c r="F37" s="147" t="n"/>
    </row>
    <row r="44">
      <c r="H44" s="150" t="n"/>
    </row>
  </sheetData>
  <mergeCells count="17">
    <mergeCell ref="A9:H9"/>
    <mergeCell ref="A25:C25"/>
    <mergeCell ref="F5:H5"/>
    <mergeCell ref="F2:H2"/>
    <mergeCell ref="C1:D1"/>
    <mergeCell ref="D27:H27"/>
    <mergeCell ref="F4:H4"/>
    <mergeCell ref="A21:E23"/>
    <mergeCell ref="E1:H1"/>
    <mergeCell ref="D25:H25"/>
    <mergeCell ref="F6:H6"/>
    <mergeCell ref="B8:E8"/>
    <mergeCell ref="A20:H20"/>
    <mergeCell ref="D24:H24"/>
    <mergeCell ref="F7:H7"/>
    <mergeCell ref="F3:H3"/>
    <mergeCell ref="D26:H26"/>
  </mergeCells>
  <printOptions horizontalCentered="1"/>
  <pageMargins left="0.7" right="0.7" top="0.75" bottom="0.75" header="0.3" footer="0.3"/>
  <pageSetup orientation="portrait" paperSize="9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eSafe360.com</dc:creator>
  <dcterms:created xmlns:dcterms="http://purl.org/dc/terms/" xmlns:xsi="http://www.w3.org/2001/XMLSchema-instance" xsi:type="dcterms:W3CDTF">2004-05-25T02:02:00Z</dcterms:created>
  <dcterms:modified xmlns:dcterms="http://purl.org/dc/terms/" xmlns:xsi="http://www.w3.org/2001/XMLSchema-instance" xsi:type="dcterms:W3CDTF">2026-10-21T09:44:26Z</dcterms:modified>
  <cp:lastModifiedBy>洋銘資訊</cp:lastModifiedBy>
  <cp:lastPrinted>2026-07-24T08:54:40Z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1028-11.8.2.8378</vt:lpwstr>
  </property>
</Properties>
</file>