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f-development\data science\udacity\P7\"/>
    </mc:Choice>
  </mc:AlternateContent>
  <bookViews>
    <workbookView minimized="1" xWindow="0" yWindow="0" windowWidth="20490" windowHeight="6960" tabRatio="585"/>
  </bookViews>
  <sheets>
    <sheet name="Control" sheetId="1" r:id="rId1"/>
    <sheet name="Experiment" sheetId="2" r:id="rId2"/>
  </sheets>
  <calcPr calcId="152511"/>
</workbook>
</file>

<file path=xl/calcChain.xml><?xml version="1.0" encoding="utf-8"?>
<calcChain xmlns="http://schemas.openxmlformats.org/spreadsheetml/2006/main">
  <c r="H67" i="1" l="1"/>
  <c r="K67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45" i="1"/>
  <c r="H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44" i="1"/>
  <c r="F63" i="1"/>
  <c r="F64" i="1"/>
  <c r="F65" i="1"/>
  <c r="F66" i="1"/>
  <c r="F60" i="1"/>
  <c r="F61" i="1"/>
  <c r="F62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44" i="1"/>
  <c r="N42" i="1"/>
  <c r="N41" i="1"/>
  <c r="M41" i="1"/>
  <c r="M42" i="1"/>
  <c r="N37" i="1" l="1"/>
  <c r="M37" i="1"/>
  <c r="N39" i="1"/>
  <c r="M39" i="1"/>
  <c r="N35" i="1"/>
  <c r="M35" i="1"/>
  <c r="N33" i="1"/>
  <c r="M33" i="1"/>
  <c r="L5" i="1"/>
  <c r="L11" i="1"/>
  <c r="I18" i="1"/>
  <c r="N31" i="1"/>
  <c r="M31" i="1"/>
  <c r="N30" i="1"/>
  <c r="M30" i="1"/>
  <c r="K31" i="1"/>
  <c r="K30" i="1"/>
  <c r="J31" i="1"/>
  <c r="J30" i="1"/>
  <c r="I31" i="1"/>
  <c r="I30" i="1"/>
  <c r="G22" i="1"/>
  <c r="G21" i="1"/>
  <c r="H18" i="1"/>
  <c r="G20" i="1"/>
  <c r="G19" i="1"/>
  <c r="G18" i="1"/>
  <c r="G15" i="1"/>
  <c r="G14" i="1"/>
  <c r="H11" i="1"/>
  <c r="G11" i="1"/>
  <c r="G8" i="1"/>
  <c r="G7" i="1"/>
  <c r="G6" i="1"/>
  <c r="G5" i="1"/>
  <c r="I11" i="1" l="1"/>
  <c r="J11" i="1" s="1"/>
  <c r="G12" i="1" s="1"/>
  <c r="G13" i="1" s="1"/>
  <c r="J4" i="1"/>
  <c r="I4" i="1"/>
  <c r="H4" i="1"/>
  <c r="G4" i="1"/>
</calcChain>
</file>

<file path=xl/sharedStrings.xml><?xml version="1.0" encoding="utf-8"?>
<sst xmlns="http://schemas.openxmlformats.org/spreadsheetml/2006/main" count="128" uniqueCount="76">
  <si>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</si>
  <si>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</si>
  <si>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</si>
  <si>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</si>
  <si>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</si>
  <si>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</si>
  <si>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</si>
  <si>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</si>
  <si>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</si>
  <si>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</si>
  <si>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</si>
  <si>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</si>
  <si>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</si>
  <si>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</si>
  <si>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</si>
  <si>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</si>
  <si>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</si>
  <si>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</si>
  <si>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</si>
  <si>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</si>
  <si>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</si>
  <si>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</si>
  <si>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</si>
  <si>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</si>
  <si>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</si>
  <si>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</si>
  <si>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</si>
  <si>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</si>
  <si>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</si>
  <si>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</si>
  <si>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</si>
  <si>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</si>
  <si>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</si>
  <si>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</si>
  <si>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</si>
  <si>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</si>
  <si>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</si>
  <si>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</si>
  <si>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</si>
  <si>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</si>
  <si>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</si>
  <si>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</si>
  <si>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r>
      <t>s</t>
    </r>
    <r>
      <rPr>
        <sz val="10"/>
        <color rgb="FF000000"/>
        <rFont val="Arial"/>
        <family val="2"/>
      </rPr>
      <t>um-paperview-C</t>
    </r>
    <phoneticPr fontId="3" type="noConversion"/>
  </si>
  <si>
    <r>
      <t>s</t>
    </r>
    <r>
      <rPr>
        <sz val="10"/>
        <color rgb="FF000000"/>
        <rFont val="Arial"/>
        <family val="2"/>
      </rPr>
      <t>um-paperview-E</t>
    </r>
    <phoneticPr fontId="3" type="noConversion"/>
  </si>
  <si>
    <r>
      <t>s</t>
    </r>
    <r>
      <rPr>
        <sz val="10"/>
        <color rgb="FF000000"/>
        <rFont val="Arial"/>
        <family val="2"/>
      </rPr>
      <t>e</t>
    </r>
    <phoneticPr fontId="3" type="noConversion"/>
  </si>
  <si>
    <r>
      <t>s</t>
    </r>
    <r>
      <rPr>
        <sz val="10"/>
        <color rgb="FF000000"/>
        <rFont val="Arial"/>
        <family val="2"/>
      </rPr>
      <t>um</t>
    </r>
    <phoneticPr fontId="3" type="noConversion"/>
  </si>
  <si>
    <t>observe</t>
    <phoneticPr fontId="3" type="noConversion"/>
  </si>
  <si>
    <t>m</t>
    <phoneticPr fontId="3" type="noConversion"/>
  </si>
  <si>
    <r>
      <t>u</t>
    </r>
    <r>
      <rPr>
        <sz val="10"/>
        <color rgb="FF000000"/>
        <rFont val="Arial"/>
        <family val="2"/>
      </rPr>
      <t>p</t>
    </r>
    <phoneticPr fontId="3" type="noConversion"/>
  </si>
  <si>
    <r>
      <t>l</t>
    </r>
    <r>
      <rPr>
        <sz val="10"/>
        <color rgb="FF000000"/>
        <rFont val="Arial"/>
        <family val="2"/>
      </rPr>
      <t>p</t>
    </r>
    <phoneticPr fontId="3" type="noConversion"/>
  </si>
  <si>
    <t>sum-click-C</t>
    <phoneticPr fontId="3" type="noConversion"/>
  </si>
  <si>
    <t>sum-pclick-E</t>
    <phoneticPr fontId="3" type="noConversion"/>
  </si>
  <si>
    <r>
      <t>s</t>
    </r>
    <r>
      <rPr>
        <sz val="10"/>
        <color rgb="FF000000"/>
        <rFont val="Arial"/>
        <family val="2"/>
      </rPr>
      <t>e</t>
    </r>
    <phoneticPr fontId="3" type="noConversion"/>
  </si>
  <si>
    <t>CTP-C</t>
    <phoneticPr fontId="3" type="noConversion"/>
  </si>
  <si>
    <t>CTP-E</t>
    <phoneticPr fontId="3" type="noConversion"/>
  </si>
  <si>
    <t>有效大小检验</t>
    <phoneticPr fontId="3" type="noConversion"/>
  </si>
  <si>
    <r>
      <t>c</t>
    </r>
    <r>
      <rPr>
        <sz val="10"/>
        <color rgb="FF000000"/>
        <rFont val="Arial"/>
        <family val="2"/>
      </rPr>
      <t>ont</t>
    </r>
    <phoneticPr fontId="3" type="noConversion"/>
  </si>
  <si>
    <r>
      <t>e</t>
    </r>
    <r>
      <rPr>
        <sz val="10"/>
        <color rgb="FF000000"/>
        <rFont val="Arial"/>
        <family val="2"/>
      </rPr>
      <t>xper</t>
    </r>
    <phoneticPr fontId="3" type="noConversion"/>
  </si>
  <si>
    <r>
      <t>c</t>
    </r>
    <r>
      <rPr>
        <sz val="10"/>
        <color rgb="FF000000"/>
        <rFont val="Arial"/>
        <family val="2"/>
      </rPr>
      <t>lick</t>
    </r>
    <phoneticPr fontId="3" type="noConversion"/>
  </si>
  <si>
    <r>
      <t>e</t>
    </r>
    <r>
      <rPr>
        <sz val="10"/>
        <color rgb="FF000000"/>
        <rFont val="Arial"/>
        <family val="2"/>
      </rPr>
      <t>nroll</t>
    </r>
    <phoneticPr fontId="3" type="noConversion"/>
  </si>
  <si>
    <r>
      <t>p</t>
    </r>
    <r>
      <rPr>
        <sz val="10"/>
        <color rgb="FF000000"/>
        <rFont val="Arial"/>
        <family val="2"/>
      </rPr>
      <t>ayment</t>
    </r>
    <phoneticPr fontId="3" type="noConversion"/>
  </si>
  <si>
    <t xml:space="preserve"> </t>
    <phoneticPr fontId="3" type="noConversion"/>
  </si>
  <si>
    <r>
      <t>g</t>
    </r>
    <r>
      <rPr>
        <sz val="10"/>
        <color rgb="FF000000"/>
        <rFont val="Arial"/>
        <family val="2"/>
      </rPr>
      <t xml:space="preserve">ross </t>
    </r>
    <phoneticPr fontId="3" type="noConversion"/>
  </si>
  <si>
    <t>net</t>
    <phoneticPr fontId="3" type="noConversion"/>
  </si>
  <si>
    <r>
      <t>P</t>
    </r>
    <r>
      <rPr>
        <sz val="10"/>
        <color rgb="FF000000"/>
        <rFont val="Arial"/>
        <family val="2"/>
      </rPr>
      <t>pool</t>
    </r>
    <phoneticPr fontId="3" type="noConversion"/>
  </si>
  <si>
    <r>
      <t>S</t>
    </r>
    <r>
      <rPr>
        <sz val="10"/>
        <color rgb="FF000000"/>
        <rFont val="Arial"/>
        <family val="2"/>
      </rPr>
      <t>eppool</t>
    </r>
    <phoneticPr fontId="3" type="noConversion"/>
  </si>
  <si>
    <r>
      <t>M</t>
    </r>
    <r>
      <rPr>
        <sz val="10"/>
        <color rgb="FF000000"/>
        <rFont val="Arial"/>
        <family val="2"/>
      </rPr>
      <t>E1.96</t>
    </r>
    <phoneticPr fontId="3" type="noConversion"/>
  </si>
  <si>
    <t>D</t>
    <phoneticPr fontId="3" type="noConversion"/>
  </si>
  <si>
    <t>符号检验</t>
    <phoneticPr fontId="3" type="noConversion"/>
  </si>
  <si>
    <t>gross-cont</t>
    <phoneticPr fontId="3" type="noConversion"/>
  </si>
  <si>
    <t>gross-expe</t>
    <phoneticPr fontId="3" type="noConversion"/>
  </si>
  <si>
    <r>
      <t>d</t>
    </r>
    <r>
      <rPr>
        <sz val="10"/>
        <color rgb="FF000000"/>
        <rFont val="Arial"/>
        <family val="2"/>
      </rPr>
      <t>iff</t>
    </r>
    <phoneticPr fontId="3" type="noConversion"/>
  </si>
  <si>
    <t>net-cont</t>
    <phoneticPr fontId="3" type="noConversion"/>
  </si>
  <si>
    <t>net-expe</t>
    <phoneticPr fontId="3" type="noConversion"/>
  </si>
  <si>
    <t>diff</t>
    <phoneticPr fontId="3" type="noConversion"/>
  </si>
  <si>
    <r>
      <t>s</t>
    </r>
    <r>
      <rPr>
        <sz val="10"/>
        <color rgb="FF000000"/>
        <rFont val="Arial"/>
        <family val="2"/>
      </rPr>
      <t>um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</si>
</sst>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809625</xdr:colOff>
      <xdr:row>19</xdr:row>
      <xdr:rowOff>76200</xdr:rowOff>
    </xdr:from>
    <xdr:to>
      <xdr:col>21</xdr:col>
      <xdr:colOff>494498</xdr:colOff>
      <xdr:row>28</xdr:row>
      <xdr:rowOff>161718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77975" y="3876675"/>
          <a:ext cx="6419048" cy="1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workbookViewId="0">
      <pane ySplit="1" topLeftCell="A32" activePane="bottomLeft" state="frozen"/>
      <selection pane="bottomLeft" activeCell="G6" sqref="G6"/>
    </sheetView>
  </sheetViews>
  <sheetFormatPr defaultColWidth="14.42578125" defaultRowHeight="15.75" customHeight="1" x14ac:dyDescent="0.2"/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ht="15.75" customHeight="1" x14ac:dyDescent="0.2">
      <c r="A2" s="1" t="s">
        <v>5</v>
      </c>
      <c r="B2" s="2">
        <v>7723</v>
      </c>
      <c r="C2" s="2">
        <v>687</v>
      </c>
      <c r="D2" s="2">
        <v>134</v>
      </c>
      <c r="E2" s="2">
        <v>70</v>
      </c>
    </row>
    <row r="3" spans="1:12" ht="15.75" customHeight="1" x14ac:dyDescent="0.2">
      <c r="A3" s="1" t="s">
        <v>6</v>
      </c>
      <c r="B3" s="2">
        <v>9102</v>
      </c>
      <c r="C3" s="2">
        <v>779</v>
      </c>
      <c r="D3" s="2">
        <v>147</v>
      </c>
      <c r="E3" s="2">
        <v>70</v>
      </c>
      <c r="G3" s="5" t="s">
        <v>42</v>
      </c>
      <c r="H3" s="5" t="s">
        <v>43</v>
      </c>
      <c r="I3" s="5" t="s">
        <v>45</v>
      </c>
      <c r="J3" s="5" t="s">
        <v>46</v>
      </c>
    </row>
    <row r="4" spans="1:12" ht="15.75" customHeight="1" x14ac:dyDescent="0.2">
      <c r="A4" s="1" t="s">
        <v>7</v>
      </c>
      <c r="B4" s="2">
        <v>10511</v>
      </c>
      <c r="C4" s="2">
        <v>909</v>
      </c>
      <c r="D4" s="2">
        <v>167</v>
      </c>
      <c r="E4" s="2">
        <v>95</v>
      </c>
      <c r="G4">
        <f>SUM(B2:B38)</f>
        <v>345543</v>
      </c>
      <c r="H4">
        <f>SUM(Experiment!B2:B38)</f>
        <v>344660</v>
      </c>
      <c r="I4">
        <f>G4+H4</f>
        <v>690203</v>
      </c>
      <c r="J4">
        <f>H4/I4</f>
        <v>0.4993603331193866</v>
      </c>
    </row>
    <row r="5" spans="1:12" ht="15.75" customHeight="1" x14ac:dyDescent="0.2">
      <c r="A5" s="1" t="s">
        <v>8</v>
      </c>
      <c r="B5" s="2">
        <v>9871</v>
      </c>
      <c r="C5" s="2">
        <v>836</v>
      </c>
      <c r="D5" s="2">
        <v>156</v>
      </c>
      <c r="E5" s="2">
        <v>105</v>
      </c>
      <c r="F5" s="6" t="s">
        <v>44</v>
      </c>
      <c r="G5">
        <f>SQRT(J4*(1-J4)/(G4+H4))</f>
        <v>6.018402477792964E-4</v>
      </c>
      <c r="L5">
        <f>G4/I4</f>
        <v>0.50063966688061334</v>
      </c>
    </row>
    <row r="6" spans="1:12" ht="15.75" customHeight="1" x14ac:dyDescent="0.2">
      <c r="A6" s="1" t="s">
        <v>9</v>
      </c>
      <c r="B6" s="2">
        <v>10014</v>
      </c>
      <c r="C6" s="2">
        <v>837</v>
      </c>
      <c r="D6" s="2">
        <v>163</v>
      </c>
      <c r="E6" s="2">
        <v>64</v>
      </c>
      <c r="F6" s="6" t="s">
        <v>47</v>
      </c>
      <c r="G6">
        <f>G5*1.96</f>
        <v>1.179606885647421E-3</v>
      </c>
    </row>
    <row r="7" spans="1:12" ht="15.75" customHeight="1" x14ac:dyDescent="0.2">
      <c r="A7" s="1" t="s">
        <v>10</v>
      </c>
      <c r="B7" s="2">
        <v>9670</v>
      </c>
      <c r="C7" s="2">
        <v>823</v>
      </c>
      <c r="D7" s="2">
        <v>138</v>
      </c>
      <c r="E7" s="2">
        <v>82</v>
      </c>
      <c r="F7" s="6" t="s">
        <v>48</v>
      </c>
      <c r="G7">
        <f>0.5+G6</f>
        <v>0.50117960688564744</v>
      </c>
    </row>
    <row r="8" spans="1:12" ht="15.75" customHeight="1" x14ac:dyDescent="0.2">
      <c r="A8" s="1" t="s">
        <v>11</v>
      </c>
      <c r="B8" s="2">
        <v>9008</v>
      </c>
      <c r="C8" s="2">
        <v>748</v>
      </c>
      <c r="D8" s="2">
        <v>146</v>
      </c>
      <c r="E8" s="2">
        <v>76</v>
      </c>
      <c r="F8" s="6" t="s">
        <v>49</v>
      </c>
      <c r="G8">
        <f>0.5-G6</f>
        <v>0.49882039311435256</v>
      </c>
    </row>
    <row r="9" spans="1:12" ht="15.75" customHeight="1" x14ac:dyDescent="0.2">
      <c r="A9" s="1" t="s">
        <v>12</v>
      </c>
      <c r="B9" s="2">
        <v>7434</v>
      </c>
      <c r="C9" s="2">
        <v>632</v>
      </c>
      <c r="D9" s="2">
        <v>110</v>
      </c>
      <c r="E9" s="2">
        <v>70</v>
      </c>
    </row>
    <row r="10" spans="1:12" ht="15.75" customHeight="1" x14ac:dyDescent="0.2">
      <c r="A10" s="1" t="s">
        <v>13</v>
      </c>
      <c r="B10" s="2">
        <v>8459</v>
      </c>
      <c r="C10" s="2">
        <v>691</v>
      </c>
      <c r="D10" s="2">
        <v>131</v>
      </c>
      <c r="E10" s="2">
        <v>60</v>
      </c>
      <c r="G10" s="5" t="s">
        <v>50</v>
      </c>
      <c r="H10" s="5" t="s">
        <v>51</v>
      </c>
      <c r="I10" s="5" t="s">
        <v>45</v>
      </c>
      <c r="J10" s="5" t="s">
        <v>46</v>
      </c>
    </row>
    <row r="11" spans="1:12" ht="15.75" customHeight="1" x14ac:dyDescent="0.2">
      <c r="A11" s="1" t="s">
        <v>14</v>
      </c>
      <c r="B11" s="2">
        <v>10667</v>
      </c>
      <c r="C11" s="2">
        <v>861</v>
      </c>
      <c r="D11" s="2">
        <v>165</v>
      </c>
      <c r="E11" s="2">
        <v>97</v>
      </c>
      <c r="G11">
        <f>SUM(C2:C38)</f>
        <v>28378</v>
      </c>
      <c r="H11">
        <f>SUM(Experiment!C2:C38)</f>
        <v>28325</v>
      </c>
      <c r="I11">
        <f>H11+G11</f>
        <v>56703</v>
      </c>
      <c r="J11">
        <f>H11/I11</f>
        <v>0.49953265259333723</v>
      </c>
      <c r="L11" s="5">
        <f>1-J11</f>
        <v>0.50046734740666277</v>
      </c>
    </row>
    <row r="12" spans="1:12" ht="15.75" customHeight="1" x14ac:dyDescent="0.2">
      <c r="A12" s="1" t="s">
        <v>15</v>
      </c>
      <c r="B12" s="2">
        <v>10660</v>
      </c>
      <c r="C12" s="2">
        <v>867</v>
      </c>
      <c r="D12" s="2">
        <v>196</v>
      </c>
      <c r="E12" s="2">
        <v>105</v>
      </c>
      <c r="F12" s="6" t="s">
        <v>52</v>
      </c>
      <c r="G12">
        <f>SQRT(J11*(1-J11)/I11)</f>
        <v>2.0997461624724201E-3</v>
      </c>
    </row>
    <row r="13" spans="1:12" ht="15.75" customHeight="1" x14ac:dyDescent="0.2">
      <c r="A13" s="1" t="s">
        <v>16</v>
      </c>
      <c r="B13" s="2">
        <v>9947</v>
      </c>
      <c r="C13" s="2">
        <v>838</v>
      </c>
      <c r="D13" s="2">
        <v>162</v>
      </c>
      <c r="E13" s="2">
        <v>92</v>
      </c>
      <c r="F13" s="6" t="s">
        <v>47</v>
      </c>
      <c r="G13">
        <f>G12*1.96</f>
        <v>4.1155024784459435E-3</v>
      </c>
    </row>
    <row r="14" spans="1:12" ht="15.75" customHeight="1" x14ac:dyDescent="0.2">
      <c r="A14" s="1" t="s">
        <v>17</v>
      </c>
      <c r="B14" s="2">
        <v>8324</v>
      </c>
      <c r="C14" s="2">
        <v>665</v>
      </c>
      <c r="D14" s="2">
        <v>127</v>
      </c>
      <c r="E14" s="2">
        <v>56</v>
      </c>
      <c r="F14" s="6" t="s">
        <v>48</v>
      </c>
      <c r="G14">
        <f>0.5+G13</f>
        <v>0.50411550247844594</v>
      </c>
    </row>
    <row r="15" spans="1:12" ht="15.75" customHeight="1" x14ac:dyDescent="0.2">
      <c r="A15" s="1" t="s">
        <v>18</v>
      </c>
      <c r="B15" s="2">
        <v>9434</v>
      </c>
      <c r="C15" s="2">
        <v>673</v>
      </c>
      <c r="D15" s="2">
        <v>220</v>
      </c>
      <c r="E15" s="2">
        <v>122</v>
      </c>
      <c r="F15" s="6" t="s">
        <v>49</v>
      </c>
      <c r="G15">
        <f>0.5-G13</f>
        <v>0.49588449752155406</v>
      </c>
    </row>
    <row r="16" spans="1:12" ht="15.75" customHeight="1" x14ac:dyDescent="0.2">
      <c r="A16" s="1" t="s">
        <v>19</v>
      </c>
      <c r="B16" s="2">
        <v>8687</v>
      </c>
      <c r="C16" s="2">
        <v>691</v>
      </c>
      <c r="D16" s="2">
        <v>176</v>
      </c>
      <c r="E16" s="2">
        <v>128</v>
      </c>
    </row>
    <row r="17" spans="1:14" ht="15.75" customHeight="1" x14ac:dyDescent="0.2">
      <c r="A17" s="1" t="s">
        <v>20</v>
      </c>
      <c r="B17" s="2">
        <v>8896</v>
      </c>
      <c r="C17" s="2">
        <v>708</v>
      </c>
      <c r="D17" s="2">
        <v>161</v>
      </c>
      <c r="E17" s="2">
        <v>104</v>
      </c>
      <c r="G17" s="5" t="s">
        <v>53</v>
      </c>
      <c r="H17" s="5" t="s">
        <v>54</v>
      </c>
    </row>
    <row r="18" spans="1:14" ht="15.75" customHeight="1" x14ac:dyDescent="0.2">
      <c r="A18" s="1" t="s">
        <v>21</v>
      </c>
      <c r="B18" s="2">
        <v>9535</v>
      </c>
      <c r="C18" s="2">
        <v>759</v>
      </c>
      <c r="D18" s="2">
        <v>233</v>
      </c>
      <c r="E18" s="2">
        <v>124</v>
      </c>
      <c r="G18">
        <f>G11/G4</f>
        <v>8.2125813574576823E-2</v>
      </c>
      <c r="H18">
        <f>H11/H4</f>
        <v>8.2182440666163759E-2</v>
      </c>
      <c r="I18">
        <f>I11/I4</f>
        <v>8.2154090897895257E-2</v>
      </c>
    </row>
    <row r="19" spans="1:14" ht="15.75" customHeight="1" x14ac:dyDescent="0.2">
      <c r="A19" s="1" t="s">
        <v>22</v>
      </c>
      <c r="B19" s="2">
        <v>9363</v>
      </c>
      <c r="C19" s="2">
        <v>736</v>
      </c>
      <c r="D19" s="2">
        <v>154</v>
      </c>
      <c r="E19" s="2">
        <v>91</v>
      </c>
      <c r="F19" s="6" t="s">
        <v>52</v>
      </c>
      <c r="G19">
        <f>SQRT(G18*(1-G18)/G4)</f>
        <v>4.6706827655464432E-4</v>
      </c>
    </row>
    <row r="20" spans="1:14" ht="15.75" customHeight="1" x14ac:dyDescent="0.2">
      <c r="A20" s="1" t="s">
        <v>23</v>
      </c>
      <c r="B20" s="2">
        <v>9327</v>
      </c>
      <c r="C20" s="2">
        <v>739</v>
      </c>
      <c r="D20" s="2">
        <v>196</v>
      </c>
      <c r="E20" s="2">
        <v>86</v>
      </c>
      <c r="F20" s="6" t="s">
        <v>47</v>
      </c>
      <c r="G20">
        <f>G19*1.96</f>
        <v>9.154538220471028E-4</v>
      </c>
    </row>
    <row r="21" spans="1:14" ht="15.75" customHeight="1" x14ac:dyDescent="0.2">
      <c r="A21" s="1" t="s">
        <v>24</v>
      </c>
      <c r="B21" s="2">
        <v>9345</v>
      </c>
      <c r="C21" s="2">
        <v>734</v>
      </c>
      <c r="D21" s="2">
        <v>167</v>
      </c>
      <c r="E21" s="2">
        <v>75</v>
      </c>
      <c r="F21" s="6" t="s">
        <v>48</v>
      </c>
      <c r="G21">
        <f>G18+G20</f>
        <v>8.304126739662393E-2</v>
      </c>
    </row>
    <row r="22" spans="1:14" ht="15.75" customHeight="1" x14ac:dyDescent="0.2">
      <c r="A22" s="1" t="s">
        <v>25</v>
      </c>
      <c r="B22" s="2">
        <v>8890</v>
      </c>
      <c r="C22" s="2">
        <v>706</v>
      </c>
      <c r="D22" s="2">
        <v>174</v>
      </c>
      <c r="E22" s="2">
        <v>101</v>
      </c>
      <c r="F22" s="6" t="s">
        <v>49</v>
      </c>
      <c r="G22">
        <f>G18-G20</f>
        <v>8.1210359752529715E-2</v>
      </c>
    </row>
    <row r="23" spans="1:14" ht="12.75" x14ac:dyDescent="0.2">
      <c r="A23" s="1" t="s">
        <v>26</v>
      </c>
      <c r="B23" s="2">
        <v>8460</v>
      </c>
      <c r="C23" s="2">
        <v>681</v>
      </c>
      <c r="D23" s="2">
        <v>156</v>
      </c>
      <c r="E23" s="2">
        <v>93</v>
      </c>
    </row>
    <row r="24" spans="1:14" ht="12.75" x14ac:dyDescent="0.2">
      <c r="A24" s="1" t="s">
        <v>27</v>
      </c>
      <c r="B24" s="2">
        <v>8836</v>
      </c>
      <c r="C24" s="2">
        <v>693</v>
      </c>
      <c r="D24" s="2">
        <v>206</v>
      </c>
      <c r="E24" s="2">
        <v>67</v>
      </c>
    </row>
    <row r="25" spans="1:14" ht="12.75" x14ac:dyDescent="0.2">
      <c r="A25" s="1" t="s">
        <v>28</v>
      </c>
      <c r="B25" s="2">
        <v>9437</v>
      </c>
      <c r="C25" s="2">
        <v>788</v>
      </c>
      <c r="D25" s="1"/>
      <c r="E25" s="3"/>
    </row>
    <row r="26" spans="1:14" ht="12.75" x14ac:dyDescent="0.2">
      <c r="A26" s="1" t="s">
        <v>29</v>
      </c>
      <c r="B26" s="2">
        <v>9420</v>
      </c>
      <c r="C26" s="2">
        <v>781</v>
      </c>
      <c r="D26" s="1"/>
      <c r="E26" s="3"/>
    </row>
    <row r="27" spans="1:14" ht="12.75" x14ac:dyDescent="0.2">
      <c r="A27" s="1" t="s">
        <v>30</v>
      </c>
      <c r="B27" s="2">
        <v>9570</v>
      </c>
      <c r="C27" s="2">
        <v>805</v>
      </c>
      <c r="D27" s="1"/>
      <c r="E27" s="3"/>
      <c r="J27" s="7" t="s">
        <v>55</v>
      </c>
    </row>
    <row r="28" spans="1:14" ht="12.75" x14ac:dyDescent="0.2">
      <c r="A28" s="1" t="s">
        <v>31</v>
      </c>
      <c r="B28" s="2">
        <v>9921</v>
      </c>
      <c r="C28" s="2">
        <v>830</v>
      </c>
      <c r="D28" s="1"/>
      <c r="E28" s="3"/>
    </row>
    <row r="29" spans="1:14" ht="12.75" x14ac:dyDescent="0.2">
      <c r="A29" s="1" t="s">
        <v>32</v>
      </c>
      <c r="B29" s="2">
        <v>9424</v>
      </c>
      <c r="C29" s="2">
        <v>781</v>
      </c>
      <c r="D29" s="1"/>
      <c r="E29" s="3"/>
      <c r="I29" s="5" t="s">
        <v>58</v>
      </c>
      <c r="J29" s="5" t="s">
        <v>59</v>
      </c>
      <c r="K29" s="5" t="s">
        <v>60</v>
      </c>
      <c r="M29" s="5" t="s">
        <v>62</v>
      </c>
      <c r="N29" s="5" t="s">
        <v>63</v>
      </c>
    </row>
    <row r="30" spans="1:14" ht="12.75" x14ac:dyDescent="0.2">
      <c r="A30" s="1" t="s">
        <v>33</v>
      </c>
      <c r="B30" s="2">
        <v>9010</v>
      </c>
      <c r="C30" s="2">
        <v>756</v>
      </c>
      <c r="D30" s="1"/>
      <c r="E30" s="3"/>
      <c r="H30" s="5" t="s">
        <v>56</v>
      </c>
      <c r="I30">
        <f>SUM(C2:C24)</f>
        <v>17293</v>
      </c>
      <c r="J30">
        <f>SUM(D2:D24)</f>
        <v>3785</v>
      </c>
      <c r="K30">
        <f>SUM(E2:E24)</f>
        <v>2033</v>
      </c>
      <c r="M30">
        <f>J30/I30</f>
        <v>0.2188746891805933</v>
      </c>
      <c r="N30">
        <f>K30/I30</f>
        <v>0.11756201931417337</v>
      </c>
    </row>
    <row r="31" spans="1:14" ht="12.75" x14ac:dyDescent="0.2">
      <c r="A31" s="1" t="s">
        <v>34</v>
      </c>
      <c r="B31" s="2">
        <v>9656</v>
      </c>
      <c r="C31" s="2">
        <v>825</v>
      </c>
      <c r="D31" s="1"/>
      <c r="E31" s="3"/>
      <c r="H31" s="5" t="s">
        <v>57</v>
      </c>
      <c r="I31">
        <f>SUM(Experiment!C2:C24)</f>
        <v>17260</v>
      </c>
      <c r="J31">
        <f>SUM(Experiment!D2:D24)</f>
        <v>3423</v>
      </c>
      <c r="K31">
        <f>SUM(Experiment!E2:E24)</f>
        <v>1945</v>
      </c>
      <c r="L31" s="5" t="s">
        <v>61</v>
      </c>
      <c r="M31">
        <f>J31/I31</f>
        <v>0.19831981460023174</v>
      </c>
      <c r="N31">
        <f>K31/I31</f>
        <v>0.1126882966396292</v>
      </c>
    </row>
    <row r="32" spans="1:14" ht="12.75" x14ac:dyDescent="0.2">
      <c r="A32" s="1" t="s">
        <v>35</v>
      </c>
      <c r="B32" s="2">
        <v>10419</v>
      </c>
      <c r="C32" s="2">
        <v>874</v>
      </c>
      <c r="D32" s="1"/>
      <c r="E32" s="3"/>
      <c r="M32" s="5" t="s">
        <v>64</v>
      </c>
    </row>
    <row r="33" spans="1:14" ht="12.75" x14ac:dyDescent="0.2">
      <c r="A33" s="1" t="s">
        <v>36</v>
      </c>
      <c r="B33" s="2">
        <v>9880</v>
      </c>
      <c r="C33" s="2">
        <v>830</v>
      </c>
      <c r="D33" s="1"/>
      <c r="E33" s="3"/>
      <c r="M33">
        <f>(J30+J31)/(I30+I31)</f>
        <v>0.20860706740369866</v>
      </c>
      <c r="N33">
        <f>(K30+K31)/(I30+I31)</f>
        <v>0.11512748531241861</v>
      </c>
    </row>
    <row r="34" spans="1:14" ht="12.75" x14ac:dyDescent="0.2">
      <c r="A34" s="1" t="s">
        <v>37</v>
      </c>
      <c r="B34" s="2">
        <v>10134</v>
      </c>
      <c r="C34" s="2">
        <v>801</v>
      </c>
      <c r="D34" s="1"/>
      <c r="E34" s="3"/>
      <c r="M34" s="5" t="s">
        <v>65</v>
      </c>
    </row>
    <row r="35" spans="1:14" ht="12.75" x14ac:dyDescent="0.2">
      <c r="A35" s="1" t="s">
        <v>38</v>
      </c>
      <c r="B35" s="2">
        <v>9717</v>
      </c>
      <c r="C35" s="2">
        <v>814</v>
      </c>
      <c r="D35" s="1"/>
      <c r="E35" s="3"/>
      <c r="M35">
        <f>SQRT((1-M33)*M33*(1/I30+1/I31))</f>
        <v>4.3716753852259364E-3</v>
      </c>
      <c r="N35">
        <f>SQRT((1-N33)*N33*(1/I30+1/I31))</f>
        <v>3.4341335129324238E-3</v>
      </c>
    </row>
    <row r="36" spans="1:14" ht="12.75" x14ac:dyDescent="0.2">
      <c r="A36" s="1" t="s">
        <v>39</v>
      </c>
      <c r="B36" s="2">
        <v>9192</v>
      </c>
      <c r="C36" s="2">
        <v>735</v>
      </c>
      <c r="D36" s="1"/>
      <c r="E36" s="3"/>
      <c r="M36" s="5" t="s">
        <v>67</v>
      </c>
    </row>
    <row r="37" spans="1:14" ht="12.75" x14ac:dyDescent="0.2">
      <c r="A37" s="1" t="s">
        <v>40</v>
      </c>
      <c r="B37" s="2">
        <v>8630</v>
      </c>
      <c r="C37" s="2">
        <v>743</v>
      </c>
      <c r="D37" s="1"/>
      <c r="E37" s="3"/>
      <c r="M37">
        <f>-(J30/I30-J31/I31)</f>
        <v>-2.0554874580361565E-2</v>
      </c>
      <c r="N37">
        <f>-(K30/I30-K31/I31)</f>
        <v>-4.8737226745441675E-3</v>
      </c>
    </row>
    <row r="38" spans="1:14" ht="12.75" x14ac:dyDescent="0.2">
      <c r="A38" s="1" t="s">
        <v>41</v>
      </c>
      <c r="B38" s="2">
        <v>8970</v>
      </c>
      <c r="C38" s="2">
        <v>722</v>
      </c>
      <c r="D38" s="1"/>
      <c r="E38" s="3"/>
      <c r="M38" s="5" t="s">
        <v>66</v>
      </c>
    </row>
    <row r="39" spans="1:14" ht="12.75" x14ac:dyDescent="0.2">
      <c r="A39" s="1"/>
      <c r="B39" s="2"/>
      <c r="C39" s="2"/>
      <c r="D39" s="1"/>
      <c r="E39" s="3"/>
      <c r="M39">
        <f>M35*1.96</f>
        <v>8.5684837550428355E-3</v>
      </c>
      <c r="N39">
        <f>N35*1.96</f>
        <v>6.7309016853475505E-3</v>
      </c>
    </row>
    <row r="40" spans="1:14" ht="12.75" x14ac:dyDescent="0.2">
      <c r="A40" s="1"/>
      <c r="B40" s="2"/>
      <c r="C40" s="2"/>
      <c r="D40" s="1"/>
      <c r="E40" s="3"/>
    </row>
    <row r="41" spans="1:14" ht="15.75" customHeight="1" x14ac:dyDescent="0.2">
      <c r="F41" s="7" t="s">
        <v>68</v>
      </c>
      <c r="M41">
        <f>M37+M39</f>
        <v>-1.198639082531873E-2</v>
      </c>
      <c r="N41">
        <f>N37-N39</f>
        <v>-1.1604624359891718E-2</v>
      </c>
    </row>
    <row r="42" spans="1:14" ht="15.75" customHeight="1" x14ac:dyDescent="0.2">
      <c r="M42">
        <f>M37-M39</f>
        <v>-2.9123358335404401E-2</v>
      </c>
      <c r="N42">
        <f>N37+N39</f>
        <v>1.857179010803383E-3</v>
      </c>
    </row>
    <row r="43" spans="1:14" ht="15.75" customHeight="1" x14ac:dyDescent="0.2">
      <c r="F43" s="5" t="s">
        <v>69</v>
      </c>
      <c r="G43" s="5" t="s">
        <v>70</v>
      </c>
      <c r="H43" s="5" t="s">
        <v>71</v>
      </c>
      <c r="I43" s="5" t="s">
        <v>72</v>
      </c>
      <c r="J43" s="5" t="s">
        <v>73</v>
      </c>
      <c r="K43" s="5" t="s">
        <v>74</v>
      </c>
    </row>
    <row r="44" spans="1:14" ht="15.75" customHeight="1" x14ac:dyDescent="0.2">
      <c r="F44" s="5">
        <f>D2/C2</f>
        <v>0.1950509461426492</v>
      </c>
      <c r="G44">
        <f>Experiment!D2/Experiment!C2</f>
        <v>0.15306122448979592</v>
      </c>
      <c r="H44">
        <f>IF(G44&gt;F44,1,0)</f>
        <v>0</v>
      </c>
      <c r="I44">
        <f>E2/C2</f>
        <v>0.10189228529839883</v>
      </c>
      <c r="J44">
        <f>Experiment!E2/Experiment!C2</f>
        <v>4.9562682215743441E-2</v>
      </c>
      <c r="K44">
        <f>IF(J44&gt;I44,1,0)</f>
        <v>0</v>
      </c>
    </row>
    <row r="45" spans="1:14" ht="15.75" customHeight="1" x14ac:dyDescent="0.2">
      <c r="F45" s="5">
        <f t="shared" ref="F45:F68" si="0">D3/C3</f>
        <v>0.18870346598202825</v>
      </c>
      <c r="G45">
        <f>Experiment!D3/Experiment!C3</f>
        <v>0.14777070063694267</v>
      </c>
      <c r="H45">
        <f>IF(G45&gt;F45,1,0)</f>
        <v>0</v>
      </c>
      <c r="I45">
        <f t="shared" ref="I45:I66" si="1">E3/C3</f>
        <v>8.9858793324775352E-2</v>
      </c>
      <c r="J45">
        <f>Experiment!E3/Experiment!C3</f>
        <v>0.11592356687898089</v>
      </c>
      <c r="K45">
        <f t="shared" ref="K45:K66" si="2">IF(J45&gt;I45,1,0)</f>
        <v>1</v>
      </c>
    </row>
    <row r="46" spans="1:14" ht="15.75" customHeight="1" x14ac:dyDescent="0.2">
      <c r="F46" s="5">
        <f t="shared" si="0"/>
        <v>0.18371837183718373</v>
      </c>
      <c r="G46">
        <f>Experiment!D4/Experiment!C4</f>
        <v>0.16402714932126697</v>
      </c>
      <c r="H46">
        <f t="shared" ref="H46:H66" si="3">IF(G46&gt;F46,1,0)</f>
        <v>0</v>
      </c>
      <c r="I46">
        <f t="shared" si="1"/>
        <v>0.10451045104510451</v>
      </c>
      <c r="J46">
        <f>Experiment!E4/Experiment!C4</f>
        <v>8.9366515837104074E-2</v>
      </c>
      <c r="K46">
        <f t="shared" si="2"/>
        <v>0</v>
      </c>
    </row>
    <row r="47" spans="1:14" ht="15.75" customHeight="1" x14ac:dyDescent="0.2">
      <c r="F47" s="5">
        <f t="shared" si="0"/>
        <v>0.18660287081339713</v>
      </c>
      <c r="G47">
        <f>Experiment!D5/Experiment!C5</f>
        <v>0.16686819830713423</v>
      </c>
      <c r="H47">
        <f t="shared" si="3"/>
        <v>0</v>
      </c>
      <c r="I47">
        <f t="shared" si="1"/>
        <v>0.1255980861244019</v>
      </c>
      <c r="J47">
        <f>Experiment!E5/Experiment!C5</f>
        <v>0.11124546553808948</v>
      </c>
      <c r="K47">
        <f t="shared" si="2"/>
        <v>0</v>
      </c>
    </row>
    <row r="48" spans="1:14" ht="15.75" customHeight="1" x14ac:dyDescent="0.2">
      <c r="F48" s="5">
        <f t="shared" si="0"/>
        <v>0.19474313022700118</v>
      </c>
      <c r="G48">
        <f>Experiment!D6/Experiment!C6</f>
        <v>0.16826923076923078</v>
      </c>
      <c r="H48">
        <f t="shared" si="3"/>
        <v>0</v>
      </c>
      <c r="I48">
        <f t="shared" si="1"/>
        <v>7.6463560334528072E-2</v>
      </c>
      <c r="J48">
        <f>Experiment!E6/Experiment!C6</f>
        <v>0.11298076923076923</v>
      </c>
      <c r="K48">
        <f t="shared" si="2"/>
        <v>1</v>
      </c>
    </row>
    <row r="49" spans="6:11" ht="15.75" customHeight="1" x14ac:dyDescent="0.2">
      <c r="F49" s="5">
        <f t="shared" si="0"/>
        <v>0.16767922235722965</v>
      </c>
      <c r="G49">
        <f>Experiment!D7/Experiment!C7</f>
        <v>0.16370558375634517</v>
      </c>
      <c r="H49">
        <f t="shared" si="3"/>
        <v>0</v>
      </c>
      <c r="I49">
        <f t="shared" si="1"/>
        <v>9.9635479951397321E-2</v>
      </c>
      <c r="J49">
        <f>Experiment!E7/Experiment!C7</f>
        <v>7.7411167512690351E-2</v>
      </c>
      <c r="K49">
        <f t="shared" si="2"/>
        <v>0</v>
      </c>
    </row>
    <row r="50" spans="6:11" ht="15.75" customHeight="1" x14ac:dyDescent="0.2">
      <c r="F50" s="5">
        <f t="shared" si="0"/>
        <v>0.19518716577540107</v>
      </c>
      <c r="G50">
        <f>Experiment!D8/Experiment!C8</f>
        <v>0.16282051282051282</v>
      </c>
      <c r="H50">
        <f t="shared" si="3"/>
        <v>0</v>
      </c>
      <c r="I50">
        <f t="shared" si="1"/>
        <v>0.10160427807486631</v>
      </c>
      <c r="J50">
        <f>Experiment!E8/Experiment!C8</f>
        <v>5.6410256410256411E-2</v>
      </c>
      <c r="K50">
        <f t="shared" si="2"/>
        <v>0</v>
      </c>
    </row>
    <row r="51" spans="6:11" ht="15.75" customHeight="1" x14ac:dyDescent="0.2">
      <c r="F51" s="5">
        <f t="shared" si="0"/>
        <v>0.17405063291139242</v>
      </c>
      <c r="G51">
        <f>Experiment!D9/Experiment!C9</f>
        <v>0.14417177914110429</v>
      </c>
      <c r="H51">
        <f t="shared" si="3"/>
        <v>0</v>
      </c>
      <c r="I51">
        <f t="shared" si="1"/>
        <v>0.11075949367088607</v>
      </c>
      <c r="J51">
        <f>Experiment!E9/Experiment!C9</f>
        <v>9.5092024539877307E-2</v>
      </c>
      <c r="K51">
        <f t="shared" si="2"/>
        <v>0</v>
      </c>
    </row>
    <row r="52" spans="6:11" ht="15.75" customHeight="1" x14ac:dyDescent="0.2">
      <c r="F52" s="5">
        <f t="shared" si="0"/>
        <v>0.18958031837916064</v>
      </c>
      <c r="G52">
        <f>Experiment!D10/Experiment!C10</f>
        <v>0.17216642754662842</v>
      </c>
      <c r="H52">
        <f t="shared" si="3"/>
        <v>0</v>
      </c>
      <c r="I52">
        <f t="shared" si="1"/>
        <v>8.6830680173661356E-2</v>
      </c>
      <c r="J52">
        <f>Experiment!E10/Experiment!C10</f>
        <v>0.11047345767575323</v>
      </c>
      <c r="K52">
        <f t="shared" si="2"/>
        <v>1</v>
      </c>
    </row>
    <row r="53" spans="6:11" ht="15.75" customHeight="1" x14ac:dyDescent="0.2">
      <c r="F53" s="5">
        <f t="shared" si="0"/>
        <v>0.19163763066202091</v>
      </c>
      <c r="G53">
        <f>Experiment!D11/Experiment!C11</f>
        <v>0.17790697674418604</v>
      </c>
      <c r="H53">
        <f t="shared" si="3"/>
        <v>0</v>
      </c>
      <c r="I53">
        <f t="shared" si="1"/>
        <v>0.11265969802555169</v>
      </c>
      <c r="J53">
        <f>Experiment!E11/Experiment!C11</f>
        <v>0.11395348837209303</v>
      </c>
      <c r="K53">
        <f t="shared" si="2"/>
        <v>1</v>
      </c>
    </row>
    <row r="54" spans="6:11" ht="15.75" customHeight="1" x14ac:dyDescent="0.2">
      <c r="F54" s="5">
        <f t="shared" si="0"/>
        <v>0.22606689734717417</v>
      </c>
      <c r="G54">
        <f>Experiment!D12/Experiment!C12</f>
        <v>0.16550925925925927</v>
      </c>
      <c r="H54">
        <f t="shared" si="3"/>
        <v>0</v>
      </c>
      <c r="I54">
        <f t="shared" si="1"/>
        <v>0.12110726643598616</v>
      </c>
      <c r="J54">
        <f>Experiment!E12/Experiment!C12</f>
        <v>8.217592592592593E-2</v>
      </c>
      <c r="K54">
        <f t="shared" si="2"/>
        <v>0</v>
      </c>
    </row>
    <row r="55" spans="6:11" ht="15.75" customHeight="1" x14ac:dyDescent="0.2">
      <c r="F55" s="5">
        <f t="shared" si="0"/>
        <v>0.19331742243436753</v>
      </c>
      <c r="G55">
        <f>Experiment!D13/Experiment!C13</f>
        <v>0.15980024968789014</v>
      </c>
      <c r="H55">
        <f t="shared" si="3"/>
        <v>0</v>
      </c>
      <c r="I55">
        <f t="shared" si="1"/>
        <v>0.10978520286396182</v>
      </c>
      <c r="J55">
        <f>Experiment!E13/Experiment!C13</f>
        <v>8.7390761548064924E-2</v>
      </c>
      <c r="K55">
        <f t="shared" si="2"/>
        <v>0</v>
      </c>
    </row>
    <row r="56" spans="6:11" ht="15.75" customHeight="1" x14ac:dyDescent="0.2">
      <c r="F56" s="5">
        <f t="shared" si="0"/>
        <v>0.19097744360902255</v>
      </c>
      <c r="G56">
        <f>Experiment!D14/Experiment!C14</f>
        <v>0.19003115264797507</v>
      </c>
      <c r="H56">
        <f t="shared" si="3"/>
        <v>0</v>
      </c>
      <c r="I56">
        <f t="shared" si="1"/>
        <v>8.4210526315789472E-2</v>
      </c>
      <c r="J56">
        <f>Experiment!E14/Experiment!C14</f>
        <v>0.1059190031152648</v>
      </c>
      <c r="K56">
        <f t="shared" si="2"/>
        <v>1</v>
      </c>
    </row>
    <row r="57" spans="6:11" ht="15.75" customHeight="1" x14ac:dyDescent="0.2">
      <c r="F57" s="5">
        <f t="shared" si="0"/>
        <v>0.32689450222882616</v>
      </c>
      <c r="G57">
        <f>Experiment!D15/Experiment!C15</f>
        <v>0.27833572453371591</v>
      </c>
      <c r="H57">
        <f t="shared" si="3"/>
        <v>0</v>
      </c>
      <c r="I57">
        <f t="shared" si="1"/>
        <v>0.1812778603268945</v>
      </c>
      <c r="J57">
        <f>Experiment!E15/Experiment!C15</f>
        <v>0.13486370157819225</v>
      </c>
      <c r="K57">
        <f t="shared" si="2"/>
        <v>0</v>
      </c>
    </row>
    <row r="58" spans="6:11" ht="15.75" customHeight="1" x14ac:dyDescent="0.2">
      <c r="F58" s="5">
        <f t="shared" si="0"/>
        <v>0.25470332850940663</v>
      </c>
      <c r="G58">
        <f>Experiment!D16/Experiment!C16</f>
        <v>0.18983557548579971</v>
      </c>
      <c r="H58">
        <f t="shared" si="3"/>
        <v>0</v>
      </c>
      <c r="I58">
        <f t="shared" si="1"/>
        <v>0.18523878437047755</v>
      </c>
      <c r="J58">
        <f>Experiment!E16/Experiment!C16</f>
        <v>0.1210762331838565</v>
      </c>
      <c r="K58">
        <f t="shared" si="2"/>
        <v>0</v>
      </c>
    </row>
    <row r="59" spans="6:11" ht="15.75" customHeight="1" x14ac:dyDescent="0.2">
      <c r="F59" s="5">
        <f t="shared" si="0"/>
        <v>0.22740112994350281</v>
      </c>
      <c r="G59">
        <f>Experiment!D17/Experiment!C17</f>
        <v>0.22077922077922077</v>
      </c>
      <c r="H59">
        <f t="shared" si="3"/>
        <v>0</v>
      </c>
      <c r="I59">
        <f t="shared" si="1"/>
        <v>0.14689265536723164</v>
      </c>
      <c r="J59">
        <f>Experiment!E17/Experiment!C17</f>
        <v>0.14574314574314573</v>
      </c>
      <c r="K59">
        <f t="shared" si="2"/>
        <v>0</v>
      </c>
    </row>
    <row r="60" spans="6:11" ht="15.75" customHeight="1" x14ac:dyDescent="0.2">
      <c r="F60" s="5">
        <f>D18/C18</f>
        <v>0.30698287220026349</v>
      </c>
      <c r="G60">
        <f>Experiment!D18/Experiment!C18</f>
        <v>0.27626459143968873</v>
      </c>
      <c r="H60">
        <f t="shared" si="3"/>
        <v>0</v>
      </c>
      <c r="I60">
        <f t="shared" si="1"/>
        <v>0.16337285902503293</v>
      </c>
      <c r="J60">
        <f>Experiment!E18/Experiment!C18</f>
        <v>0.15434500648508431</v>
      </c>
      <c r="K60">
        <f t="shared" si="2"/>
        <v>0</v>
      </c>
    </row>
    <row r="61" spans="6:11" ht="15.75" customHeight="1" x14ac:dyDescent="0.2">
      <c r="F61" s="5">
        <f t="shared" si="0"/>
        <v>0.20923913043478262</v>
      </c>
      <c r="G61">
        <f>Experiment!D19/Experiment!C19</f>
        <v>0.22010869565217392</v>
      </c>
      <c r="H61">
        <f t="shared" si="3"/>
        <v>1</v>
      </c>
      <c r="I61">
        <f t="shared" si="1"/>
        <v>0.12364130434782608</v>
      </c>
      <c r="J61">
        <f>Experiment!E19/Experiment!C19</f>
        <v>0.16304347826086957</v>
      </c>
      <c r="K61">
        <f t="shared" si="2"/>
        <v>1</v>
      </c>
    </row>
    <row r="62" spans="6:11" ht="15.75" customHeight="1" x14ac:dyDescent="0.2">
      <c r="F62" s="5">
        <f t="shared" si="0"/>
        <v>0.26522327469553453</v>
      </c>
      <c r="G62">
        <f>Experiment!D20/Experiment!C20</f>
        <v>0.27647867950481431</v>
      </c>
      <c r="H62">
        <f t="shared" si="3"/>
        <v>1</v>
      </c>
      <c r="I62">
        <f t="shared" si="1"/>
        <v>0.11637347767253045</v>
      </c>
      <c r="J62">
        <f>Experiment!E20/Experiment!C20</f>
        <v>0.13204951856946354</v>
      </c>
      <c r="K62">
        <f t="shared" si="2"/>
        <v>1</v>
      </c>
    </row>
    <row r="63" spans="6:11" ht="15.75" customHeight="1" x14ac:dyDescent="0.2">
      <c r="F63" s="5">
        <f>D21/C21</f>
        <v>0.22752043596730245</v>
      </c>
      <c r="G63">
        <f>Experiment!D21/Experiment!C21</f>
        <v>0.28434065934065933</v>
      </c>
      <c r="H63">
        <f t="shared" si="3"/>
        <v>1</v>
      </c>
      <c r="I63">
        <f t="shared" si="1"/>
        <v>0.10217983651226158</v>
      </c>
      <c r="J63">
        <f>Experiment!E21/Experiment!C21</f>
        <v>9.2032967032967039E-2</v>
      </c>
      <c r="K63">
        <f t="shared" si="2"/>
        <v>0</v>
      </c>
    </row>
    <row r="64" spans="6:11" ht="15.75" customHeight="1" x14ac:dyDescent="0.2">
      <c r="F64" s="5">
        <f t="shared" si="0"/>
        <v>0.24645892351274787</v>
      </c>
      <c r="G64">
        <f>Experiment!D22/Experiment!C22</f>
        <v>0.25207756232686979</v>
      </c>
      <c r="H64">
        <f t="shared" si="3"/>
        <v>1</v>
      </c>
      <c r="I64">
        <f t="shared" si="1"/>
        <v>0.14305949008498584</v>
      </c>
      <c r="J64">
        <f>Experiment!E22/Experiment!C22</f>
        <v>0.17036011080332411</v>
      </c>
      <c r="K64">
        <f t="shared" si="2"/>
        <v>1</v>
      </c>
    </row>
    <row r="65" spans="6:11" ht="15.75" customHeight="1" x14ac:dyDescent="0.2">
      <c r="F65" s="5">
        <f t="shared" si="0"/>
        <v>0.22907488986784141</v>
      </c>
      <c r="G65">
        <f>Experiment!D23/Experiment!C23</f>
        <v>0.20431654676258992</v>
      </c>
      <c r="H65">
        <f t="shared" si="3"/>
        <v>0</v>
      </c>
      <c r="I65">
        <f t="shared" si="1"/>
        <v>0.13656387665198239</v>
      </c>
      <c r="J65">
        <f>Experiment!E23/Experiment!C23</f>
        <v>0.14388489208633093</v>
      </c>
      <c r="K65">
        <f t="shared" si="2"/>
        <v>1</v>
      </c>
    </row>
    <row r="66" spans="6:11" ht="15.75" customHeight="1" x14ac:dyDescent="0.2">
      <c r="F66" s="5">
        <f t="shared" si="0"/>
        <v>0.29725829725829728</v>
      </c>
      <c r="G66">
        <f>Experiment!D24/Experiment!C24</f>
        <v>0.25138121546961328</v>
      </c>
      <c r="H66">
        <f t="shared" si="3"/>
        <v>0</v>
      </c>
      <c r="I66">
        <f t="shared" si="1"/>
        <v>9.6681096681096687E-2</v>
      </c>
      <c r="J66">
        <f>Experiment!E24/Experiment!C24</f>
        <v>0.14226519337016574</v>
      </c>
      <c r="K66">
        <f t="shared" si="2"/>
        <v>1</v>
      </c>
    </row>
    <row r="67" spans="6:11" ht="15.75" customHeight="1" x14ac:dyDescent="0.2">
      <c r="F67" s="5"/>
      <c r="G67" s="5" t="s">
        <v>75</v>
      </c>
      <c r="H67">
        <f>SUM(H44:H66)</f>
        <v>4</v>
      </c>
      <c r="J67" s="5" t="s">
        <v>75</v>
      </c>
      <c r="K67">
        <f>SUM(K44:K66)</f>
        <v>10</v>
      </c>
    </row>
    <row r="68" spans="6:11" ht="15.75" customHeight="1" x14ac:dyDescent="0.2">
      <c r="F68" s="5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pane ySplit="1" topLeftCell="A10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5" ht="15.75" customHeight="1" x14ac:dyDescent="0.2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1" t="s">
        <v>5</v>
      </c>
      <c r="B2" s="2">
        <v>7716</v>
      </c>
      <c r="C2" s="2">
        <v>686</v>
      </c>
      <c r="D2" s="2">
        <v>105</v>
      </c>
      <c r="E2" s="2">
        <v>34</v>
      </c>
    </row>
    <row r="3" spans="1:5" ht="15.75" customHeight="1" x14ac:dyDescent="0.2">
      <c r="A3" s="1" t="s">
        <v>6</v>
      </c>
      <c r="B3" s="2">
        <v>9288</v>
      </c>
      <c r="C3" s="2">
        <v>785</v>
      </c>
      <c r="D3" s="2">
        <v>116</v>
      </c>
      <c r="E3" s="2">
        <v>91</v>
      </c>
    </row>
    <row r="4" spans="1:5" ht="15.75" customHeight="1" x14ac:dyDescent="0.2">
      <c r="A4" s="1" t="s">
        <v>7</v>
      </c>
      <c r="B4" s="2">
        <v>10480</v>
      </c>
      <c r="C4" s="2">
        <v>884</v>
      </c>
      <c r="D4" s="2">
        <v>145</v>
      </c>
      <c r="E4" s="2">
        <v>79</v>
      </c>
    </row>
    <row r="5" spans="1:5" ht="15.75" customHeight="1" x14ac:dyDescent="0.2">
      <c r="A5" s="1" t="s">
        <v>8</v>
      </c>
      <c r="B5" s="2">
        <v>9867</v>
      </c>
      <c r="C5" s="2">
        <v>827</v>
      </c>
      <c r="D5" s="2">
        <v>138</v>
      </c>
      <c r="E5" s="2">
        <v>92</v>
      </c>
    </row>
    <row r="6" spans="1:5" ht="15.75" customHeight="1" x14ac:dyDescent="0.2">
      <c r="A6" s="1" t="s">
        <v>9</v>
      </c>
      <c r="B6" s="2">
        <v>9793</v>
      </c>
      <c r="C6" s="2">
        <v>832</v>
      </c>
      <c r="D6" s="2">
        <v>140</v>
      </c>
      <c r="E6" s="2">
        <v>94</v>
      </c>
    </row>
    <row r="7" spans="1:5" ht="15.75" customHeight="1" x14ac:dyDescent="0.2">
      <c r="A7" s="1" t="s">
        <v>10</v>
      </c>
      <c r="B7" s="2">
        <v>9500</v>
      </c>
      <c r="C7" s="2">
        <v>788</v>
      </c>
      <c r="D7" s="2">
        <v>129</v>
      </c>
      <c r="E7" s="2">
        <v>61</v>
      </c>
    </row>
    <row r="8" spans="1:5" ht="15.75" customHeight="1" x14ac:dyDescent="0.2">
      <c r="A8" s="1" t="s">
        <v>11</v>
      </c>
      <c r="B8" s="2">
        <v>9088</v>
      </c>
      <c r="C8" s="2">
        <v>780</v>
      </c>
      <c r="D8" s="2">
        <v>127</v>
      </c>
      <c r="E8" s="2">
        <v>44</v>
      </c>
    </row>
    <row r="9" spans="1:5" ht="15.75" customHeight="1" x14ac:dyDescent="0.2">
      <c r="A9" s="1" t="s">
        <v>12</v>
      </c>
      <c r="B9" s="2">
        <v>7664</v>
      </c>
      <c r="C9" s="2">
        <v>652</v>
      </c>
      <c r="D9" s="2">
        <v>94</v>
      </c>
      <c r="E9" s="2">
        <v>62</v>
      </c>
    </row>
    <row r="10" spans="1:5" ht="15.75" customHeight="1" x14ac:dyDescent="0.2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</row>
    <row r="11" spans="1:5" ht="15.75" customHeight="1" x14ac:dyDescent="0.2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</row>
    <row r="12" spans="1:5" ht="15.75" customHeight="1" x14ac:dyDescent="0.2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</row>
    <row r="13" spans="1:5" ht="15.75" customHeight="1" x14ac:dyDescent="0.2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</row>
    <row r="14" spans="1:5" ht="15.75" customHeight="1" x14ac:dyDescent="0.2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</row>
    <row r="15" spans="1:5" ht="15.75" customHeight="1" x14ac:dyDescent="0.2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</row>
    <row r="16" spans="1:5" ht="15.75" customHeight="1" x14ac:dyDescent="0.2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</row>
    <row r="17" spans="1:5" ht="15.75" customHeight="1" x14ac:dyDescent="0.2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</row>
    <row r="18" spans="1:5" ht="15.75" customHeight="1" x14ac:dyDescent="0.2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</row>
    <row r="19" spans="1:5" ht="15.75" customHeight="1" x14ac:dyDescent="0.2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</row>
    <row r="20" spans="1:5" ht="15.75" customHeight="1" x14ac:dyDescent="0.2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</row>
    <row r="21" spans="1:5" ht="15.75" customHeight="1" x14ac:dyDescent="0.2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</row>
    <row r="22" spans="1:5" ht="15.75" customHeight="1" x14ac:dyDescent="0.2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</row>
    <row r="23" spans="1:5" ht="12.75" x14ac:dyDescent="0.2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</row>
    <row r="24" spans="1:5" ht="12.75" x14ac:dyDescent="0.2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</row>
    <row r="25" spans="1:5" ht="12.75" x14ac:dyDescent="0.2">
      <c r="A25" s="1" t="s">
        <v>28</v>
      </c>
      <c r="B25" s="2">
        <v>9359</v>
      </c>
      <c r="C25" s="2">
        <v>789</v>
      </c>
      <c r="D25" s="3"/>
      <c r="E25" s="3"/>
    </row>
    <row r="26" spans="1:5" ht="12.75" x14ac:dyDescent="0.2">
      <c r="A26" s="1" t="s">
        <v>29</v>
      </c>
      <c r="B26" s="2">
        <v>9427</v>
      </c>
      <c r="C26" s="2">
        <v>743</v>
      </c>
      <c r="D26" s="3"/>
      <c r="E26" s="3"/>
    </row>
    <row r="27" spans="1:5" ht="12.75" x14ac:dyDescent="0.2">
      <c r="A27" s="1" t="s">
        <v>30</v>
      </c>
      <c r="B27" s="2">
        <v>9633</v>
      </c>
      <c r="C27" s="2">
        <v>808</v>
      </c>
      <c r="D27" s="3"/>
      <c r="E27" s="3"/>
    </row>
    <row r="28" spans="1:5" ht="12.75" x14ac:dyDescent="0.2">
      <c r="A28" s="1" t="s">
        <v>31</v>
      </c>
      <c r="B28" s="2">
        <v>9842</v>
      </c>
      <c r="C28" s="2">
        <v>831</v>
      </c>
      <c r="D28" s="3"/>
      <c r="E28" s="3"/>
    </row>
    <row r="29" spans="1:5" ht="12.75" x14ac:dyDescent="0.2">
      <c r="A29" s="1" t="s">
        <v>32</v>
      </c>
      <c r="B29" s="2">
        <v>9272</v>
      </c>
      <c r="C29" s="2">
        <v>767</v>
      </c>
      <c r="D29" s="3"/>
      <c r="E29" s="3"/>
    </row>
    <row r="30" spans="1:5" ht="12.75" x14ac:dyDescent="0.2">
      <c r="A30" s="1" t="s">
        <v>33</v>
      </c>
      <c r="B30" s="2">
        <v>8969</v>
      </c>
      <c r="C30" s="2">
        <v>760</v>
      </c>
      <c r="D30" s="3"/>
      <c r="E30" s="3"/>
    </row>
    <row r="31" spans="1:5" ht="12.75" x14ac:dyDescent="0.2">
      <c r="A31" s="1" t="s">
        <v>34</v>
      </c>
      <c r="B31" s="2">
        <v>9697</v>
      </c>
      <c r="C31" s="2">
        <v>850</v>
      </c>
      <c r="D31" s="3"/>
      <c r="E31" s="3"/>
    </row>
    <row r="32" spans="1:5" ht="12.75" x14ac:dyDescent="0.2">
      <c r="A32" s="1" t="s">
        <v>35</v>
      </c>
      <c r="B32" s="2">
        <v>10445</v>
      </c>
      <c r="C32" s="2">
        <v>851</v>
      </c>
      <c r="D32" s="3"/>
      <c r="E32" s="3"/>
    </row>
    <row r="33" spans="1:5" ht="12.75" x14ac:dyDescent="0.2">
      <c r="A33" s="1" t="s">
        <v>36</v>
      </c>
      <c r="B33" s="2">
        <v>9931</v>
      </c>
      <c r="C33" s="2">
        <v>831</v>
      </c>
      <c r="D33" s="3"/>
      <c r="E33" s="3"/>
    </row>
    <row r="34" spans="1:5" ht="12.75" x14ac:dyDescent="0.2">
      <c r="A34" s="1" t="s">
        <v>37</v>
      </c>
      <c r="B34" s="2">
        <v>10042</v>
      </c>
      <c r="C34" s="2">
        <v>802</v>
      </c>
      <c r="D34" s="3"/>
      <c r="E34" s="3"/>
    </row>
    <row r="35" spans="1:5" ht="12.75" x14ac:dyDescent="0.2">
      <c r="A35" s="1" t="s">
        <v>38</v>
      </c>
      <c r="B35" s="2">
        <v>9721</v>
      </c>
      <c r="C35" s="2">
        <v>829</v>
      </c>
      <c r="D35" s="3"/>
      <c r="E35" s="3"/>
    </row>
    <row r="36" spans="1:5" ht="12.75" x14ac:dyDescent="0.2">
      <c r="A36" s="1" t="s">
        <v>39</v>
      </c>
      <c r="B36" s="2">
        <v>9304</v>
      </c>
      <c r="C36" s="2">
        <v>770</v>
      </c>
      <c r="D36" s="3"/>
      <c r="E36" s="3"/>
    </row>
    <row r="37" spans="1:5" ht="12.75" x14ac:dyDescent="0.2">
      <c r="A37" s="1" t="s">
        <v>40</v>
      </c>
      <c r="B37" s="2">
        <v>8668</v>
      </c>
      <c r="C37" s="2">
        <v>724</v>
      </c>
      <c r="D37" s="3"/>
      <c r="E37" s="3"/>
    </row>
    <row r="38" spans="1:5" ht="12.75" x14ac:dyDescent="0.2">
      <c r="A38" s="1" t="s">
        <v>41</v>
      </c>
      <c r="B38" s="2">
        <v>8988</v>
      </c>
      <c r="C38" s="2">
        <v>710</v>
      </c>
      <c r="D38" s="3"/>
      <c r="E38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2018-03-11T11:54:22Z</dcterms:modified>
</cp:coreProperties>
</file>