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-Training\2021-04-14-แป้ง-Assign\"/>
    </mc:Choice>
  </mc:AlternateContent>
  <xr:revisionPtr revIDLastSave="0" documentId="13_ncr:1_{AA6BF39D-8533-452C-991E-492FDE919A17}" xr6:coauthVersionLast="46" xr6:coauthVersionMax="46" xr10:uidLastSave="{00000000-0000-0000-0000-000000000000}"/>
  <bookViews>
    <workbookView xWindow="7335" yWindow="1245" windowWidth="20490" windowHeight="7875" firstSheet="7" activeTab="11" xr2:uid="{4AFEA5E3-A49E-46E3-9C26-16031967E544}"/>
  </bookViews>
  <sheets>
    <sheet name="Index" sheetId="3" state="hidden" r:id="rId1"/>
    <sheet name="Conclude" sheetId="10" r:id="rId2"/>
    <sheet name="Location01" sheetId="8" r:id="rId3"/>
    <sheet name="Link" sheetId="5" r:id="rId4"/>
    <sheet name="Degree of Public Space By Distr" sheetId="7" r:id="rId5"/>
    <sheet name="Location" sheetId="6" r:id="rId6"/>
    <sheet name="Sheet2" sheetId="2" r:id="rId7"/>
    <sheet name="Quadrant" sheetId="4" r:id="rId8"/>
    <sheet name="Sheet1" sheetId="9" r:id="rId9"/>
    <sheet name="RawData_Position" sheetId="1" r:id="rId10"/>
    <sheet name="Quadrant_GoogleSheets" sheetId="11" r:id="rId11"/>
    <sheet name="Input_Score" sheetId="13" r:id="rId12"/>
    <sheet name="Sheet5" sheetId="14" r:id="rId13"/>
  </sheets>
  <definedNames>
    <definedName name="_xlnm._FilterDatabase" localSheetId="2" hidden="1">Location01!$A$1:$N$413</definedName>
    <definedName name="_xlnm._FilterDatabase" localSheetId="10" hidden="1">Quadrant_GoogleSheets!$A$10:$E$470</definedName>
    <definedName name="_xlnm._FilterDatabase" localSheetId="9" hidden="1">RawData_Position!$R$3:$W$452</definedName>
    <definedName name="ExternalData_1" localSheetId="5" hidden="1">Location!$A$7:$I$471</definedName>
    <definedName name="ExternalData_2" localSheetId="4" hidden="1">'Degree of Public Space By Distr'!$A$3:$I$415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AE4" i="1"/>
  <c r="AE5" i="1"/>
  <c r="AE6" i="1"/>
  <c r="AE7" i="1"/>
  <c r="AE8" i="1"/>
  <c r="AE9" i="1"/>
  <c r="AE10" i="1"/>
  <c r="AE11" i="1"/>
  <c r="AE12" i="1"/>
  <c r="AE3" i="1"/>
  <c r="O3" i="8"/>
  <c r="O4" i="8"/>
  <c r="O5" i="8"/>
  <c r="O6" i="8"/>
  <c r="O8" i="8"/>
  <c r="O10" i="8"/>
  <c r="O11" i="8"/>
  <c r="O12" i="8"/>
  <c r="O13" i="8"/>
  <c r="O14" i="8"/>
  <c r="O15" i="8"/>
  <c r="O16" i="8"/>
  <c r="O17" i="8"/>
  <c r="O18" i="8"/>
  <c r="O20" i="8"/>
  <c r="O22" i="8"/>
  <c r="O24" i="8"/>
  <c r="O26" i="8"/>
  <c r="O28" i="8"/>
  <c r="O29" i="8"/>
  <c r="O31" i="8"/>
  <c r="O35" i="8"/>
  <c r="O36" i="8"/>
  <c r="O40" i="8"/>
  <c r="O42" i="8"/>
  <c r="O43" i="8"/>
  <c r="O48" i="8"/>
  <c r="O49" i="8"/>
  <c r="O50" i="8"/>
  <c r="O51" i="8"/>
  <c r="O52" i="8"/>
  <c r="O54" i="8"/>
  <c r="O56" i="8"/>
  <c r="O58" i="8"/>
  <c r="O60" i="8"/>
  <c r="O62" i="8"/>
  <c r="O64" i="8"/>
  <c r="O66" i="8"/>
  <c r="O67" i="8"/>
  <c r="O68" i="8"/>
  <c r="O69" i="8"/>
  <c r="O70" i="8"/>
  <c r="O71" i="8"/>
  <c r="O73" i="8"/>
  <c r="O75" i="8"/>
  <c r="O76" i="8"/>
  <c r="O77" i="8"/>
  <c r="O78" i="8"/>
  <c r="O80" i="8"/>
  <c r="O82" i="8"/>
  <c r="O84" i="8"/>
  <c r="O86" i="8"/>
  <c r="O88" i="8"/>
  <c r="O90" i="8"/>
  <c r="O94" i="8"/>
  <c r="O95" i="8"/>
  <c r="O100" i="8"/>
  <c r="O102" i="8"/>
  <c r="O104" i="8"/>
  <c r="O107" i="8"/>
  <c r="O108" i="8"/>
  <c r="O109" i="8"/>
  <c r="O110" i="8"/>
  <c r="O111" i="8"/>
  <c r="O112" i="8"/>
  <c r="O113" i="8"/>
  <c r="O114" i="8"/>
  <c r="O115" i="8"/>
  <c r="O116" i="8"/>
  <c r="O117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42" i="8"/>
  <c r="O145" i="8"/>
  <c r="O146" i="8"/>
  <c r="O147" i="8"/>
  <c r="O149" i="8"/>
  <c r="O152" i="8"/>
  <c r="O155" i="8"/>
  <c r="O156" i="8"/>
  <c r="O157" i="8"/>
  <c r="O159" i="8"/>
  <c r="O161" i="8"/>
  <c r="O163" i="8"/>
  <c r="O165" i="8"/>
  <c r="O167" i="8"/>
  <c r="O169" i="8"/>
  <c r="O171" i="8"/>
  <c r="O173" i="8"/>
  <c r="O175" i="8"/>
  <c r="O177" i="8"/>
  <c r="O179" i="8"/>
  <c r="O180" i="8"/>
  <c r="O181" i="8"/>
  <c r="O183" i="8"/>
  <c r="O184" i="8"/>
  <c r="O185" i="8"/>
  <c r="O186" i="8"/>
  <c r="O188" i="8"/>
  <c r="O192" i="8"/>
  <c r="O194" i="8"/>
  <c r="O195" i="8"/>
  <c r="O196" i="8"/>
  <c r="O198" i="8"/>
  <c r="O199" i="8"/>
  <c r="O200" i="8"/>
  <c r="O202" i="8"/>
  <c r="O205" i="8"/>
  <c r="O206" i="8"/>
  <c r="O207" i="8"/>
  <c r="O208" i="8"/>
  <c r="O209" i="8"/>
  <c r="O212" i="8"/>
  <c r="O216" i="8"/>
  <c r="O217" i="8"/>
  <c r="O218" i="8"/>
  <c r="O219" i="8"/>
  <c r="O220" i="8"/>
  <c r="O222" i="8"/>
  <c r="O223" i="8"/>
  <c r="O225" i="8"/>
  <c r="O226" i="8"/>
  <c r="O228" i="8"/>
  <c r="O231" i="8"/>
  <c r="O232" i="8"/>
  <c r="O233" i="8"/>
  <c r="O234" i="8"/>
  <c r="O235" i="8"/>
  <c r="O236" i="8"/>
  <c r="O239" i="8"/>
  <c r="O240" i="8"/>
  <c r="O241" i="8"/>
  <c r="O242" i="8"/>
  <c r="O243" i="8"/>
  <c r="O245" i="8"/>
  <c r="O247" i="8"/>
  <c r="O249" i="8"/>
  <c r="O253" i="8"/>
  <c r="O256" i="8"/>
  <c r="O257" i="8"/>
  <c r="O263" i="8"/>
  <c r="O265" i="8"/>
  <c r="O266" i="8"/>
  <c r="O267" i="8"/>
  <c r="O272" i="8"/>
  <c r="O274" i="8"/>
  <c r="O275" i="8"/>
  <c r="O276" i="8"/>
  <c r="O277" i="8"/>
  <c r="O278" i="8"/>
  <c r="O279" i="8"/>
  <c r="O280" i="8"/>
  <c r="O282" i="8"/>
  <c r="O285" i="8"/>
  <c r="O286" i="8"/>
  <c r="O287" i="8"/>
  <c r="O292" i="8"/>
  <c r="O293" i="8"/>
  <c r="O296" i="8"/>
  <c r="O298" i="8"/>
  <c r="O305" i="8"/>
  <c r="O306" i="8"/>
  <c r="O308" i="8"/>
  <c r="O310" i="8"/>
  <c r="O311" i="8"/>
  <c r="O312" i="8"/>
  <c r="O313" i="8"/>
  <c r="O314" i="8"/>
  <c r="O315" i="8"/>
  <c r="O316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4" i="8"/>
  <c r="O335" i="8"/>
  <c r="O339" i="8"/>
  <c r="O340" i="8"/>
  <c r="O342" i="8"/>
  <c r="O351" i="8"/>
  <c r="O352" i="8"/>
  <c r="O353" i="8"/>
  <c r="O354" i="8"/>
  <c r="O355" i="8"/>
  <c r="O357" i="8"/>
  <c r="O358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3" i="8"/>
  <c r="O2" i="8"/>
  <c r="E7" i="13"/>
  <c r="E8" i="13"/>
  <c r="O9" i="8" s="1"/>
  <c r="E9" i="13"/>
  <c r="E10" i="13"/>
  <c r="E11" i="13"/>
  <c r="O44" i="8" s="1"/>
  <c r="E12" i="13"/>
  <c r="O132" i="8" s="1"/>
  <c r="E13" i="13"/>
  <c r="O19" i="8" s="1"/>
  <c r="E14" i="13"/>
  <c r="O91" i="8" s="1"/>
  <c r="E6" i="13"/>
  <c r="T348" i="1"/>
  <c r="S348" i="1"/>
  <c r="T304" i="1"/>
  <c r="S304" i="1"/>
  <c r="T37" i="1"/>
  <c r="S37" i="1"/>
  <c r="T36" i="1"/>
  <c r="T311" i="1"/>
  <c r="T367" i="1"/>
  <c r="T368" i="1"/>
  <c r="T371" i="1"/>
  <c r="T388" i="1"/>
  <c r="T389" i="1"/>
  <c r="T400" i="1"/>
  <c r="T414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S36" i="1"/>
  <c r="S311" i="1"/>
  <c r="S367" i="1"/>
  <c r="S368" i="1"/>
  <c r="S371" i="1"/>
  <c r="S388" i="1"/>
  <c r="S389" i="1"/>
  <c r="S400" i="1"/>
  <c r="S414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N208" i="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11" i="11"/>
  <c r="H36" i="1"/>
  <c r="N36" i="1" s="1"/>
  <c r="H311" i="1"/>
  <c r="N311" i="1" s="1"/>
  <c r="H367" i="1"/>
  <c r="N367" i="1" s="1"/>
  <c r="H368" i="1"/>
  <c r="N368" i="1" s="1"/>
  <c r="H371" i="1"/>
  <c r="N371" i="1" s="1"/>
  <c r="H388" i="1"/>
  <c r="N388" i="1" s="1"/>
  <c r="H389" i="1"/>
  <c r="N389" i="1" s="1"/>
  <c r="H400" i="1"/>
  <c r="N400" i="1" s="1"/>
  <c r="H414" i="1"/>
  <c r="N414" i="1" s="1"/>
  <c r="M4" i="1"/>
  <c r="D4" i="1"/>
  <c r="S4" i="1" s="1"/>
  <c r="C3" i="10"/>
  <c r="O98" i="8" l="1"/>
  <c r="O93" i="8"/>
  <c r="O411" i="8"/>
  <c r="O244" i="8"/>
  <c r="O99" i="8"/>
  <c r="O304" i="8"/>
  <c r="O97" i="8"/>
  <c r="O92" i="8"/>
  <c r="O269" i="8"/>
  <c r="O281" i="8"/>
  <c r="O273" i="8"/>
  <c r="O248" i="8"/>
  <c r="O191" i="8"/>
  <c r="O176" i="8"/>
  <c r="O172" i="8"/>
  <c r="O168" i="8"/>
  <c r="O164" i="8"/>
  <c r="O160" i="8"/>
  <c r="O141" i="8"/>
  <c r="O85" i="8"/>
  <c r="O81" i="8"/>
  <c r="O63" i="8"/>
  <c r="O59" i="8"/>
  <c r="O55" i="8"/>
  <c r="O47" i="8"/>
  <c r="O39" i="8"/>
  <c r="O25" i="8"/>
  <c r="O21" i="8"/>
  <c r="O270" i="8"/>
  <c r="O246" i="8"/>
  <c r="O237" i="8"/>
  <c r="O201" i="8"/>
  <c r="O197" i="8"/>
  <c r="O193" i="8"/>
  <c r="O182" i="8"/>
  <c r="O178" i="8"/>
  <c r="O174" i="8"/>
  <c r="O170" i="8"/>
  <c r="O166" i="8"/>
  <c r="O162" i="8"/>
  <c r="O151" i="8"/>
  <c r="O87" i="8"/>
  <c r="O83" i="8"/>
  <c r="O79" i="8"/>
  <c r="O65" i="8"/>
  <c r="O61" i="8"/>
  <c r="O57" i="8"/>
  <c r="O53" i="8"/>
  <c r="O27" i="8"/>
  <c r="O23" i="8"/>
  <c r="O261" i="8"/>
  <c r="O187" i="8"/>
  <c r="O46" i="8"/>
  <c r="O38" i="8"/>
  <c r="O34" i="8"/>
  <c r="O7" i="8"/>
  <c r="O309" i="8"/>
  <c r="O158" i="8"/>
  <c r="O37" i="8"/>
  <c r="O283" i="8"/>
  <c r="O271" i="8"/>
  <c r="O259" i="8"/>
  <c r="O227" i="8"/>
  <c r="O190" i="8"/>
  <c r="O45" i="8"/>
  <c r="O41" i="8"/>
  <c r="O33" i="8"/>
  <c r="O258" i="8"/>
  <c r="O189" i="8"/>
  <c r="O89" i="8"/>
  <c r="O72" i="8"/>
  <c r="O412" i="8"/>
  <c r="O348" i="8"/>
  <c r="O268" i="8"/>
  <c r="O260" i="8"/>
  <c r="O252" i="8"/>
  <c r="O144" i="8"/>
  <c r="O96" i="8"/>
  <c r="O359" i="8"/>
  <c r="O347" i="8"/>
  <c r="O343" i="8"/>
  <c r="O307" i="8"/>
  <c r="O303" i="8"/>
  <c r="O299" i="8"/>
  <c r="O295" i="8"/>
  <c r="O291" i="8"/>
  <c r="O255" i="8"/>
  <c r="O251" i="8"/>
  <c r="O215" i="8"/>
  <c r="O211" i="8"/>
  <c r="O203" i="8"/>
  <c r="O143" i="8"/>
  <c r="O139" i="8"/>
  <c r="O135" i="8"/>
  <c r="O103" i="8"/>
  <c r="O356" i="8"/>
  <c r="O344" i="8"/>
  <c r="O336" i="8"/>
  <c r="O300" i="8"/>
  <c r="O288" i="8"/>
  <c r="O224" i="8"/>
  <c r="O204" i="8"/>
  <c r="O148" i="8"/>
  <c r="O140" i="8"/>
  <c r="O32" i="8"/>
  <c r="O350" i="8"/>
  <c r="O346" i="8"/>
  <c r="O338" i="8"/>
  <c r="O318" i="8"/>
  <c r="O302" i="8"/>
  <c r="O294" i="8"/>
  <c r="O290" i="8"/>
  <c r="O262" i="8"/>
  <c r="O254" i="8"/>
  <c r="O250" i="8"/>
  <c r="O238" i="8"/>
  <c r="O230" i="8"/>
  <c r="O214" i="8"/>
  <c r="O210" i="8"/>
  <c r="O154" i="8"/>
  <c r="O150" i="8"/>
  <c r="O138" i="8"/>
  <c r="O134" i="8"/>
  <c r="O118" i="8"/>
  <c r="O106" i="8"/>
  <c r="O74" i="8"/>
  <c r="O30" i="8"/>
  <c r="O284" i="8"/>
  <c r="O264" i="8"/>
  <c r="O136" i="8"/>
  <c r="O349" i="8"/>
  <c r="O345" i="8"/>
  <c r="O341" i="8"/>
  <c r="O337" i="8"/>
  <c r="O333" i="8"/>
  <c r="O317" i="8"/>
  <c r="O301" i="8"/>
  <c r="O297" i="8"/>
  <c r="O289" i="8"/>
  <c r="O229" i="8"/>
  <c r="O221" i="8"/>
  <c r="O213" i="8"/>
  <c r="O153" i="8"/>
  <c r="O137" i="8"/>
  <c r="O133" i="8"/>
  <c r="O105" i="8"/>
  <c r="O101" i="8"/>
  <c r="U452" i="1"/>
  <c r="U448" i="1"/>
  <c r="U444" i="1"/>
  <c r="U440" i="1"/>
  <c r="U436" i="1"/>
  <c r="U432" i="1"/>
  <c r="U428" i="1"/>
  <c r="U424" i="1"/>
  <c r="U420" i="1"/>
  <c r="U416" i="1"/>
  <c r="U388" i="1"/>
  <c r="U311" i="1"/>
  <c r="U449" i="1"/>
  <c r="U445" i="1"/>
  <c r="U441" i="1"/>
  <c r="U437" i="1"/>
  <c r="U433" i="1"/>
  <c r="U429" i="1"/>
  <c r="U425" i="1"/>
  <c r="U421" i="1"/>
  <c r="U417" i="1"/>
  <c r="U389" i="1"/>
  <c r="U367" i="1"/>
  <c r="U446" i="1"/>
  <c r="U430" i="1"/>
  <c r="U450" i="1"/>
  <c r="U442" i="1"/>
  <c r="U438" i="1"/>
  <c r="U434" i="1"/>
  <c r="U426" i="1"/>
  <c r="U422" i="1"/>
  <c r="U418" i="1"/>
  <c r="U348" i="1"/>
  <c r="U451" i="1"/>
  <c r="U447" i="1"/>
  <c r="U443" i="1"/>
  <c r="U439" i="1"/>
  <c r="U435" i="1"/>
  <c r="U431" i="1"/>
  <c r="U427" i="1"/>
  <c r="U423" i="1"/>
  <c r="U419" i="1"/>
  <c r="U371" i="1"/>
  <c r="U36" i="1"/>
  <c r="U414" i="1"/>
  <c r="U400" i="1"/>
  <c r="U368" i="1"/>
  <c r="U304" i="1"/>
  <c r="U37" i="1"/>
  <c r="H4" i="1"/>
  <c r="N4" i="1" s="1"/>
  <c r="T4" i="1"/>
  <c r="U4" i="1" s="1"/>
  <c r="R4" i="1" s="1"/>
  <c r="AA9" i="1"/>
  <c r="AA14" i="1" s="1"/>
  <c r="AA10" i="1"/>
  <c r="AA11" i="1"/>
  <c r="AA16" i="1" s="1"/>
  <c r="AA21" i="1" s="1"/>
  <c r="AA26" i="1" s="1"/>
  <c r="AA31" i="1" s="1"/>
  <c r="AA36" i="1" s="1"/>
  <c r="AA41" i="1" s="1"/>
  <c r="AA46" i="1" s="1"/>
  <c r="AA51" i="1" s="1"/>
  <c r="AA56" i="1" s="1"/>
  <c r="AA61" i="1" s="1"/>
  <c r="AA12" i="1"/>
  <c r="AA17" i="1" s="1"/>
  <c r="AA22" i="1" s="1"/>
  <c r="AA27" i="1" s="1"/>
  <c r="AA32" i="1" s="1"/>
  <c r="AA37" i="1" s="1"/>
  <c r="AA42" i="1" s="1"/>
  <c r="AA47" i="1" s="1"/>
  <c r="AA52" i="1" s="1"/>
  <c r="AA57" i="1" s="1"/>
  <c r="AA8" i="1"/>
  <c r="AA13" i="1" s="1"/>
  <c r="AA18" i="1" s="1"/>
  <c r="AB14" i="1"/>
  <c r="AB15" i="1"/>
  <c r="AE15" i="1" s="1"/>
  <c r="AB16" i="1"/>
  <c r="AE16" i="1" s="1"/>
  <c r="AB17" i="1"/>
  <c r="AB18" i="1"/>
  <c r="AB19" i="1"/>
  <c r="AE19" i="1" s="1"/>
  <c r="AB20" i="1"/>
  <c r="AE20" i="1" s="1"/>
  <c r="AB21" i="1"/>
  <c r="AB22" i="1"/>
  <c r="AB25" i="1"/>
  <c r="AE25" i="1" s="1"/>
  <c r="AB13" i="1"/>
  <c r="AE13" i="1" s="1"/>
  <c r="AC14" i="1"/>
  <c r="AC24" i="1" s="1"/>
  <c r="AC34" i="1" s="1"/>
  <c r="AC44" i="1" s="1"/>
  <c r="AC54" i="1" s="1"/>
  <c r="AC64" i="1" s="1"/>
  <c r="AC74" i="1" s="1"/>
  <c r="AC84" i="1" s="1"/>
  <c r="AC94" i="1" s="1"/>
  <c r="AC15" i="1"/>
  <c r="AC25" i="1" s="1"/>
  <c r="AC35" i="1" s="1"/>
  <c r="AC45" i="1" s="1"/>
  <c r="AC55" i="1" s="1"/>
  <c r="AC65" i="1" s="1"/>
  <c r="AC75" i="1" s="1"/>
  <c r="AC85" i="1" s="1"/>
  <c r="AC95" i="1" s="1"/>
  <c r="AC16" i="1"/>
  <c r="AC26" i="1" s="1"/>
  <c r="AC36" i="1" s="1"/>
  <c r="AC46" i="1" s="1"/>
  <c r="AC56" i="1" s="1"/>
  <c r="AC66" i="1" s="1"/>
  <c r="AC76" i="1" s="1"/>
  <c r="AC86" i="1" s="1"/>
  <c r="AC96" i="1" s="1"/>
  <c r="AC17" i="1"/>
  <c r="AC27" i="1" s="1"/>
  <c r="AC37" i="1" s="1"/>
  <c r="AC47" i="1" s="1"/>
  <c r="AC57" i="1" s="1"/>
  <c r="AC67" i="1" s="1"/>
  <c r="AC77" i="1" s="1"/>
  <c r="AC87" i="1" s="1"/>
  <c r="AC97" i="1" s="1"/>
  <c r="AC18" i="1"/>
  <c r="AC28" i="1" s="1"/>
  <c r="AC38" i="1" s="1"/>
  <c r="AC48" i="1" s="1"/>
  <c r="AC58" i="1" s="1"/>
  <c r="AC68" i="1" s="1"/>
  <c r="AC78" i="1" s="1"/>
  <c r="AC88" i="1" s="1"/>
  <c r="AC98" i="1" s="1"/>
  <c r="AC19" i="1"/>
  <c r="AC29" i="1" s="1"/>
  <c r="AC20" i="1"/>
  <c r="AC30" i="1" s="1"/>
  <c r="AC40" i="1" s="1"/>
  <c r="AC50" i="1" s="1"/>
  <c r="AC60" i="1" s="1"/>
  <c r="AC70" i="1" s="1"/>
  <c r="AC80" i="1" s="1"/>
  <c r="AC90" i="1" s="1"/>
  <c r="AC100" i="1" s="1"/>
  <c r="AC21" i="1"/>
  <c r="AC31" i="1" s="1"/>
  <c r="AC41" i="1" s="1"/>
  <c r="AC51" i="1" s="1"/>
  <c r="AC61" i="1" s="1"/>
  <c r="AC71" i="1" s="1"/>
  <c r="AC81" i="1" s="1"/>
  <c r="AC91" i="1" s="1"/>
  <c r="AC101" i="1" s="1"/>
  <c r="AC22" i="1"/>
  <c r="AC32" i="1" s="1"/>
  <c r="AC42" i="1" s="1"/>
  <c r="AC52" i="1" s="1"/>
  <c r="AC62" i="1" s="1"/>
  <c r="AC72" i="1" s="1"/>
  <c r="AC82" i="1" s="1"/>
  <c r="AC92" i="1" s="1"/>
  <c r="AC102" i="1" s="1"/>
  <c r="AC13" i="1"/>
  <c r="AC23" i="1" s="1"/>
  <c r="AC33" i="1" s="1"/>
  <c r="AC43" i="1" s="1"/>
  <c r="AC53" i="1" s="1"/>
  <c r="AC63" i="1" s="1"/>
  <c r="AC73" i="1" s="1"/>
  <c r="AC83" i="1" s="1"/>
  <c r="AC93" i="1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" i="4"/>
  <c r="E4" i="1"/>
  <c r="L5" i="7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" i="7"/>
  <c r="A1" i="1"/>
  <c r="A5" i="1" s="1"/>
  <c r="M5" i="1" s="1"/>
  <c r="A1" i="7"/>
  <c r="K472" i="6"/>
  <c r="K473" i="6"/>
  <c r="K474" i="6" s="1"/>
  <c r="K475" i="6" s="1"/>
  <c r="K476" i="6" s="1"/>
  <c r="K477" i="6" s="1"/>
  <c r="K478" i="6" s="1"/>
  <c r="K479" i="6" s="1"/>
  <c r="K480" i="6" s="1"/>
  <c r="K481" i="6" s="1"/>
  <c r="K482" i="6" s="1"/>
  <c r="K483" i="6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K1210" i="6" s="1"/>
  <c r="K1211" i="6" s="1"/>
  <c r="K1212" i="6" s="1"/>
  <c r="K1213" i="6" s="1"/>
  <c r="K1214" i="6" s="1"/>
  <c r="K1215" i="6" s="1"/>
  <c r="K1216" i="6" s="1"/>
  <c r="K1217" i="6" s="1"/>
  <c r="K1218" i="6" s="1"/>
  <c r="K1219" i="6" s="1"/>
  <c r="K1220" i="6" s="1"/>
  <c r="K1221" i="6" s="1"/>
  <c r="K1222" i="6" s="1"/>
  <c r="K1223" i="6" s="1"/>
  <c r="K1224" i="6" s="1"/>
  <c r="K1225" i="6" s="1"/>
  <c r="K1226" i="6" s="1"/>
  <c r="K1227" i="6" s="1"/>
  <c r="K1228" i="6" s="1"/>
  <c r="K1229" i="6" s="1"/>
  <c r="K1230" i="6" s="1"/>
  <c r="K1231" i="6" s="1"/>
  <c r="K1232" i="6" s="1"/>
  <c r="K1233" i="6" s="1"/>
  <c r="K1234" i="6" s="1"/>
  <c r="K1235" i="6" s="1"/>
  <c r="K1236" i="6" s="1"/>
  <c r="K1237" i="6" s="1"/>
  <c r="K1238" i="6" s="1"/>
  <c r="K1239" i="6" s="1"/>
  <c r="K1240" i="6" s="1"/>
  <c r="K1241" i="6" s="1"/>
  <c r="K1242" i="6" s="1"/>
  <c r="K1243" i="6" s="1"/>
  <c r="K1244" i="6" s="1"/>
  <c r="K1245" i="6" s="1"/>
  <c r="K1246" i="6" s="1"/>
  <c r="K1247" i="6" s="1"/>
  <c r="K1248" i="6" s="1"/>
  <c r="K1249" i="6" s="1"/>
  <c r="K1250" i="6" s="1"/>
  <c r="K1251" i="6" s="1"/>
  <c r="K1252" i="6" s="1"/>
  <c r="K1253" i="6" s="1"/>
  <c r="K1254" i="6" s="1"/>
  <c r="K1255" i="6" s="1"/>
  <c r="K1256" i="6" s="1"/>
  <c r="K1257" i="6" s="1"/>
  <c r="K1258" i="6" s="1"/>
  <c r="K1259" i="6" s="1"/>
  <c r="K1260" i="6" s="1"/>
  <c r="K1261" i="6" s="1"/>
  <c r="K1262" i="6" s="1"/>
  <c r="K1263" i="6" s="1"/>
  <c r="K1264" i="6" s="1"/>
  <c r="K1265" i="6" s="1"/>
  <c r="K1266" i="6" s="1"/>
  <c r="K1267" i="6" s="1"/>
  <c r="K1268" i="6" s="1"/>
  <c r="K1269" i="6" s="1"/>
  <c r="K1270" i="6" s="1"/>
  <c r="K1271" i="6" s="1"/>
  <c r="K1272" i="6" s="1"/>
  <c r="K1273" i="6" s="1"/>
  <c r="K1274" i="6" s="1"/>
  <c r="K1275" i="6" s="1"/>
  <c r="K1276" i="6" s="1"/>
  <c r="K1277" i="6" s="1"/>
  <c r="K1278" i="6" s="1"/>
  <c r="K1279" i="6" s="1"/>
  <c r="K1280" i="6" s="1"/>
  <c r="K1281" i="6" s="1"/>
  <c r="K1282" i="6" s="1"/>
  <c r="K1283" i="6" s="1"/>
  <c r="K1284" i="6" s="1"/>
  <c r="K1285" i="6" s="1"/>
  <c r="K1286" i="6" s="1"/>
  <c r="K1287" i="6" s="1"/>
  <c r="K1288" i="6" s="1"/>
  <c r="K1289" i="6" s="1"/>
  <c r="K1290" i="6" s="1"/>
  <c r="K1291" i="6" s="1"/>
  <c r="K1292" i="6" s="1"/>
  <c r="K1293" i="6" s="1"/>
  <c r="K1294" i="6" s="1"/>
  <c r="K1295" i="6" s="1"/>
  <c r="K1296" i="6" s="1"/>
  <c r="K1297" i="6" s="1"/>
  <c r="K1298" i="6" s="1"/>
  <c r="K1299" i="6" s="1"/>
  <c r="K1300" i="6" s="1"/>
  <c r="K1301" i="6" s="1"/>
  <c r="K1302" i="6" s="1"/>
  <c r="K1303" i="6" s="1"/>
  <c r="K1304" i="6" s="1"/>
  <c r="K1305" i="6" s="1"/>
  <c r="K1306" i="6" s="1"/>
  <c r="K1307" i="6" s="1"/>
  <c r="K1308" i="6" s="1"/>
  <c r="K1309" i="6" s="1"/>
  <c r="K1310" i="6" s="1"/>
  <c r="K1311" i="6" s="1"/>
  <c r="K1312" i="6" s="1"/>
  <c r="K1313" i="6" s="1"/>
  <c r="K1314" i="6" s="1"/>
  <c r="K1315" i="6" s="1"/>
  <c r="K1316" i="6" s="1"/>
  <c r="K1317" i="6" s="1"/>
  <c r="K1318" i="6" s="1"/>
  <c r="K1319" i="6" s="1"/>
  <c r="K1320" i="6" s="1"/>
  <c r="K1321" i="6" s="1"/>
  <c r="K1322" i="6" s="1"/>
  <c r="K1323" i="6" s="1"/>
  <c r="K1324" i="6" s="1"/>
  <c r="K1325" i="6" s="1"/>
  <c r="K1326" i="6" s="1"/>
  <c r="K1327" i="6" s="1"/>
  <c r="K1328" i="6" s="1"/>
  <c r="K1329" i="6" s="1"/>
  <c r="K1330" i="6" s="1"/>
  <c r="K1331" i="6" s="1"/>
  <c r="K1332" i="6" s="1"/>
  <c r="K1333" i="6" s="1"/>
  <c r="K1334" i="6" s="1"/>
  <c r="K1335" i="6" s="1"/>
  <c r="K1336" i="6" s="1"/>
  <c r="K1337" i="6" s="1"/>
  <c r="K1338" i="6" s="1"/>
  <c r="K1339" i="6" s="1"/>
  <c r="K1340" i="6" s="1"/>
  <c r="K1341" i="6" s="1"/>
  <c r="K1342" i="6" s="1"/>
  <c r="K1343" i="6" s="1"/>
  <c r="K1344" i="6" s="1"/>
  <c r="K1345" i="6" s="1"/>
  <c r="K1346" i="6" s="1"/>
  <c r="K1347" i="6" s="1"/>
  <c r="K1348" i="6" s="1"/>
  <c r="K1349" i="6" s="1"/>
  <c r="K1350" i="6" s="1"/>
  <c r="K1351" i="6" s="1"/>
  <c r="K1352" i="6" s="1"/>
  <c r="K1353" i="6" s="1"/>
  <c r="K1354" i="6" s="1"/>
  <c r="K1355" i="6" s="1"/>
  <c r="K1356" i="6" s="1"/>
  <c r="K1357" i="6" s="1"/>
  <c r="K1358" i="6" s="1"/>
  <c r="K1359" i="6" s="1"/>
  <c r="K1360" i="6" s="1"/>
  <c r="K1361" i="6" s="1"/>
  <c r="K1362" i="6" s="1"/>
  <c r="K1363" i="6" s="1"/>
  <c r="K1364" i="6" s="1"/>
  <c r="K1365" i="6" s="1"/>
  <c r="K1366" i="6" s="1"/>
  <c r="K1367" i="6" s="1"/>
  <c r="K1368" i="6" s="1"/>
  <c r="K1369" i="6" s="1"/>
  <c r="K1370" i="6" s="1"/>
  <c r="K1371" i="6" s="1"/>
  <c r="K1372" i="6" s="1"/>
  <c r="K1373" i="6" s="1"/>
  <c r="K1374" i="6" s="1"/>
  <c r="K1375" i="6" s="1"/>
  <c r="K1376" i="6" s="1"/>
  <c r="K1377" i="6" s="1"/>
  <c r="K1378" i="6" s="1"/>
  <c r="K1379" i="6" s="1"/>
  <c r="K1380" i="6" s="1"/>
  <c r="K1381" i="6" s="1"/>
  <c r="K1382" i="6" s="1"/>
  <c r="K1383" i="6" s="1"/>
  <c r="K1384" i="6" s="1"/>
  <c r="K1385" i="6" s="1"/>
  <c r="K1386" i="6" s="1"/>
  <c r="K1387" i="6" s="1"/>
  <c r="K1388" i="6" s="1"/>
  <c r="K1389" i="6" s="1"/>
  <c r="K1390" i="6" s="1"/>
  <c r="K1391" i="6" s="1"/>
  <c r="K1392" i="6" s="1"/>
  <c r="K1393" i="6" s="1"/>
  <c r="K1394" i="6" s="1"/>
  <c r="K1395" i="6" s="1"/>
  <c r="K1396" i="6" s="1"/>
  <c r="K1397" i="6" s="1"/>
  <c r="K1398" i="6" s="1"/>
  <c r="K1399" i="6" s="1"/>
  <c r="K1400" i="6" s="1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7" i="6"/>
  <c r="L7" i="6"/>
  <c r="L8" i="6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C2" i="2"/>
  <c r="B2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3" i="2"/>
  <c r="H2" i="2"/>
  <c r="F5" i="2"/>
  <c r="G5" i="2"/>
  <c r="F6" i="2"/>
  <c r="G6" i="2"/>
  <c r="F7" i="2"/>
  <c r="G7" i="2"/>
  <c r="F8" i="2"/>
  <c r="G8" i="2"/>
  <c r="G10" i="2" s="1"/>
  <c r="F9" i="2"/>
  <c r="G9" i="2"/>
  <c r="F10" i="2"/>
  <c r="F11" i="2"/>
  <c r="G11" i="2"/>
  <c r="F12" i="2"/>
  <c r="F13" i="2"/>
  <c r="G13" i="2"/>
  <c r="F14" i="2"/>
  <c r="F15" i="2"/>
  <c r="G15" i="2"/>
  <c r="F16" i="2"/>
  <c r="F17" i="2"/>
  <c r="G17" i="2"/>
  <c r="F18" i="2"/>
  <c r="F19" i="2"/>
  <c r="G19" i="2"/>
  <c r="F20" i="2"/>
  <c r="F21" i="2"/>
  <c r="G21" i="2"/>
  <c r="F22" i="2"/>
  <c r="F23" i="2"/>
  <c r="G23" i="2"/>
  <c r="F24" i="2"/>
  <c r="F25" i="2"/>
  <c r="G25" i="2"/>
  <c r="F26" i="2"/>
  <c r="F27" i="2"/>
  <c r="G27" i="2"/>
  <c r="F28" i="2"/>
  <c r="F29" i="2"/>
  <c r="G29" i="2"/>
  <c r="F30" i="2"/>
  <c r="F31" i="2"/>
  <c r="G31" i="2"/>
  <c r="F32" i="2"/>
  <c r="F33" i="2"/>
  <c r="G33" i="2"/>
  <c r="F34" i="2"/>
  <c r="F35" i="2"/>
  <c r="G35" i="2"/>
  <c r="F36" i="2"/>
  <c r="F37" i="2"/>
  <c r="G37" i="2"/>
  <c r="F38" i="2"/>
  <c r="F39" i="2"/>
  <c r="G39" i="2"/>
  <c r="F40" i="2"/>
  <c r="F41" i="2"/>
  <c r="G41" i="2"/>
  <c r="F42" i="2"/>
  <c r="F43" i="2"/>
  <c r="G43" i="2"/>
  <c r="F44" i="2"/>
  <c r="F45" i="2"/>
  <c r="G45" i="2"/>
  <c r="F46" i="2"/>
  <c r="F47" i="2"/>
  <c r="G47" i="2"/>
  <c r="F48" i="2"/>
  <c r="F49" i="2"/>
  <c r="G49" i="2"/>
  <c r="F50" i="2"/>
  <c r="F51" i="2"/>
  <c r="G51" i="2"/>
  <c r="F52" i="2"/>
  <c r="F53" i="2"/>
  <c r="G53" i="2"/>
  <c r="F54" i="2"/>
  <c r="F55" i="2"/>
  <c r="G55" i="2"/>
  <c r="F56" i="2"/>
  <c r="F57" i="2"/>
  <c r="G57" i="2"/>
  <c r="F58" i="2"/>
  <c r="F59" i="2"/>
  <c r="G59" i="2"/>
  <c r="F60" i="2"/>
  <c r="F61" i="2"/>
  <c r="G61" i="2"/>
  <c r="F62" i="2"/>
  <c r="F63" i="2"/>
  <c r="G63" i="2"/>
  <c r="F64" i="2"/>
  <c r="F65" i="2"/>
  <c r="G65" i="2"/>
  <c r="F66" i="2"/>
  <c r="F67" i="2"/>
  <c r="G67" i="2"/>
  <c r="F68" i="2"/>
  <c r="F69" i="2"/>
  <c r="G69" i="2"/>
  <c r="F70" i="2"/>
  <c r="F71" i="2"/>
  <c r="G71" i="2"/>
  <c r="F72" i="2"/>
  <c r="F73" i="2"/>
  <c r="G73" i="2"/>
  <c r="F74" i="2"/>
  <c r="F75" i="2"/>
  <c r="G75" i="2"/>
  <c r="F76" i="2"/>
  <c r="F77" i="2"/>
  <c r="G77" i="2"/>
  <c r="F78" i="2"/>
  <c r="F79" i="2"/>
  <c r="G79" i="2"/>
  <c r="F80" i="2"/>
  <c r="F81" i="2"/>
  <c r="G81" i="2"/>
  <c r="F82" i="2"/>
  <c r="F83" i="2"/>
  <c r="G83" i="2"/>
  <c r="F84" i="2"/>
  <c r="F85" i="2"/>
  <c r="G85" i="2"/>
  <c r="F86" i="2"/>
  <c r="F87" i="2"/>
  <c r="G87" i="2"/>
  <c r="F88" i="2"/>
  <c r="F89" i="2"/>
  <c r="G89" i="2"/>
  <c r="G4" i="2"/>
  <c r="F4" i="2"/>
  <c r="D8" i="4"/>
  <c r="D9" i="4"/>
  <c r="D14" i="4" s="1"/>
  <c r="D19" i="4" s="1"/>
  <c r="D24" i="4" s="1"/>
  <c r="D10" i="4"/>
  <c r="D11" i="4"/>
  <c r="D16" i="4" s="1"/>
  <c r="D21" i="4" s="1"/>
  <c r="D26" i="4" s="1"/>
  <c r="D13" i="4"/>
  <c r="D18" i="4" s="1"/>
  <c r="D23" i="4" s="1"/>
  <c r="D15" i="4"/>
  <c r="D20" i="4" s="1"/>
  <c r="D25" i="4" s="1"/>
  <c r="D7" i="4"/>
  <c r="D12" i="4" s="1"/>
  <c r="D17" i="4" s="1"/>
  <c r="D22" i="4" s="1"/>
  <c r="C12" i="4"/>
  <c r="C7" i="4"/>
  <c r="C3" i="4"/>
  <c r="C8" i="4" s="1"/>
  <c r="AB27" i="1" l="1"/>
  <c r="AE17" i="1"/>
  <c r="AB31" i="1"/>
  <c r="AE21" i="1"/>
  <c r="AB32" i="1"/>
  <c r="AE32" i="1" s="1"/>
  <c r="AE22" i="1"/>
  <c r="AB28" i="1"/>
  <c r="AE28" i="1" s="1"/>
  <c r="AE18" i="1"/>
  <c r="AB24" i="1"/>
  <c r="AE14" i="1"/>
  <c r="J4" i="1"/>
  <c r="I4" i="1"/>
  <c r="AB42" i="1"/>
  <c r="AE42" i="1" s="1"/>
  <c r="AA66" i="1"/>
  <c r="AA62" i="1"/>
  <c r="AB38" i="1"/>
  <c r="AE38" i="1" s="1"/>
  <c r="AB35" i="1"/>
  <c r="AE35" i="1" s="1"/>
  <c r="AB30" i="1"/>
  <c r="AE30" i="1" s="1"/>
  <c r="AA15" i="1"/>
  <c r="AA19" i="1"/>
  <c r="AB29" i="1"/>
  <c r="AE29" i="1" s="1"/>
  <c r="AA23" i="1"/>
  <c r="AC39" i="1"/>
  <c r="AB23" i="1"/>
  <c r="AE23" i="1" s="1"/>
  <c r="AB26" i="1"/>
  <c r="AE26" i="1" s="1"/>
  <c r="D5" i="1"/>
  <c r="E5" i="1"/>
  <c r="A6" i="1"/>
  <c r="M6" i="1" s="1"/>
  <c r="C13" i="4"/>
  <c r="C4" i="4"/>
  <c r="C17" i="4"/>
  <c r="J4" i="7"/>
  <c r="L9" i="6"/>
  <c r="K2" i="2" a="1"/>
  <c r="K2" i="2" s="1"/>
  <c r="G12" i="2"/>
  <c r="AB41" i="1" l="1"/>
  <c r="AE31" i="1"/>
  <c r="AB34" i="1"/>
  <c r="AE24" i="1"/>
  <c r="AB37" i="1"/>
  <c r="AE27" i="1"/>
  <c r="H5" i="1"/>
  <c r="N5" i="1" s="1"/>
  <c r="T5" i="1"/>
  <c r="S5" i="1"/>
  <c r="J5" i="1"/>
  <c r="I5" i="1"/>
  <c r="AB39" i="1"/>
  <c r="AE39" i="1" s="1"/>
  <c r="AA24" i="1"/>
  <c r="AA71" i="1"/>
  <c r="AA76" i="1" s="1"/>
  <c r="AA28" i="1"/>
  <c r="AB45" i="1"/>
  <c r="AE45" i="1" s="1"/>
  <c r="AB52" i="1"/>
  <c r="AE52" i="1" s="1"/>
  <c r="AB40" i="1"/>
  <c r="AE40" i="1" s="1"/>
  <c r="AB48" i="1"/>
  <c r="AE48" i="1" s="1"/>
  <c r="AA67" i="1"/>
  <c r="AA20" i="1"/>
  <c r="AB33" i="1"/>
  <c r="AE33" i="1" s="1"/>
  <c r="AB36" i="1"/>
  <c r="AE36" i="1" s="1"/>
  <c r="AC49" i="1"/>
  <c r="AC59" i="1" s="1"/>
  <c r="AC69" i="1" s="1"/>
  <c r="AC79" i="1" s="1"/>
  <c r="AC89" i="1" s="1"/>
  <c r="AC99" i="1" s="1"/>
  <c r="A7" i="1"/>
  <c r="M7" i="1" s="1"/>
  <c r="E6" i="1"/>
  <c r="D6" i="1"/>
  <c r="C22" i="4"/>
  <c r="C18" i="4"/>
  <c r="C5" i="4"/>
  <c r="C9" i="4"/>
  <c r="J5" i="7"/>
  <c r="L10" i="6"/>
  <c r="G14" i="2"/>
  <c r="AB44" i="1" l="1"/>
  <c r="AE34" i="1"/>
  <c r="AB47" i="1"/>
  <c r="AE37" i="1"/>
  <c r="AB51" i="1"/>
  <c r="AE41" i="1"/>
  <c r="AA81" i="1"/>
  <c r="U5" i="1"/>
  <c r="H6" i="1"/>
  <c r="N6" i="1" s="1"/>
  <c r="T6" i="1"/>
  <c r="S6" i="1"/>
  <c r="J6" i="1"/>
  <c r="I6" i="1"/>
  <c r="AB62" i="1"/>
  <c r="AE62" i="1" s="1"/>
  <c r="AA72" i="1"/>
  <c r="AA77" i="1" s="1"/>
  <c r="AA29" i="1"/>
  <c r="AA33" i="1"/>
  <c r="AB58" i="1"/>
  <c r="AE58" i="1" s="1"/>
  <c r="AB49" i="1"/>
  <c r="AE49" i="1" s="1"/>
  <c r="AA25" i="1"/>
  <c r="AB50" i="1"/>
  <c r="AE50" i="1" s="1"/>
  <c r="AB55" i="1"/>
  <c r="AE55" i="1" s="1"/>
  <c r="AC1" i="1"/>
  <c r="AD76" i="1" s="1"/>
  <c r="AB46" i="1"/>
  <c r="AE46" i="1" s="1"/>
  <c r="AB43" i="1"/>
  <c r="AE43" i="1" s="1"/>
  <c r="A8" i="1"/>
  <c r="M8" i="1" s="1"/>
  <c r="D7" i="1"/>
  <c r="E7" i="1"/>
  <c r="C14" i="4"/>
  <c r="C23" i="4"/>
  <c r="C6" i="4"/>
  <c r="C10" i="4"/>
  <c r="J6" i="7"/>
  <c r="L11" i="6"/>
  <c r="G16" i="2"/>
  <c r="AE47" i="1" l="1"/>
  <c r="AB57" i="1"/>
  <c r="AB61" i="1"/>
  <c r="AE51" i="1"/>
  <c r="AE44" i="1"/>
  <c r="AB54" i="1"/>
  <c r="AD24" i="1"/>
  <c r="AD3" i="1"/>
  <c r="V4" i="1" s="1"/>
  <c r="AA82" i="1"/>
  <c r="AD77" i="1"/>
  <c r="AA86" i="1"/>
  <c r="AD81" i="1"/>
  <c r="U6" i="1"/>
  <c r="R6" i="1" s="1"/>
  <c r="R5" i="1"/>
  <c r="H7" i="1"/>
  <c r="N7" i="1" s="1"/>
  <c r="T7" i="1"/>
  <c r="S7" i="1"/>
  <c r="I7" i="1"/>
  <c r="J7" i="1"/>
  <c r="AB60" i="1"/>
  <c r="AE60" i="1" s="1"/>
  <c r="AD72" i="1"/>
  <c r="AD71" i="1"/>
  <c r="AB59" i="1"/>
  <c r="AE59" i="1" s="1"/>
  <c r="AD67" i="1"/>
  <c r="AB53" i="1"/>
  <c r="AE53" i="1" s="1"/>
  <c r="AB65" i="1"/>
  <c r="AD20" i="1"/>
  <c r="AD28" i="1"/>
  <c r="AB72" i="1"/>
  <c r="AD5" i="1"/>
  <c r="AD6" i="1"/>
  <c r="AD7" i="1"/>
  <c r="AD11" i="1"/>
  <c r="AD27" i="1"/>
  <c r="AD31" i="1"/>
  <c r="AD47" i="1"/>
  <c r="AD51" i="1"/>
  <c r="AD8" i="1"/>
  <c r="AD12" i="1"/>
  <c r="AD36" i="1"/>
  <c r="AD16" i="1"/>
  <c r="AD32" i="1"/>
  <c r="AD4" i="1"/>
  <c r="AD52" i="1"/>
  <c r="AD18" i="1"/>
  <c r="AD57" i="1"/>
  <c r="AD10" i="1"/>
  <c r="AD61" i="1"/>
  <c r="AD14" i="1"/>
  <c r="AD9" i="1"/>
  <c r="AD46" i="1"/>
  <c r="AD21" i="1"/>
  <c r="AD26" i="1"/>
  <c r="AD41" i="1"/>
  <c r="AD13" i="1"/>
  <c r="AD56" i="1"/>
  <c r="AD42" i="1"/>
  <c r="AD17" i="1"/>
  <c r="AD22" i="1"/>
  <c r="AD37" i="1"/>
  <c r="AD19" i="1"/>
  <c r="AD62" i="1"/>
  <c r="AD66" i="1"/>
  <c r="AD15" i="1"/>
  <c r="AD23" i="1"/>
  <c r="AB68" i="1"/>
  <c r="AB56" i="1"/>
  <c r="AE56" i="1" s="1"/>
  <c r="AA30" i="1"/>
  <c r="AD25" i="1"/>
  <c r="AA38" i="1"/>
  <c r="AD33" i="1"/>
  <c r="AA34" i="1"/>
  <c r="AD29" i="1"/>
  <c r="AB1" i="1"/>
  <c r="A9" i="1"/>
  <c r="M9" i="1" s="1"/>
  <c r="D8" i="1"/>
  <c r="E8" i="1"/>
  <c r="C15" i="4"/>
  <c r="C11" i="4"/>
  <c r="C19" i="4"/>
  <c r="J7" i="7"/>
  <c r="L12" i="6"/>
  <c r="G18" i="2"/>
  <c r="AB82" i="1" l="1"/>
  <c r="AE82" i="1" s="1"/>
  <c r="AE72" i="1"/>
  <c r="AB71" i="1"/>
  <c r="AE61" i="1"/>
  <c r="AF61" i="1" s="1"/>
  <c r="AE54" i="1"/>
  <c r="AB64" i="1"/>
  <c r="AE57" i="1"/>
  <c r="AB67" i="1"/>
  <c r="AB75" i="1"/>
  <c r="AE75" i="1" s="1"/>
  <c r="AE65" i="1"/>
  <c r="AB78" i="1"/>
  <c r="AE78" i="1" s="1"/>
  <c r="AE68" i="1"/>
  <c r="AD82" i="1"/>
  <c r="AA87" i="1"/>
  <c r="AB88" i="1"/>
  <c r="AE88" i="1" s="1"/>
  <c r="AB92" i="1"/>
  <c r="AE92" i="1" s="1"/>
  <c r="AD86" i="1"/>
  <c r="AA91" i="1"/>
  <c r="U7" i="1"/>
  <c r="R7" i="1" s="1"/>
  <c r="V7" i="1" s="1"/>
  <c r="F7" i="1" s="1"/>
  <c r="H8" i="1"/>
  <c r="N8" i="1" s="1"/>
  <c r="T8" i="1"/>
  <c r="S8" i="1"/>
  <c r="J8" i="1"/>
  <c r="I8" i="1"/>
  <c r="AF46" i="1"/>
  <c r="AA35" i="1"/>
  <c r="AD30" i="1"/>
  <c r="AB63" i="1"/>
  <c r="AE63" i="1" s="1"/>
  <c r="AB70" i="1"/>
  <c r="AE70" i="1" s="1"/>
  <c r="AF7" i="1"/>
  <c r="AF11" i="1"/>
  <c r="AF4" i="1"/>
  <c r="AF8" i="1"/>
  <c r="AF9" i="1"/>
  <c r="AF13" i="1"/>
  <c r="AF21" i="1"/>
  <c r="AF37" i="1"/>
  <c r="AF41" i="1"/>
  <c r="AF3" i="1"/>
  <c r="AF14" i="1"/>
  <c r="AF18" i="1"/>
  <c r="AF6" i="1"/>
  <c r="AF10" i="1"/>
  <c r="AF51" i="1"/>
  <c r="AF28" i="1"/>
  <c r="AF47" i="1"/>
  <c r="AF32" i="1"/>
  <c r="AF19" i="1"/>
  <c r="AF24" i="1"/>
  <c r="AF15" i="1"/>
  <c r="AF31" i="1"/>
  <c r="AF27" i="1"/>
  <c r="AF26" i="1"/>
  <c r="AF57" i="1"/>
  <c r="AF42" i="1"/>
  <c r="AF23" i="1"/>
  <c r="AF52" i="1"/>
  <c r="AF36" i="1"/>
  <c r="AF33" i="1"/>
  <c r="AA43" i="1"/>
  <c r="AD38" i="1"/>
  <c r="AF56" i="1"/>
  <c r="AB66" i="1"/>
  <c r="AE66" i="1" s="1"/>
  <c r="AF62" i="1"/>
  <c r="AA39" i="1"/>
  <c r="AD34" i="1"/>
  <c r="V5" i="1"/>
  <c r="F5" i="1" s="1"/>
  <c r="V6" i="1"/>
  <c r="F6" i="1" s="1"/>
  <c r="F4" i="1"/>
  <c r="AF72" i="1"/>
  <c r="AB69" i="1"/>
  <c r="AE69" i="1" s="1"/>
  <c r="A10" i="1"/>
  <c r="M10" i="1" s="1"/>
  <c r="D9" i="1"/>
  <c r="E9" i="1"/>
  <c r="C16" i="4"/>
  <c r="C24" i="4"/>
  <c r="C20" i="4"/>
  <c r="J8" i="7"/>
  <c r="J17" i="7"/>
  <c r="L13" i="6"/>
  <c r="G20" i="2"/>
  <c r="AB85" i="1" l="1"/>
  <c r="AE85" i="1" s="1"/>
  <c r="AB77" i="1"/>
  <c r="AE67" i="1"/>
  <c r="AF67" i="1" s="1"/>
  <c r="AB81" i="1"/>
  <c r="AE71" i="1"/>
  <c r="AF71" i="1" s="1"/>
  <c r="AB74" i="1"/>
  <c r="AE64" i="1"/>
  <c r="AB80" i="1"/>
  <c r="AE80" i="1" s="1"/>
  <c r="AD91" i="1"/>
  <c r="AA96" i="1"/>
  <c r="AB102" i="1"/>
  <c r="AE102" i="1" s="1"/>
  <c r="AB73" i="1"/>
  <c r="AE73" i="1" s="1"/>
  <c r="AB98" i="1"/>
  <c r="AE98" i="1" s="1"/>
  <c r="AD87" i="1"/>
  <c r="AA92" i="1"/>
  <c r="AB79" i="1"/>
  <c r="AE79" i="1" s="1"/>
  <c r="AF66" i="1"/>
  <c r="AB76" i="1"/>
  <c r="AE76" i="1" s="1"/>
  <c r="U8" i="1"/>
  <c r="H9" i="1"/>
  <c r="N9" i="1" s="1"/>
  <c r="T9" i="1"/>
  <c r="S9" i="1"/>
  <c r="AF29" i="1"/>
  <c r="AF34" i="1"/>
  <c r="J9" i="1"/>
  <c r="I9" i="1"/>
  <c r="AF38" i="1"/>
  <c r="AA44" i="1"/>
  <c r="AD39" i="1"/>
  <c r="AF39" i="1" s="1"/>
  <c r="AF30" i="1"/>
  <c r="AA48" i="1"/>
  <c r="AD43" i="1"/>
  <c r="AF43" i="1" s="1"/>
  <c r="AF12" i="1"/>
  <c r="W5" i="1"/>
  <c r="G5" i="1" s="1"/>
  <c r="W7" i="1"/>
  <c r="G7" i="1" s="1"/>
  <c r="W6" i="1"/>
  <c r="G6" i="1" s="1"/>
  <c r="W4" i="1"/>
  <c r="G4" i="1" s="1"/>
  <c r="AF5" i="1"/>
  <c r="AF22" i="1"/>
  <c r="AF17" i="1"/>
  <c r="AF25" i="1"/>
  <c r="AF16" i="1"/>
  <c r="AF20" i="1"/>
  <c r="AA40" i="1"/>
  <c r="AD35" i="1"/>
  <c r="AF35" i="1" s="1"/>
  <c r="A11" i="1"/>
  <c r="M11" i="1" s="1"/>
  <c r="D10" i="1"/>
  <c r="E10" i="1"/>
  <c r="C25" i="4"/>
  <c r="C21" i="4"/>
  <c r="J9" i="7"/>
  <c r="L14" i="6"/>
  <c r="G22" i="2"/>
  <c r="AB95" i="1" l="1"/>
  <c r="AE95" i="1" s="1"/>
  <c r="AE81" i="1"/>
  <c r="AB91" i="1"/>
  <c r="AE74" i="1"/>
  <c r="AB84" i="1"/>
  <c r="AE77" i="1"/>
  <c r="AB87" i="1"/>
  <c r="AB89" i="1"/>
  <c r="AE89" i="1" s="1"/>
  <c r="AA101" i="1"/>
  <c r="AD96" i="1"/>
  <c r="AB86" i="1"/>
  <c r="AE86" i="1" s="1"/>
  <c r="AA97" i="1"/>
  <c r="AD92" i="1"/>
  <c r="AB83" i="1"/>
  <c r="AE83" i="1" s="1"/>
  <c r="AB90" i="1"/>
  <c r="AE90" i="1" s="1"/>
  <c r="U9" i="1"/>
  <c r="R9" i="1" s="1"/>
  <c r="W9" i="1" s="1"/>
  <c r="G9" i="1" s="1"/>
  <c r="R8" i="1"/>
  <c r="H10" i="1"/>
  <c r="N10" i="1" s="1"/>
  <c r="T10" i="1"/>
  <c r="S10" i="1"/>
  <c r="J10" i="1"/>
  <c r="I10" i="1"/>
  <c r="AA45" i="1"/>
  <c r="AD40" i="1"/>
  <c r="AF40" i="1" s="1"/>
  <c r="AA53" i="1"/>
  <c r="AD48" i="1"/>
  <c r="AF48" i="1" s="1"/>
  <c r="AA49" i="1"/>
  <c r="AD44" i="1"/>
  <c r="AF44" i="1" s="1"/>
  <c r="A12" i="1"/>
  <c r="M12" i="1" s="1"/>
  <c r="D11" i="1"/>
  <c r="E11" i="1"/>
  <c r="C26" i="4"/>
  <c r="J10" i="7"/>
  <c r="L15" i="6"/>
  <c r="G24" i="2"/>
  <c r="AE84" i="1" l="1"/>
  <c r="AB94" i="1"/>
  <c r="AE94" i="1" s="1"/>
  <c r="AE87" i="1"/>
  <c r="AB97" i="1"/>
  <c r="AE97" i="1" s="1"/>
  <c r="AE91" i="1"/>
  <c r="AB101" i="1"/>
  <c r="AE101" i="1" s="1"/>
  <c r="AA102" i="1"/>
  <c r="AD97" i="1"/>
  <c r="AB100" i="1"/>
  <c r="AE100" i="1" s="1"/>
  <c r="AB93" i="1"/>
  <c r="AE93" i="1" s="1"/>
  <c r="AB96" i="1"/>
  <c r="AE96" i="1" s="1"/>
  <c r="AD101" i="1"/>
  <c r="AB99" i="1"/>
  <c r="AE99" i="1" s="1"/>
  <c r="U10" i="1"/>
  <c r="R10" i="1" s="1"/>
  <c r="V10" i="1" s="1"/>
  <c r="F10" i="1" s="1"/>
  <c r="V9" i="1"/>
  <c r="F9" i="1" s="1"/>
  <c r="V8" i="1"/>
  <c r="F8" i="1" s="1"/>
  <c r="W8" i="1"/>
  <c r="G8" i="1" s="1"/>
  <c r="H11" i="1"/>
  <c r="N11" i="1" s="1"/>
  <c r="T11" i="1"/>
  <c r="S11" i="1"/>
  <c r="I11" i="1"/>
  <c r="J11" i="1"/>
  <c r="AD53" i="1"/>
  <c r="AF53" i="1" s="1"/>
  <c r="AA58" i="1"/>
  <c r="AD49" i="1"/>
  <c r="AF49" i="1" s="1"/>
  <c r="AA54" i="1"/>
  <c r="AA50" i="1"/>
  <c r="AD45" i="1"/>
  <c r="AF45" i="1" s="1"/>
  <c r="A13" i="1"/>
  <c r="M13" i="1" s="1"/>
  <c r="E12" i="1"/>
  <c r="D12" i="1"/>
  <c r="J11" i="7"/>
  <c r="L16" i="6"/>
  <c r="G26" i="2"/>
  <c r="AD102" i="1" l="1"/>
  <c r="U11" i="1"/>
  <c r="R11" i="1" s="1"/>
  <c r="W11" i="1" s="1"/>
  <c r="G11" i="1" s="1"/>
  <c r="W10" i="1"/>
  <c r="G10" i="1" s="1"/>
  <c r="H12" i="1"/>
  <c r="N12" i="1" s="1"/>
  <c r="T12" i="1"/>
  <c r="S12" i="1"/>
  <c r="J12" i="1"/>
  <c r="I12" i="1"/>
  <c r="AD50" i="1"/>
  <c r="AF50" i="1" s="1"/>
  <c r="AA55" i="1"/>
  <c r="AD54" i="1"/>
  <c r="AF54" i="1" s="1"/>
  <c r="AA59" i="1"/>
  <c r="AD58" i="1"/>
  <c r="AF58" i="1" s="1"/>
  <c r="AA63" i="1"/>
  <c r="A14" i="1"/>
  <c r="M14" i="1" s="1"/>
  <c r="D13" i="1"/>
  <c r="E13" i="1"/>
  <c r="J12" i="7"/>
  <c r="L17" i="6"/>
  <c r="G28" i="2"/>
  <c r="U12" i="1" l="1"/>
  <c r="R12" i="1" s="1"/>
  <c r="W12" i="1" s="1"/>
  <c r="G12" i="1" s="1"/>
  <c r="V11" i="1"/>
  <c r="F11" i="1" s="1"/>
  <c r="H13" i="1"/>
  <c r="N13" i="1" s="1"/>
  <c r="T13" i="1"/>
  <c r="S13" i="1"/>
  <c r="J13" i="1"/>
  <c r="I13" i="1"/>
  <c r="AD59" i="1"/>
  <c r="AF59" i="1" s="1"/>
  <c r="AA64" i="1"/>
  <c r="AD63" i="1"/>
  <c r="AF63" i="1" s="1"/>
  <c r="AA68" i="1"/>
  <c r="AA60" i="1"/>
  <c r="AD55" i="1"/>
  <c r="AF55" i="1" s="1"/>
  <c r="A15" i="1"/>
  <c r="M15" i="1" s="1"/>
  <c r="E14" i="1"/>
  <c r="D14" i="1"/>
  <c r="J13" i="7"/>
  <c r="L18" i="6"/>
  <c r="G30" i="2"/>
  <c r="AD68" i="1" l="1"/>
  <c r="AF68" i="1" s="1"/>
  <c r="AA73" i="1"/>
  <c r="U13" i="1"/>
  <c r="R13" i="1" s="1"/>
  <c r="W13" i="1" s="1"/>
  <c r="G13" i="1" s="1"/>
  <c r="V12" i="1"/>
  <c r="F12" i="1" s="1"/>
  <c r="H14" i="1"/>
  <c r="N14" i="1" s="1"/>
  <c r="T14" i="1"/>
  <c r="S14" i="1"/>
  <c r="J14" i="1"/>
  <c r="I14" i="1"/>
  <c r="AA69" i="1"/>
  <c r="AD64" i="1"/>
  <c r="AF64" i="1" s="1"/>
  <c r="AA65" i="1"/>
  <c r="AD60" i="1"/>
  <c r="AF60" i="1" s="1"/>
  <c r="A16" i="1"/>
  <c r="M16" i="1" s="1"/>
  <c r="D15" i="1"/>
  <c r="E15" i="1"/>
  <c r="J14" i="7"/>
  <c r="L19" i="6"/>
  <c r="G32" i="2"/>
  <c r="AD73" i="1" l="1"/>
  <c r="AA78" i="1"/>
  <c r="AD69" i="1"/>
  <c r="AF69" i="1" s="1"/>
  <c r="AA74" i="1"/>
  <c r="U14" i="1"/>
  <c r="R14" i="1" s="1"/>
  <c r="W14" i="1" s="1"/>
  <c r="G14" i="1" s="1"/>
  <c r="V13" i="1"/>
  <c r="F13" i="1" s="1"/>
  <c r="H15" i="1"/>
  <c r="N15" i="1" s="1"/>
  <c r="T15" i="1"/>
  <c r="S15" i="1"/>
  <c r="I15" i="1"/>
  <c r="J15" i="1"/>
  <c r="AD65" i="1"/>
  <c r="AF65" i="1" s="1"/>
  <c r="AA70" i="1"/>
  <c r="A17" i="1"/>
  <c r="M17" i="1" s="1"/>
  <c r="E16" i="1"/>
  <c r="D16" i="1"/>
  <c r="J15" i="7"/>
  <c r="L20" i="6"/>
  <c r="G34" i="2"/>
  <c r="AD70" i="1" l="1"/>
  <c r="AF70" i="1" s="1"/>
  <c r="AA75" i="1"/>
  <c r="AD74" i="1"/>
  <c r="AA79" i="1"/>
  <c r="AD78" i="1"/>
  <c r="AA83" i="1"/>
  <c r="U15" i="1"/>
  <c r="R15" i="1" s="1"/>
  <c r="W15" i="1" s="1"/>
  <c r="G15" i="1" s="1"/>
  <c r="V14" i="1"/>
  <c r="F14" i="1" s="1"/>
  <c r="H16" i="1"/>
  <c r="N16" i="1" s="1"/>
  <c r="T16" i="1"/>
  <c r="S16" i="1"/>
  <c r="J16" i="1"/>
  <c r="I16" i="1"/>
  <c r="A18" i="1"/>
  <c r="M18" i="1" s="1"/>
  <c r="D17" i="1"/>
  <c r="E17" i="1"/>
  <c r="J16" i="7"/>
  <c r="L21" i="6"/>
  <c r="G36" i="2"/>
  <c r="AD83" i="1" l="1"/>
  <c r="AA88" i="1"/>
  <c r="AD75" i="1"/>
  <c r="AA80" i="1"/>
  <c r="AD79" i="1"/>
  <c r="AA84" i="1"/>
  <c r="U16" i="1"/>
  <c r="R16" i="1" s="1"/>
  <c r="V16" i="1" s="1"/>
  <c r="F16" i="1" s="1"/>
  <c r="V15" i="1"/>
  <c r="F15" i="1" s="1"/>
  <c r="H18" i="1"/>
  <c r="N18" i="1" s="1"/>
  <c r="T18" i="1"/>
  <c r="S18" i="1"/>
  <c r="H17" i="1"/>
  <c r="N17" i="1" s="1"/>
  <c r="T17" i="1"/>
  <c r="S17" i="1"/>
  <c r="J17" i="1"/>
  <c r="I17" i="1"/>
  <c r="A19" i="1"/>
  <c r="M19" i="1" s="1"/>
  <c r="E18" i="1"/>
  <c r="L22" i="6"/>
  <c r="G38" i="2"/>
  <c r="AA85" i="1" l="1"/>
  <c r="AD80" i="1"/>
  <c r="AA89" i="1"/>
  <c r="AD84" i="1"/>
  <c r="AA93" i="1"/>
  <c r="AD88" i="1"/>
  <c r="U17" i="1"/>
  <c r="R17" i="1" s="1"/>
  <c r="W17" i="1" s="1"/>
  <c r="G17" i="1" s="1"/>
  <c r="U18" i="1"/>
  <c r="W16" i="1"/>
  <c r="G16" i="1" s="1"/>
  <c r="I18" i="1"/>
  <c r="J18" i="1"/>
  <c r="A20" i="1"/>
  <c r="M20" i="1" s="1"/>
  <c r="D19" i="1"/>
  <c r="E19" i="1"/>
  <c r="J18" i="7"/>
  <c r="L23" i="6"/>
  <c r="G40" i="2"/>
  <c r="AD89" i="1" l="1"/>
  <c r="AA94" i="1"/>
  <c r="AA98" i="1"/>
  <c r="AD93" i="1"/>
  <c r="AA90" i="1"/>
  <c r="AD85" i="1"/>
  <c r="R18" i="1"/>
  <c r="V17" i="1"/>
  <c r="F17" i="1" s="1"/>
  <c r="H19" i="1"/>
  <c r="N19" i="1" s="1"/>
  <c r="T19" i="1"/>
  <c r="S19" i="1"/>
  <c r="I19" i="1"/>
  <c r="J19" i="1"/>
  <c r="A21" i="1"/>
  <c r="M21" i="1" s="1"/>
  <c r="E20" i="1"/>
  <c r="D20" i="1"/>
  <c r="J19" i="7"/>
  <c r="L24" i="6"/>
  <c r="G42" i="2"/>
  <c r="AD94" i="1" l="1"/>
  <c r="AA99" i="1"/>
  <c r="AD90" i="1"/>
  <c r="AA95" i="1"/>
  <c r="AD98" i="1"/>
  <c r="V18" i="1"/>
  <c r="F18" i="1" s="1"/>
  <c r="U19" i="1"/>
  <c r="R19" i="1" s="1"/>
  <c r="W19" i="1" s="1"/>
  <c r="G19" i="1" s="1"/>
  <c r="W18" i="1"/>
  <c r="G18" i="1" s="1"/>
  <c r="H21" i="1"/>
  <c r="N21" i="1" s="1"/>
  <c r="T21" i="1"/>
  <c r="S21" i="1"/>
  <c r="H20" i="1"/>
  <c r="N20" i="1" s="1"/>
  <c r="T20" i="1"/>
  <c r="S20" i="1"/>
  <c r="J20" i="1"/>
  <c r="I20" i="1"/>
  <c r="A22" i="1"/>
  <c r="M22" i="1" s="1"/>
  <c r="E21" i="1"/>
  <c r="J20" i="7"/>
  <c r="L25" i="6"/>
  <c r="G44" i="2"/>
  <c r="AD95" i="1" l="1"/>
  <c r="AA100" i="1"/>
  <c r="AD99" i="1"/>
  <c r="U20" i="1"/>
  <c r="R20" i="1" s="1"/>
  <c r="V20" i="1" s="1"/>
  <c r="F20" i="1" s="1"/>
  <c r="U21" i="1"/>
  <c r="R21" i="1" s="1"/>
  <c r="V21" i="1" s="1"/>
  <c r="F21" i="1" s="1"/>
  <c r="V19" i="1"/>
  <c r="F19" i="1" s="1"/>
  <c r="J21" i="1"/>
  <c r="I21" i="1"/>
  <c r="A23" i="1"/>
  <c r="M23" i="1" s="1"/>
  <c r="D22" i="1"/>
  <c r="E22" i="1"/>
  <c r="J21" i="7"/>
  <c r="L26" i="6"/>
  <c r="G46" i="2"/>
  <c r="AD100" i="1" l="1"/>
  <c r="W21" i="1"/>
  <c r="G21" i="1" s="1"/>
  <c r="H22" i="1"/>
  <c r="N22" i="1" s="1"/>
  <c r="T22" i="1"/>
  <c r="S22" i="1"/>
  <c r="W20" i="1"/>
  <c r="G20" i="1" s="1"/>
  <c r="J22" i="1"/>
  <c r="I22" i="1"/>
  <c r="A24" i="1"/>
  <c r="M24" i="1" s="1"/>
  <c r="D23" i="1"/>
  <c r="E23" i="1"/>
  <c r="J22" i="7"/>
  <c r="L27" i="6"/>
  <c r="G48" i="2"/>
  <c r="U22" i="1" l="1"/>
  <c r="R22" i="1" s="1"/>
  <c r="W22" i="1" s="1"/>
  <c r="G22" i="1" s="1"/>
  <c r="H23" i="1"/>
  <c r="N23" i="1" s="1"/>
  <c r="T23" i="1"/>
  <c r="S23" i="1"/>
  <c r="I23" i="1"/>
  <c r="J23" i="1"/>
  <c r="A25" i="1"/>
  <c r="M25" i="1" s="1"/>
  <c r="D24" i="1"/>
  <c r="E24" i="1"/>
  <c r="J23" i="7"/>
  <c r="L28" i="6"/>
  <c r="G50" i="2"/>
  <c r="U23" i="1" l="1"/>
  <c r="R23" i="1" s="1"/>
  <c r="V23" i="1" s="1"/>
  <c r="F23" i="1" s="1"/>
  <c r="V22" i="1"/>
  <c r="F22" i="1" s="1"/>
  <c r="H24" i="1"/>
  <c r="N24" i="1" s="1"/>
  <c r="T24" i="1"/>
  <c r="S24" i="1"/>
  <c r="J24" i="1"/>
  <c r="I24" i="1"/>
  <c r="A26" i="1"/>
  <c r="M26" i="1" s="1"/>
  <c r="D25" i="1"/>
  <c r="E25" i="1"/>
  <c r="J24" i="7"/>
  <c r="L29" i="6"/>
  <c r="G52" i="2"/>
  <c r="U24" i="1" l="1"/>
  <c r="R24" i="1" s="1"/>
  <c r="W24" i="1" s="1"/>
  <c r="G24" i="1" s="1"/>
  <c r="W23" i="1"/>
  <c r="G23" i="1" s="1"/>
  <c r="H25" i="1"/>
  <c r="N25" i="1" s="1"/>
  <c r="T25" i="1"/>
  <c r="S25" i="1"/>
  <c r="J25" i="1"/>
  <c r="I25" i="1"/>
  <c r="A27" i="1"/>
  <c r="M27" i="1" s="1"/>
  <c r="D26" i="1"/>
  <c r="E26" i="1"/>
  <c r="J25" i="7"/>
  <c r="L30" i="6"/>
  <c r="G54" i="2"/>
  <c r="U25" i="1" l="1"/>
  <c r="R25" i="1" s="1"/>
  <c r="V25" i="1" s="1"/>
  <c r="F25" i="1" s="1"/>
  <c r="V24" i="1"/>
  <c r="F24" i="1" s="1"/>
  <c r="H26" i="1"/>
  <c r="N26" i="1" s="1"/>
  <c r="T26" i="1"/>
  <c r="S26" i="1"/>
  <c r="J26" i="1"/>
  <c r="I26" i="1"/>
  <c r="A28" i="1"/>
  <c r="M28" i="1" s="1"/>
  <c r="D27" i="1"/>
  <c r="E27" i="1"/>
  <c r="J26" i="7"/>
  <c r="L31" i="6"/>
  <c r="G56" i="2"/>
  <c r="U26" i="1" l="1"/>
  <c r="R26" i="1" s="1"/>
  <c r="V26" i="1" s="1"/>
  <c r="F26" i="1" s="1"/>
  <c r="W25" i="1"/>
  <c r="G25" i="1" s="1"/>
  <c r="H27" i="1"/>
  <c r="N27" i="1" s="1"/>
  <c r="T27" i="1"/>
  <c r="S27" i="1"/>
  <c r="I27" i="1"/>
  <c r="J27" i="1"/>
  <c r="A29" i="1"/>
  <c r="M29" i="1" s="1"/>
  <c r="E28" i="1"/>
  <c r="D28" i="1"/>
  <c r="J27" i="7"/>
  <c r="L32" i="6"/>
  <c r="G58" i="2"/>
  <c r="U27" i="1" l="1"/>
  <c r="R27" i="1" s="1"/>
  <c r="W27" i="1" s="1"/>
  <c r="G27" i="1" s="1"/>
  <c r="W26" i="1"/>
  <c r="G26" i="1" s="1"/>
  <c r="H28" i="1"/>
  <c r="N28" i="1" s="1"/>
  <c r="T28" i="1"/>
  <c r="S28" i="1"/>
  <c r="J28" i="1"/>
  <c r="I28" i="1"/>
  <c r="A30" i="1"/>
  <c r="M30" i="1" s="1"/>
  <c r="D29" i="1"/>
  <c r="E29" i="1"/>
  <c r="J28" i="7"/>
  <c r="L33" i="6"/>
  <c r="G60" i="2"/>
  <c r="U28" i="1" l="1"/>
  <c r="R28" i="1" s="1"/>
  <c r="V28" i="1" s="1"/>
  <c r="F28" i="1" s="1"/>
  <c r="V27" i="1"/>
  <c r="F27" i="1" s="1"/>
  <c r="H29" i="1"/>
  <c r="N29" i="1" s="1"/>
  <c r="T29" i="1"/>
  <c r="S29" i="1"/>
  <c r="J29" i="1"/>
  <c r="I29" i="1"/>
  <c r="A31" i="1"/>
  <c r="M31" i="1" s="1"/>
  <c r="E30" i="1"/>
  <c r="D30" i="1"/>
  <c r="J29" i="7"/>
  <c r="L34" i="6"/>
  <c r="G62" i="2"/>
  <c r="U29" i="1" l="1"/>
  <c r="R29" i="1" s="1"/>
  <c r="W29" i="1" s="1"/>
  <c r="G29" i="1" s="1"/>
  <c r="W28" i="1"/>
  <c r="G28" i="1" s="1"/>
  <c r="H30" i="1"/>
  <c r="N30" i="1" s="1"/>
  <c r="T30" i="1"/>
  <c r="S30" i="1"/>
  <c r="J30" i="1"/>
  <c r="I30" i="1"/>
  <c r="A32" i="1"/>
  <c r="M32" i="1" s="1"/>
  <c r="D31" i="1"/>
  <c r="E31" i="1"/>
  <c r="J30" i="7"/>
  <c r="L35" i="6"/>
  <c r="G64" i="2"/>
  <c r="U30" i="1" l="1"/>
  <c r="R30" i="1" s="1"/>
  <c r="V30" i="1" s="1"/>
  <c r="F30" i="1" s="1"/>
  <c r="V29" i="1"/>
  <c r="F29" i="1" s="1"/>
  <c r="H31" i="1"/>
  <c r="N31" i="1" s="1"/>
  <c r="T31" i="1"/>
  <c r="S31" i="1"/>
  <c r="I31" i="1"/>
  <c r="J31" i="1"/>
  <c r="A33" i="1"/>
  <c r="M33" i="1" s="1"/>
  <c r="E32" i="1"/>
  <c r="D32" i="1"/>
  <c r="J31" i="7"/>
  <c r="L36" i="6"/>
  <c r="G66" i="2"/>
  <c r="U31" i="1" l="1"/>
  <c r="R31" i="1" s="1"/>
  <c r="W31" i="1" s="1"/>
  <c r="G31" i="1" s="1"/>
  <c r="W30" i="1"/>
  <c r="G30" i="1" s="1"/>
  <c r="H32" i="1"/>
  <c r="N32" i="1" s="1"/>
  <c r="T32" i="1"/>
  <c r="S32" i="1"/>
  <c r="J32" i="1"/>
  <c r="I32" i="1"/>
  <c r="A34" i="1"/>
  <c r="M34" i="1" s="1"/>
  <c r="D33" i="1"/>
  <c r="E33" i="1"/>
  <c r="J32" i="7"/>
  <c r="L37" i="6"/>
  <c r="G68" i="2"/>
  <c r="U32" i="1" l="1"/>
  <c r="R32" i="1" s="1"/>
  <c r="V32" i="1" s="1"/>
  <c r="F32" i="1" s="1"/>
  <c r="V31" i="1"/>
  <c r="F31" i="1" s="1"/>
  <c r="H33" i="1"/>
  <c r="N33" i="1" s="1"/>
  <c r="T33" i="1"/>
  <c r="S33" i="1"/>
  <c r="J33" i="1"/>
  <c r="I33" i="1"/>
  <c r="A35" i="1"/>
  <c r="M35" i="1" s="1"/>
  <c r="D34" i="1"/>
  <c r="E34" i="1"/>
  <c r="J33" i="7"/>
  <c r="L38" i="6"/>
  <c r="G70" i="2"/>
  <c r="U33" i="1" l="1"/>
  <c r="R33" i="1" s="1"/>
  <c r="W33" i="1" s="1"/>
  <c r="G33" i="1" s="1"/>
  <c r="W32" i="1"/>
  <c r="G32" i="1" s="1"/>
  <c r="H35" i="1"/>
  <c r="N35" i="1" s="1"/>
  <c r="T35" i="1"/>
  <c r="S35" i="1"/>
  <c r="H34" i="1"/>
  <c r="N34" i="1" s="1"/>
  <c r="T34" i="1"/>
  <c r="S34" i="1"/>
  <c r="J34" i="1"/>
  <c r="I34" i="1"/>
  <c r="A36" i="1"/>
  <c r="M36" i="1" s="1"/>
  <c r="E35" i="1"/>
  <c r="J34" i="7"/>
  <c r="L39" i="6"/>
  <c r="G72" i="2"/>
  <c r="U34" i="1" l="1"/>
  <c r="R34" i="1" s="1"/>
  <c r="V34" i="1" s="1"/>
  <c r="F34" i="1" s="1"/>
  <c r="U35" i="1"/>
  <c r="V33" i="1"/>
  <c r="F33" i="1" s="1"/>
  <c r="I35" i="1"/>
  <c r="J35" i="1"/>
  <c r="A37" i="1"/>
  <c r="H37" i="1" s="1"/>
  <c r="N37" i="1" s="1"/>
  <c r="E36" i="1"/>
  <c r="L40" i="6"/>
  <c r="G74" i="2"/>
  <c r="R36" i="1" l="1"/>
  <c r="V36" i="1" s="1"/>
  <c r="F36" i="1" s="1"/>
  <c r="R37" i="1"/>
  <c r="R35" i="1"/>
  <c r="W35" i="1" s="1"/>
  <c r="G35" i="1" s="1"/>
  <c r="W34" i="1"/>
  <c r="G34" i="1" s="1"/>
  <c r="J36" i="1"/>
  <c r="I36" i="1"/>
  <c r="A38" i="1"/>
  <c r="M38" i="1" s="1"/>
  <c r="E37" i="1"/>
  <c r="J35" i="7"/>
  <c r="L41" i="6"/>
  <c r="G76" i="2"/>
  <c r="W36" i="1" l="1"/>
  <c r="G36" i="1" s="1"/>
  <c r="V35" i="1"/>
  <c r="F35" i="1" s="1"/>
  <c r="H38" i="1"/>
  <c r="N38" i="1" s="1"/>
  <c r="T38" i="1"/>
  <c r="S38" i="1"/>
  <c r="W37" i="1"/>
  <c r="G37" i="1" s="1"/>
  <c r="V37" i="1"/>
  <c r="F37" i="1" s="1"/>
  <c r="J37" i="1"/>
  <c r="I37" i="1"/>
  <c r="A39" i="1"/>
  <c r="M39" i="1" s="1"/>
  <c r="E38" i="1"/>
  <c r="J36" i="7"/>
  <c r="L42" i="6"/>
  <c r="G78" i="2"/>
  <c r="U38" i="1" l="1"/>
  <c r="R38" i="1" s="1"/>
  <c r="W38" i="1" s="1"/>
  <c r="G38" i="1" s="1"/>
  <c r="J38" i="1"/>
  <c r="I38" i="1"/>
  <c r="A40" i="1"/>
  <c r="M40" i="1" s="1"/>
  <c r="D39" i="1"/>
  <c r="E39" i="1"/>
  <c r="J37" i="7"/>
  <c r="L43" i="6"/>
  <c r="G80" i="2"/>
  <c r="V38" i="1" l="1"/>
  <c r="F38" i="1" s="1"/>
  <c r="H40" i="1"/>
  <c r="N40" i="1" s="1"/>
  <c r="T40" i="1"/>
  <c r="S40" i="1"/>
  <c r="H39" i="1"/>
  <c r="N39" i="1" s="1"/>
  <c r="T39" i="1"/>
  <c r="S39" i="1"/>
  <c r="I39" i="1"/>
  <c r="J39" i="1"/>
  <c r="A41" i="1"/>
  <c r="M41" i="1" s="1"/>
  <c r="E40" i="1"/>
  <c r="J38" i="7"/>
  <c r="L44" i="6"/>
  <c r="G82" i="2"/>
  <c r="U40" i="1" l="1"/>
  <c r="U39" i="1"/>
  <c r="R39" i="1" s="1"/>
  <c r="W39" i="1" s="1"/>
  <c r="G39" i="1" s="1"/>
  <c r="J40" i="1"/>
  <c r="I40" i="1"/>
  <c r="A42" i="1"/>
  <c r="M42" i="1" s="1"/>
  <c r="D41" i="1"/>
  <c r="E41" i="1"/>
  <c r="J39" i="7"/>
  <c r="L45" i="6"/>
  <c r="G84" i="2"/>
  <c r="R40" i="1" l="1"/>
  <c r="V40" i="1" s="1"/>
  <c r="F40" i="1" s="1"/>
  <c r="V39" i="1"/>
  <c r="F39" i="1" s="1"/>
  <c r="H41" i="1"/>
  <c r="N41" i="1" s="1"/>
  <c r="T41" i="1"/>
  <c r="S41" i="1"/>
  <c r="J41" i="1"/>
  <c r="I41" i="1"/>
  <c r="A43" i="1"/>
  <c r="M43" i="1" s="1"/>
  <c r="D42" i="1"/>
  <c r="E42" i="1"/>
  <c r="J40" i="7"/>
  <c r="L46" i="6"/>
  <c r="G86" i="2"/>
  <c r="U41" i="1" l="1"/>
  <c r="R41" i="1" s="1"/>
  <c r="V41" i="1" s="1"/>
  <c r="F41" i="1" s="1"/>
  <c r="W40" i="1"/>
  <c r="G40" i="1" s="1"/>
  <c r="H42" i="1"/>
  <c r="N42" i="1" s="1"/>
  <c r="S42" i="1"/>
  <c r="T42" i="1"/>
  <c r="J42" i="1"/>
  <c r="I42" i="1"/>
  <c r="A44" i="1"/>
  <c r="M44" i="1" s="1"/>
  <c r="D43" i="1"/>
  <c r="E43" i="1"/>
  <c r="J41" i="7"/>
  <c r="L47" i="6"/>
  <c r="G88" i="2"/>
  <c r="U42" i="1" l="1"/>
  <c r="R42" i="1" s="1"/>
  <c r="V42" i="1" s="1"/>
  <c r="F42" i="1" s="1"/>
  <c r="H43" i="1"/>
  <c r="N43" i="1" s="1"/>
  <c r="T43" i="1"/>
  <c r="S43" i="1"/>
  <c r="W41" i="1"/>
  <c r="G41" i="1" s="1"/>
  <c r="I43" i="1"/>
  <c r="J43" i="1"/>
  <c r="A45" i="1"/>
  <c r="M45" i="1" s="1"/>
  <c r="E44" i="1"/>
  <c r="D44" i="1"/>
  <c r="J42" i="7"/>
  <c r="L48" i="6"/>
  <c r="U43" i="1" l="1"/>
  <c r="R43" i="1" s="1"/>
  <c r="W43" i="1" s="1"/>
  <c r="G43" i="1" s="1"/>
  <c r="W42" i="1"/>
  <c r="G42" i="1" s="1"/>
  <c r="H44" i="1"/>
  <c r="N44" i="1" s="1"/>
  <c r="T44" i="1"/>
  <c r="S44" i="1"/>
  <c r="J44" i="1"/>
  <c r="I44" i="1"/>
  <c r="A46" i="1"/>
  <c r="M46" i="1" s="1"/>
  <c r="D45" i="1"/>
  <c r="E45" i="1"/>
  <c r="J43" i="7"/>
  <c r="L49" i="6"/>
  <c r="U44" i="1" l="1"/>
  <c r="R44" i="1" s="1"/>
  <c r="V44" i="1" s="1"/>
  <c r="F44" i="1" s="1"/>
  <c r="V43" i="1"/>
  <c r="F43" i="1" s="1"/>
  <c r="H46" i="1"/>
  <c r="N46" i="1" s="1"/>
  <c r="T46" i="1"/>
  <c r="S46" i="1"/>
  <c r="H45" i="1"/>
  <c r="N45" i="1" s="1"/>
  <c r="T45" i="1"/>
  <c r="S45" i="1"/>
  <c r="J45" i="1"/>
  <c r="I45" i="1"/>
  <c r="A47" i="1"/>
  <c r="M47" i="1" s="1"/>
  <c r="E46" i="1"/>
  <c r="J44" i="7"/>
  <c r="L50" i="6"/>
  <c r="U46" i="1" l="1"/>
  <c r="U45" i="1"/>
  <c r="R45" i="1" s="1"/>
  <c r="V45" i="1" s="1"/>
  <c r="F45" i="1" s="1"/>
  <c r="W44" i="1"/>
  <c r="G44" i="1" s="1"/>
  <c r="J46" i="1"/>
  <c r="I46" i="1"/>
  <c r="A48" i="1"/>
  <c r="M48" i="1" s="1"/>
  <c r="D47" i="1"/>
  <c r="E47" i="1"/>
  <c r="J45" i="7"/>
  <c r="L51" i="6"/>
  <c r="R46" i="1" l="1"/>
  <c r="V46" i="1" s="1"/>
  <c r="F46" i="1" s="1"/>
  <c r="H48" i="1"/>
  <c r="N48" i="1" s="1"/>
  <c r="T48" i="1"/>
  <c r="S48" i="1"/>
  <c r="W45" i="1"/>
  <c r="G45" i="1" s="1"/>
  <c r="H47" i="1"/>
  <c r="N47" i="1" s="1"/>
  <c r="T47" i="1"/>
  <c r="S47" i="1"/>
  <c r="I47" i="1"/>
  <c r="J47" i="1"/>
  <c r="A49" i="1"/>
  <c r="M49" i="1" s="1"/>
  <c r="E48" i="1"/>
  <c r="J46" i="7"/>
  <c r="L52" i="6"/>
  <c r="U48" i="1" l="1"/>
  <c r="U47" i="1"/>
  <c r="R47" i="1" s="1"/>
  <c r="V47" i="1" s="1"/>
  <c r="F47" i="1" s="1"/>
  <c r="W46" i="1"/>
  <c r="G46" i="1" s="1"/>
  <c r="J48" i="1"/>
  <c r="I48" i="1"/>
  <c r="A50" i="1"/>
  <c r="M50" i="1" s="1"/>
  <c r="D49" i="1"/>
  <c r="E49" i="1"/>
  <c r="J47" i="7"/>
  <c r="L53" i="6"/>
  <c r="R48" i="1" l="1"/>
  <c r="V48" i="1" s="1"/>
  <c r="F48" i="1" s="1"/>
  <c r="W47" i="1"/>
  <c r="G47" i="1" s="1"/>
  <c r="H49" i="1"/>
  <c r="N49" i="1" s="1"/>
  <c r="T49" i="1"/>
  <c r="S49" i="1"/>
  <c r="J49" i="1"/>
  <c r="I49" i="1"/>
  <c r="A51" i="1"/>
  <c r="M51" i="1" s="1"/>
  <c r="D50" i="1"/>
  <c r="E50" i="1"/>
  <c r="J48" i="7"/>
  <c r="L54" i="6"/>
  <c r="U49" i="1" l="1"/>
  <c r="R49" i="1" s="1"/>
  <c r="V49" i="1" s="1"/>
  <c r="F49" i="1" s="1"/>
  <c r="W48" i="1"/>
  <c r="G48" i="1" s="1"/>
  <c r="H50" i="1"/>
  <c r="N50" i="1" s="1"/>
  <c r="T50" i="1"/>
  <c r="S50" i="1"/>
  <c r="I50" i="1"/>
  <c r="J50" i="1"/>
  <c r="A52" i="1"/>
  <c r="M52" i="1" s="1"/>
  <c r="D51" i="1"/>
  <c r="E51" i="1"/>
  <c r="J49" i="7"/>
  <c r="L55" i="6"/>
  <c r="U50" i="1" l="1"/>
  <c r="R50" i="1" s="1"/>
  <c r="W50" i="1" s="1"/>
  <c r="G50" i="1" s="1"/>
  <c r="H51" i="1"/>
  <c r="N51" i="1" s="1"/>
  <c r="T51" i="1"/>
  <c r="S51" i="1"/>
  <c r="W49" i="1"/>
  <c r="G49" i="1" s="1"/>
  <c r="I51" i="1"/>
  <c r="J51" i="1"/>
  <c r="A53" i="1"/>
  <c r="M53" i="1" s="1"/>
  <c r="E52" i="1"/>
  <c r="D52" i="1"/>
  <c r="J50" i="7"/>
  <c r="L56" i="6"/>
  <c r="U51" i="1" l="1"/>
  <c r="R51" i="1" s="1"/>
  <c r="W51" i="1" s="1"/>
  <c r="G51" i="1" s="1"/>
  <c r="V50" i="1"/>
  <c r="F50" i="1" s="1"/>
  <c r="H52" i="1"/>
  <c r="N52" i="1" s="1"/>
  <c r="T52" i="1"/>
  <c r="S52" i="1"/>
  <c r="J52" i="1"/>
  <c r="I52" i="1"/>
  <c r="A54" i="1"/>
  <c r="M54" i="1" s="1"/>
  <c r="D53" i="1"/>
  <c r="E53" i="1"/>
  <c r="J51" i="7"/>
  <c r="L57" i="6"/>
  <c r="U52" i="1" l="1"/>
  <c r="R52" i="1" s="1"/>
  <c r="W52" i="1" s="1"/>
  <c r="G52" i="1" s="1"/>
  <c r="V51" i="1"/>
  <c r="F51" i="1" s="1"/>
  <c r="H53" i="1"/>
  <c r="N53" i="1" s="1"/>
  <c r="T53" i="1"/>
  <c r="S53" i="1"/>
  <c r="J53" i="1"/>
  <c r="I53" i="1"/>
  <c r="A55" i="1"/>
  <c r="M55" i="1" s="1"/>
  <c r="D54" i="1"/>
  <c r="E54" i="1"/>
  <c r="J52" i="7"/>
  <c r="L58" i="6"/>
  <c r="U53" i="1" l="1"/>
  <c r="R53" i="1" s="1"/>
  <c r="W53" i="1" s="1"/>
  <c r="G53" i="1" s="1"/>
  <c r="V52" i="1"/>
  <c r="F52" i="1" s="1"/>
  <c r="H54" i="1"/>
  <c r="N54" i="1" s="1"/>
  <c r="S54" i="1"/>
  <c r="T54" i="1"/>
  <c r="J54" i="1"/>
  <c r="I54" i="1"/>
  <c r="A56" i="1"/>
  <c r="M56" i="1" s="1"/>
  <c r="D55" i="1"/>
  <c r="E55" i="1"/>
  <c r="J53" i="7"/>
  <c r="L59" i="6"/>
  <c r="U54" i="1" l="1"/>
  <c r="R54" i="1" s="1"/>
  <c r="V54" i="1" s="1"/>
  <c r="F54" i="1" s="1"/>
  <c r="V53" i="1"/>
  <c r="F53" i="1" s="1"/>
  <c r="H55" i="1"/>
  <c r="N55" i="1" s="1"/>
  <c r="T55" i="1"/>
  <c r="S55" i="1"/>
  <c r="I55" i="1"/>
  <c r="J55" i="1"/>
  <c r="A57" i="1"/>
  <c r="M57" i="1" s="1"/>
  <c r="D56" i="1"/>
  <c r="E56" i="1"/>
  <c r="J54" i="7"/>
  <c r="L60" i="6"/>
  <c r="U55" i="1" l="1"/>
  <c r="R55" i="1" s="1"/>
  <c r="W54" i="1"/>
  <c r="G54" i="1" s="1"/>
  <c r="H56" i="1"/>
  <c r="N56" i="1" s="1"/>
  <c r="T56" i="1"/>
  <c r="S56" i="1"/>
  <c r="J56" i="1"/>
  <c r="I56" i="1"/>
  <c r="A58" i="1"/>
  <c r="M58" i="1" s="1"/>
  <c r="D57" i="1"/>
  <c r="E57" i="1"/>
  <c r="J55" i="7"/>
  <c r="L61" i="6"/>
  <c r="U56" i="1" l="1"/>
  <c r="R56" i="1" s="1"/>
  <c r="W56" i="1" s="1"/>
  <c r="G56" i="1" s="1"/>
  <c r="V55" i="1"/>
  <c r="F55" i="1" s="1"/>
  <c r="W55" i="1"/>
  <c r="G55" i="1" s="1"/>
  <c r="H57" i="1"/>
  <c r="N57" i="1" s="1"/>
  <c r="T57" i="1"/>
  <c r="S57" i="1"/>
  <c r="J57" i="1"/>
  <c r="I57" i="1"/>
  <c r="A59" i="1"/>
  <c r="M59" i="1" s="1"/>
  <c r="D58" i="1"/>
  <c r="E58" i="1"/>
  <c r="J56" i="7"/>
  <c r="L62" i="6"/>
  <c r="U57" i="1" l="1"/>
  <c r="R57" i="1" s="1"/>
  <c r="W57" i="1" s="1"/>
  <c r="G57" i="1" s="1"/>
  <c r="V56" i="1"/>
  <c r="F56" i="1" s="1"/>
  <c r="H58" i="1"/>
  <c r="N58" i="1" s="1"/>
  <c r="T58" i="1"/>
  <c r="S58" i="1"/>
  <c r="J58" i="1"/>
  <c r="I58" i="1"/>
  <c r="A60" i="1"/>
  <c r="M60" i="1" s="1"/>
  <c r="D59" i="1"/>
  <c r="E59" i="1"/>
  <c r="J57" i="7"/>
  <c r="L63" i="6"/>
  <c r="U58" i="1" l="1"/>
  <c r="R58" i="1" s="1"/>
  <c r="W58" i="1" s="1"/>
  <c r="G58" i="1" s="1"/>
  <c r="V57" i="1"/>
  <c r="F57" i="1" s="1"/>
  <c r="H59" i="1"/>
  <c r="N59" i="1" s="1"/>
  <c r="T59" i="1"/>
  <c r="S59" i="1"/>
  <c r="I59" i="1"/>
  <c r="J59" i="1"/>
  <c r="A61" i="1"/>
  <c r="M61" i="1" s="1"/>
  <c r="E60" i="1"/>
  <c r="D60" i="1"/>
  <c r="J58" i="7"/>
  <c r="L64" i="6"/>
  <c r="U59" i="1" l="1"/>
  <c r="R59" i="1" s="1"/>
  <c r="V59" i="1" s="1"/>
  <c r="F59" i="1" s="1"/>
  <c r="V58" i="1"/>
  <c r="F58" i="1" s="1"/>
  <c r="H60" i="1"/>
  <c r="N60" i="1" s="1"/>
  <c r="T60" i="1"/>
  <c r="S60" i="1"/>
  <c r="J60" i="1"/>
  <c r="I60" i="1"/>
  <c r="A62" i="1"/>
  <c r="M62" i="1" s="1"/>
  <c r="D61" i="1"/>
  <c r="E61" i="1"/>
  <c r="J59" i="7"/>
  <c r="L65" i="6"/>
  <c r="U60" i="1" l="1"/>
  <c r="R60" i="1" s="1"/>
  <c r="W60" i="1" s="1"/>
  <c r="G60" i="1" s="1"/>
  <c r="W59" i="1"/>
  <c r="G59" i="1" s="1"/>
  <c r="H61" i="1"/>
  <c r="N61" i="1" s="1"/>
  <c r="T61" i="1"/>
  <c r="S61" i="1"/>
  <c r="J61" i="1"/>
  <c r="I61" i="1"/>
  <c r="A63" i="1"/>
  <c r="M63" i="1" s="1"/>
  <c r="D62" i="1"/>
  <c r="E62" i="1"/>
  <c r="J60" i="7"/>
  <c r="L66" i="6"/>
  <c r="U61" i="1" l="1"/>
  <c r="R61" i="1" s="1"/>
  <c r="W61" i="1" s="1"/>
  <c r="G61" i="1" s="1"/>
  <c r="V60" i="1"/>
  <c r="F60" i="1" s="1"/>
  <c r="H62" i="1"/>
  <c r="N62" i="1" s="1"/>
  <c r="T62" i="1"/>
  <c r="S62" i="1"/>
  <c r="J62" i="1"/>
  <c r="I62" i="1"/>
  <c r="A64" i="1"/>
  <c r="M64" i="1" s="1"/>
  <c r="D63" i="1"/>
  <c r="E63" i="1"/>
  <c r="J61" i="7"/>
  <c r="L67" i="6"/>
  <c r="U62" i="1" l="1"/>
  <c r="R62" i="1" s="1"/>
  <c r="W62" i="1" s="1"/>
  <c r="G62" i="1" s="1"/>
  <c r="V61" i="1"/>
  <c r="F61" i="1" s="1"/>
  <c r="H63" i="1"/>
  <c r="N63" i="1" s="1"/>
  <c r="T63" i="1"/>
  <c r="S63" i="1"/>
  <c r="I63" i="1"/>
  <c r="J63" i="1"/>
  <c r="A65" i="1"/>
  <c r="M65" i="1" s="1"/>
  <c r="E64" i="1"/>
  <c r="D64" i="1"/>
  <c r="J62" i="7"/>
  <c r="L68" i="6"/>
  <c r="U63" i="1" l="1"/>
  <c r="R63" i="1" s="1"/>
  <c r="V63" i="1" s="1"/>
  <c r="F63" i="1" s="1"/>
  <c r="V62" i="1"/>
  <c r="F62" i="1" s="1"/>
  <c r="H64" i="1"/>
  <c r="N64" i="1" s="1"/>
  <c r="T64" i="1"/>
  <c r="S64" i="1"/>
  <c r="J64" i="1"/>
  <c r="I64" i="1"/>
  <c r="A66" i="1"/>
  <c r="M66" i="1" s="1"/>
  <c r="D65" i="1"/>
  <c r="E65" i="1"/>
  <c r="J63" i="7"/>
  <c r="L69" i="6"/>
  <c r="U64" i="1" l="1"/>
  <c r="R64" i="1" s="1"/>
  <c r="W64" i="1" s="1"/>
  <c r="G64" i="1" s="1"/>
  <c r="W63" i="1"/>
  <c r="G63" i="1" s="1"/>
  <c r="H65" i="1"/>
  <c r="N65" i="1" s="1"/>
  <c r="T65" i="1"/>
  <c r="S65" i="1"/>
  <c r="J65" i="1"/>
  <c r="I65" i="1"/>
  <c r="A67" i="1"/>
  <c r="M67" i="1" s="1"/>
  <c r="D66" i="1"/>
  <c r="E66" i="1"/>
  <c r="J64" i="7"/>
  <c r="L70" i="6"/>
  <c r="U65" i="1" l="1"/>
  <c r="R65" i="1" s="1"/>
  <c r="V65" i="1" s="1"/>
  <c r="F65" i="1" s="1"/>
  <c r="V64" i="1"/>
  <c r="F64" i="1" s="1"/>
  <c r="H66" i="1"/>
  <c r="N66" i="1" s="1"/>
  <c r="T66" i="1"/>
  <c r="S66" i="1"/>
  <c r="I66" i="1"/>
  <c r="J66" i="1"/>
  <c r="A68" i="1"/>
  <c r="M68" i="1" s="1"/>
  <c r="D67" i="1"/>
  <c r="E67" i="1"/>
  <c r="J65" i="7"/>
  <c r="L71" i="6"/>
  <c r="U66" i="1" l="1"/>
  <c r="R66" i="1" s="1"/>
  <c r="W66" i="1" s="1"/>
  <c r="G66" i="1" s="1"/>
  <c r="W65" i="1"/>
  <c r="G65" i="1" s="1"/>
  <c r="H67" i="1"/>
  <c r="N67" i="1" s="1"/>
  <c r="T67" i="1"/>
  <c r="S67" i="1"/>
  <c r="I67" i="1"/>
  <c r="J67" i="1"/>
  <c r="A69" i="1"/>
  <c r="M69" i="1" s="1"/>
  <c r="E68" i="1"/>
  <c r="D68" i="1"/>
  <c r="J66" i="7"/>
  <c r="L72" i="6"/>
  <c r="U67" i="1" l="1"/>
  <c r="R67" i="1" s="1"/>
  <c r="W67" i="1" s="1"/>
  <c r="G67" i="1" s="1"/>
  <c r="V66" i="1"/>
  <c r="F66" i="1" s="1"/>
  <c r="H68" i="1"/>
  <c r="N68" i="1" s="1"/>
  <c r="T68" i="1"/>
  <c r="S68" i="1"/>
  <c r="J68" i="1"/>
  <c r="I68" i="1"/>
  <c r="A70" i="1"/>
  <c r="M70" i="1" s="1"/>
  <c r="D69" i="1"/>
  <c r="E69" i="1"/>
  <c r="J67" i="7"/>
  <c r="L73" i="6"/>
  <c r="U68" i="1" l="1"/>
  <c r="R68" i="1" s="1"/>
  <c r="W68" i="1" s="1"/>
  <c r="G68" i="1" s="1"/>
  <c r="V67" i="1"/>
  <c r="F67" i="1" s="1"/>
  <c r="H69" i="1"/>
  <c r="N69" i="1" s="1"/>
  <c r="T69" i="1"/>
  <c r="S69" i="1"/>
  <c r="J69" i="1"/>
  <c r="I69" i="1"/>
  <c r="A71" i="1"/>
  <c r="M71" i="1" s="1"/>
  <c r="D70" i="1"/>
  <c r="E70" i="1"/>
  <c r="J68" i="7"/>
  <c r="L74" i="6"/>
  <c r="U69" i="1" l="1"/>
  <c r="R69" i="1" s="1"/>
  <c r="W69" i="1" s="1"/>
  <c r="G69" i="1" s="1"/>
  <c r="V68" i="1"/>
  <c r="F68" i="1" s="1"/>
  <c r="H70" i="1"/>
  <c r="N70" i="1" s="1"/>
  <c r="S70" i="1"/>
  <c r="T70" i="1"/>
  <c r="J70" i="1"/>
  <c r="I70" i="1"/>
  <c r="A72" i="1"/>
  <c r="M72" i="1" s="1"/>
  <c r="D71" i="1"/>
  <c r="E71" i="1"/>
  <c r="J69" i="7"/>
  <c r="L75" i="6"/>
  <c r="U70" i="1" l="1"/>
  <c r="R70" i="1" s="1"/>
  <c r="W70" i="1" s="1"/>
  <c r="G70" i="1" s="1"/>
  <c r="V69" i="1"/>
  <c r="F69" i="1" s="1"/>
  <c r="H71" i="1"/>
  <c r="N71" i="1" s="1"/>
  <c r="T71" i="1"/>
  <c r="S71" i="1"/>
  <c r="I71" i="1"/>
  <c r="J71" i="1"/>
  <c r="A73" i="1"/>
  <c r="M73" i="1" s="1"/>
  <c r="D72" i="1"/>
  <c r="E72" i="1"/>
  <c r="J70" i="7"/>
  <c r="L76" i="6"/>
  <c r="U71" i="1" l="1"/>
  <c r="R71" i="1" s="1"/>
  <c r="W71" i="1" s="1"/>
  <c r="G71" i="1" s="1"/>
  <c r="V70" i="1"/>
  <c r="F70" i="1" s="1"/>
  <c r="H72" i="1"/>
  <c r="N72" i="1" s="1"/>
  <c r="T72" i="1"/>
  <c r="S72" i="1"/>
  <c r="J72" i="1"/>
  <c r="I72" i="1"/>
  <c r="A74" i="1"/>
  <c r="M74" i="1" s="1"/>
  <c r="D73" i="1"/>
  <c r="E73" i="1"/>
  <c r="J71" i="7"/>
  <c r="L77" i="6"/>
  <c r="U72" i="1" l="1"/>
  <c r="R72" i="1" s="1"/>
  <c r="V72" i="1" s="1"/>
  <c r="F72" i="1" s="1"/>
  <c r="V71" i="1"/>
  <c r="F71" i="1" s="1"/>
  <c r="H73" i="1"/>
  <c r="N73" i="1" s="1"/>
  <c r="T73" i="1"/>
  <c r="S73" i="1"/>
  <c r="J73" i="1"/>
  <c r="I73" i="1"/>
  <c r="A75" i="1"/>
  <c r="M75" i="1" s="1"/>
  <c r="D74" i="1"/>
  <c r="E74" i="1"/>
  <c r="J72" i="7"/>
  <c r="L78" i="6"/>
  <c r="U73" i="1" l="1"/>
  <c r="R73" i="1" s="1"/>
  <c r="W73" i="1" s="1"/>
  <c r="G73" i="1" s="1"/>
  <c r="W72" i="1"/>
  <c r="G72" i="1" s="1"/>
  <c r="H74" i="1"/>
  <c r="N74" i="1" s="1"/>
  <c r="T74" i="1"/>
  <c r="S74" i="1"/>
  <c r="J74" i="1"/>
  <c r="I74" i="1"/>
  <c r="A76" i="1"/>
  <c r="M76" i="1" s="1"/>
  <c r="D75" i="1"/>
  <c r="E75" i="1"/>
  <c r="J73" i="7"/>
  <c r="L79" i="6"/>
  <c r="U74" i="1" l="1"/>
  <c r="R74" i="1" s="1"/>
  <c r="V74" i="1" s="1"/>
  <c r="F74" i="1" s="1"/>
  <c r="T75" i="1"/>
  <c r="S75" i="1"/>
  <c r="V73" i="1"/>
  <c r="F73" i="1" s="1"/>
  <c r="H75" i="1"/>
  <c r="N75" i="1" s="1"/>
  <c r="I75" i="1"/>
  <c r="J75" i="1"/>
  <c r="A77" i="1"/>
  <c r="M77" i="1" s="1"/>
  <c r="E76" i="1"/>
  <c r="D76" i="1"/>
  <c r="J74" i="7"/>
  <c r="L80" i="6"/>
  <c r="U75" i="1" l="1"/>
  <c r="R75" i="1" s="1"/>
  <c r="W75" i="1" s="1"/>
  <c r="G75" i="1" s="1"/>
  <c r="W74" i="1"/>
  <c r="G74" i="1" s="1"/>
  <c r="H76" i="1"/>
  <c r="N76" i="1" s="1"/>
  <c r="T76" i="1"/>
  <c r="S76" i="1"/>
  <c r="J76" i="1"/>
  <c r="I76" i="1"/>
  <c r="A78" i="1"/>
  <c r="M78" i="1" s="1"/>
  <c r="D77" i="1"/>
  <c r="E77" i="1"/>
  <c r="J75" i="7"/>
  <c r="L81" i="6"/>
  <c r="U76" i="1" l="1"/>
  <c r="R76" i="1" s="1"/>
  <c r="V76" i="1" s="1"/>
  <c r="F76" i="1" s="1"/>
  <c r="V75" i="1"/>
  <c r="F75" i="1" s="1"/>
  <c r="H77" i="1"/>
  <c r="N77" i="1" s="1"/>
  <c r="T77" i="1"/>
  <c r="S77" i="1"/>
  <c r="J77" i="1"/>
  <c r="I77" i="1"/>
  <c r="A79" i="1"/>
  <c r="M79" i="1" s="1"/>
  <c r="E78" i="1"/>
  <c r="D78" i="1"/>
  <c r="J76" i="7"/>
  <c r="L82" i="6"/>
  <c r="U77" i="1" l="1"/>
  <c r="R77" i="1" s="1"/>
  <c r="W77" i="1" s="1"/>
  <c r="G77" i="1" s="1"/>
  <c r="W76" i="1"/>
  <c r="G76" i="1" s="1"/>
  <c r="H78" i="1"/>
  <c r="N78" i="1" s="1"/>
  <c r="T78" i="1"/>
  <c r="S78" i="1"/>
  <c r="J78" i="1"/>
  <c r="I78" i="1"/>
  <c r="A80" i="1"/>
  <c r="M80" i="1" s="1"/>
  <c r="D79" i="1"/>
  <c r="E79" i="1"/>
  <c r="L83" i="6"/>
  <c r="U78" i="1" l="1"/>
  <c r="R78" i="1" s="1"/>
  <c r="V78" i="1" s="1"/>
  <c r="F78" i="1" s="1"/>
  <c r="V77" i="1"/>
  <c r="F77" i="1" s="1"/>
  <c r="H79" i="1"/>
  <c r="N79" i="1" s="1"/>
  <c r="T79" i="1"/>
  <c r="S79" i="1"/>
  <c r="I79" i="1"/>
  <c r="J79" i="1"/>
  <c r="A81" i="1"/>
  <c r="M81" i="1" s="1"/>
  <c r="D80" i="1"/>
  <c r="E80" i="1"/>
  <c r="J77" i="7"/>
  <c r="L84" i="6"/>
  <c r="U79" i="1" l="1"/>
  <c r="R79" i="1" s="1"/>
  <c r="W79" i="1" s="1"/>
  <c r="G79" i="1" s="1"/>
  <c r="W78" i="1"/>
  <c r="G78" i="1" s="1"/>
  <c r="H80" i="1"/>
  <c r="N80" i="1" s="1"/>
  <c r="T80" i="1"/>
  <c r="S80" i="1"/>
  <c r="J80" i="1"/>
  <c r="I80" i="1"/>
  <c r="A82" i="1"/>
  <c r="M82" i="1" s="1"/>
  <c r="D81" i="1"/>
  <c r="E81" i="1"/>
  <c r="J78" i="7"/>
  <c r="L85" i="6"/>
  <c r="U80" i="1" l="1"/>
  <c r="R80" i="1" s="1"/>
  <c r="V80" i="1" s="1"/>
  <c r="F80" i="1" s="1"/>
  <c r="V79" i="1"/>
  <c r="F79" i="1" s="1"/>
  <c r="H81" i="1"/>
  <c r="N81" i="1" s="1"/>
  <c r="T81" i="1"/>
  <c r="S81" i="1"/>
  <c r="J81" i="1"/>
  <c r="I81" i="1"/>
  <c r="A83" i="1"/>
  <c r="M83" i="1" s="1"/>
  <c r="D82" i="1"/>
  <c r="E82" i="1"/>
  <c r="J79" i="7"/>
  <c r="L86" i="6"/>
  <c r="U81" i="1" l="1"/>
  <c r="R81" i="1" s="1"/>
  <c r="V81" i="1" s="1"/>
  <c r="F81" i="1" s="1"/>
  <c r="W80" i="1"/>
  <c r="G80" i="1" s="1"/>
  <c r="H82" i="1"/>
  <c r="N82" i="1" s="1"/>
  <c r="T82" i="1"/>
  <c r="S82" i="1"/>
  <c r="I82" i="1"/>
  <c r="J82" i="1"/>
  <c r="A84" i="1"/>
  <c r="M84" i="1" s="1"/>
  <c r="D83" i="1"/>
  <c r="E83" i="1"/>
  <c r="J80" i="7"/>
  <c r="L87" i="6"/>
  <c r="U82" i="1" l="1"/>
  <c r="R82" i="1" s="1"/>
  <c r="W82" i="1" s="1"/>
  <c r="G82" i="1" s="1"/>
  <c r="W81" i="1"/>
  <c r="G81" i="1" s="1"/>
  <c r="H83" i="1"/>
  <c r="N83" i="1" s="1"/>
  <c r="T83" i="1"/>
  <c r="S83" i="1"/>
  <c r="I83" i="1"/>
  <c r="J83" i="1"/>
  <c r="A85" i="1"/>
  <c r="M85" i="1" s="1"/>
  <c r="E84" i="1"/>
  <c r="D84" i="1"/>
  <c r="J81" i="7"/>
  <c r="L88" i="6"/>
  <c r="U83" i="1" l="1"/>
  <c r="R83" i="1" s="1"/>
  <c r="V83" i="1" s="1"/>
  <c r="F83" i="1" s="1"/>
  <c r="V82" i="1"/>
  <c r="F82" i="1" s="1"/>
  <c r="H84" i="1"/>
  <c r="N84" i="1" s="1"/>
  <c r="T84" i="1"/>
  <c r="S84" i="1"/>
  <c r="J84" i="1"/>
  <c r="I84" i="1"/>
  <c r="A86" i="1"/>
  <c r="M86" i="1" s="1"/>
  <c r="D85" i="1"/>
  <c r="E85" i="1"/>
  <c r="J82" i="7"/>
  <c r="L89" i="6"/>
  <c r="U84" i="1" l="1"/>
  <c r="R84" i="1" s="1"/>
  <c r="W84" i="1" s="1"/>
  <c r="G84" i="1" s="1"/>
  <c r="W83" i="1"/>
  <c r="G83" i="1" s="1"/>
  <c r="H85" i="1"/>
  <c r="N85" i="1" s="1"/>
  <c r="T85" i="1"/>
  <c r="S85" i="1"/>
  <c r="J85" i="1"/>
  <c r="I85" i="1"/>
  <c r="A87" i="1"/>
  <c r="M87" i="1" s="1"/>
  <c r="D86" i="1"/>
  <c r="E86" i="1"/>
  <c r="J83" i="7"/>
  <c r="L90" i="6"/>
  <c r="U85" i="1" l="1"/>
  <c r="R85" i="1" s="1"/>
  <c r="V85" i="1" s="1"/>
  <c r="F85" i="1" s="1"/>
  <c r="V84" i="1"/>
  <c r="F84" i="1" s="1"/>
  <c r="H86" i="1"/>
  <c r="N86" i="1" s="1"/>
  <c r="T86" i="1"/>
  <c r="S86" i="1"/>
  <c r="J86" i="1"/>
  <c r="I86" i="1"/>
  <c r="A88" i="1"/>
  <c r="M88" i="1" s="1"/>
  <c r="D87" i="1"/>
  <c r="E87" i="1"/>
  <c r="J84" i="7"/>
  <c r="L91" i="6"/>
  <c r="U86" i="1" l="1"/>
  <c r="R86" i="1" s="1"/>
  <c r="W86" i="1" s="1"/>
  <c r="G86" i="1" s="1"/>
  <c r="W85" i="1"/>
  <c r="G85" i="1" s="1"/>
  <c r="H87" i="1"/>
  <c r="N87" i="1" s="1"/>
  <c r="T87" i="1"/>
  <c r="S87" i="1"/>
  <c r="I87" i="1"/>
  <c r="J87" i="1"/>
  <c r="A89" i="1"/>
  <c r="M89" i="1" s="1"/>
  <c r="D88" i="1"/>
  <c r="E88" i="1"/>
  <c r="J85" i="7"/>
  <c r="L92" i="6"/>
  <c r="U87" i="1" l="1"/>
  <c r="R87" i="1" s="1"/>
  <c r="V87" i="1" s="1"/>
  <c r="F87" i="1" s="1"/>
  <c r="V86" i="1"/>
  <c r="F86" i="1" s="1"/>
  <c r="H88" i="1"/>
  <c r="N88" i="1" s="1"/>
  <c r="T88" i="1"/>
  <c r="S88" i="1"/>
  <c r="J88" i="1"/>
  <c r="I88" i="1"/>
  <c r="A90" i="1"/>
  <c r="M90" i="1" s="1"/>
  <c r="D89" i="1"/>
  <c r="E89" i="1"/>
  <c r="J86" i="7"/>
  <c r="L93" i="6"/>
  <c r="U88" i="1" l="1"/>
  <c r="R88" i="1" s="1"/>
  <c r="W88" i="1" s="1"/>
  <c r="G88" i="1" s="1"/>
  <c r="W87" i="1"/>
  <c r="G87" i="1" s="1"/>
  <c r="H89" i="1"/>
  <c r="N89" i="1" s="1"/>
  <c r="T89" i="1"/>
  <c r="S89" i="1"/>
  <c r="J89" i="1"/>
  <c r="I89" i="1"/>
  <c r="A91" i="1"/>
  <c r="M91" i="1" s="1"/>
  <c r="D90" i="1"/>
  <c r="E90" i="1"/>
  <c r="J87" i="7"/>
  <c r="L94" i="6"/>
  <c r="U89" i="1" l="1"/>
  <c r="R89" i="1" s="1"/>
  <c r="V89" i="1" s="1"/>
  <c r="F89" i="1" s="1"/>
  <c r="V88" i="1"/>
  <c r="F88" i="1" s="1"/>
  <c r="H90" i="1"/>
  <c r="N90" i="1" s="1"/>
  <c r="T90" i="1"/>
  <c r="S90" i="1"/>
  <c r="J90" i="1"/>
  <c r="I90" i="1"/>
  <c r="A92" i="1"/>
  <c r="M92" i="1" s="1"/>
  <c r="D91" i="1"/>
  <c r="E91" i="1"/>
  <c r="J88" i="7"/>
  <c r="L95" i="6"/>
  <c r="U90" i="1" l="1"/>
  <c r="R90" i="1" s="1"/>
  <c r="V90" i="1" s="1"/>
  <c r="F90" i="1" s="1"/>
  <c r="W89" i="1"/>
  <c r="G89" i="1" s="1"/>
  <c r="H91" i="1"/>
  <c r="N91" i="1" s="1"/>
  <c r="T91" i="1"/>
  <c r="S91" i="1"/>
  <c r="I91" i="1"/>
  <c r="J91" i="1"/>
  <c r="A93" i="1"/>
  <c r="M93" i="1" s="1"/>
  <c r="E92" i="1"/>
  <c r="D92" i="1"/>
  <c r="J89" i="7"/>
  <c r="L96" i="6"/>
  <c r="W90" i="1" l="1"/>
  <c r="G90" i="1" s="1"/>
  <c r="U91" i="1"/>
  <c r="R91" i="1" s="1"/>
  <c r="W91" i="1" s="1"/>
  <c r="G91" i="1" s="1"/>
  <c r="H92" i="1"/>
  <c r="N92" i="1" s="1"/>
  <c r="T92" i="1"/>
  <c r="S92" i="1"/>
  <c r="J92" i="1"/>
  <c r="I92" i="1"/>
  <c r="A94" i="1"/>
  <c r="M94" i="1" s="1"/>
  <c r="D93" i="1"/>
  <c r="E93" i="1"/>
  <c r="J90" i="7"/>
  <c r="L97" i="6"/>
  <c r="U92" i="1" l="1"/>
  <c r="R92" i="1" s="1"/>
  <c r="V92" i="1" s="1"/>
  <c r="F92" i="1" s="1"/>
  <c r="V91" i="1"/>
  <c r="F91" i="1" s="1"/>
  <c r="H93" i="1"/>
  <c r="N93" i="1" s="1"/>
  <c r="T93" i="1"/>
  <c r="S93" i="1"/>
  <c r="J93" i="1"/>
  <c r="I93" i="1"/>
  <c r="A95" i="1"/>
  <c r="M95" i="1" s="1"/>
  <c r="D94" i="1"/>
  <c r="E94" i="1"/>
  <c r="J91" i="7"/>
  <c r="L98" i="6"/>
  <c r="W92" i="1" l="1"/>
  <c r="G92" i="1" s="1"/>
  <c r="U93" i="1"/>
  <c r="R93" i="1" s="1"/>
  <c r="W93" i="1" s="1"/>
  <c r="G93" i="1" s="1"/>
  <c r="H94" i="1"/>
  <c r="N94" i="1" s="1"/>
  <c r="T94" i="1"/>
  <c r="S94" i="1"/>
  <c r="J94" i="1"/>
  <c r="I94" i="1"/>
  <c r="A96" i="1"/>
  <c r="M96" i="1" s="1"/>
  <c r="D95" i="1"/>
  <c r="E95" i="1"/>
  <c r="J92" i="7"/>
  <c r="L99" i="6"/>
  <c r="U94" i="1" l="1"/>
  <c r="R94" i="1" s="1"/>
  <c r="V94" i="1" s="1"/>
  <c r="F94" i="1" s="1"/>
  <c r="V93" i="1"/>
  <c r="F93" i="1" s="1"/>
  <c r="H95" i="1"/>
  <c r="N95" i="1" s="1"/>
  <c r="T95" i="1"/>
  <c r="S95" i="1"/>
  <c r="J95" i="1"/>
  <c r="I95" i="1"/>
  <c r="A97" i="1"/>
  <c r="M97" i="1" s="1"/>
  <c r="E96" i="1"/>
  <c r="D96" i="1"/>
  <c r="J93" i="7"/>
  <c r="L100" i="6"/>
  <c r="U95" i="1" l="1"/>
  <c r="R95" i="1" s="1"/>
  <c r="W95" i="1" s="1"/>
  <c r="G95" i="1" s="1"/>
  <c r="W94" i="1"/>
  <c r="G94" i="1" s="1"/>
  <c r="H96" i="1"/>
  <c r="N96" i="1" s="1"/>
  <c r="T96" i="1"/>
  <c r="S96" i="1"/>
  <c r="J96" i="1"/>
  <c r="I96" i="1"/>
  <c r="A98" i="1"/>
  <c r="M98" i="1" s="1"/>
  <c r="D97" i="1"/>
  <c r="E97" i="1"/>
  <c r="J94" i="7"/>
  <c r="L101" i="6"/>
  <c r="U96" i="1" l="1"/>
  <c r="R96" i="1" s="1"/>
  <c r="V96" i="1" s="1"/>
  <c r="F96" i="1" s="1"/>
  <c r="V95" i="1"/>
  <c r="F95" i="1" s="1"/>
  <c r="H97" i="1"/>
  <c r="N97" i="1" s="1"/>
  <c r="T97" i="1"/>
  <c r="S97" i="1"/>
  <c r="J97" i="1"/>
  <c r="I97" i="1"/>
  <c r="A99" i="1"/>
  <c r="M99" i="1" s="1"/>
  <c r="D98" i="1"/>
  <c r="E98" i="1"/>
  <c r="J95" i="7"/>
  <c r="L102" i="6"/>
  <c r="U97" i="1" l="1"/>
  <c r="R97" i="1" s="1"/>
  <c r="W97" i="1" s="1"/>
  <c r="G97" i="1" s="1"/>
  <c r="W96" i="1"/>
  <c r="G96" i="1" s="1"/>
  <c r="H98" i="1"/>
  <c r="N98" i="1" s="1"/>
  <c r="T98" i="1"/>
  <c r="S98" i="1"/>
  <c r="J98" i="1"/>
  <c r="I98" i="1"/>
  <c r="A100" i="1"/>
  <c r="M100" i="1" s="1"/>
  <c r="D99" i="1"/>
  <c r="E99" i="1"/>
  <c r="J96" i="7"/>
  <c r="L103" i="6"/>
  <c r="U98" i="1" l="1"/>
  <c r="R98" i="1" s="1"/>
  <c r="V98" i="1" s="1"/>
  <c r="F98" i="1" s="1"/>
  <c r="V97" i="1"/>
  <c r="F97" i="1" s="1"/>
  <c r="H99" i="1"/>
  <c r="N99" i="1" s="1"/>
  <c r="T99" i="1"/>
  <c r="S99" i="1"/>
  <c r="I99" i="1"/>
  <c r="J99" i="1"/>
  <c r="A101" i="1"/>
  <c r="M101" i="1" s="1"/>
  <c r="E100" i="1"/>
  <c r="D100" i="1"/>
  <c r="J97" i="7"/>
  <c r="L104" i="6"/>
  <c r="U99" i="1" l="1"/>
  <c r="R99" i="1" s="1"/>
  <c r="W99" i="1" s="1"/>
  <c r="G99" i="1" s="1"/>
  <c r="W98" i="1"/>
  <c r="G98" i="1" s="1"/>
  <c r="H100" i="1"/>
  <c r="N100" i="1" s="1"/>
  <c r="T100" i="1"/>
  <c r="S100" i="1"/>
  <c r="J100" i="1"/>
  <c r="I100" i="1"/>
  <c r="A102" i="1"/>
  <c r="M102" i="1" s="1"/>
  <c r="D101" i="1"/>
  <c r="E101" i="1"/>
  <c r="J98" i="7"/>
  <c r="L105" i="6"/>
  <c r="U100" i="1" l="1"/>
  <c r="R100" i="1" s="1"/>
  <c r="V100" i="1" s="1"/>
  <c r="F100" i="1" s="1"/>
  <c r="V99" i="1"/>
  <c r="F99" i="1" s="1"/>
  <c r="H101" i="1"/>
  <c r="N101" i="1" s="1"/>
  <c r="T101" i="1"/>
  <c r="S101" i="1"/>
  <c r="J101" i="1"/>
  <c r="I101" i="1"/>
  <c r="A103" i="1"/>
  <c r="M103" i="1" s="1"/>
  <c r="D102" i="1"/>
  <c r="E102" i="1"/>
  <c r="J99" i="7"/>
  <c r="L106" i="6"/>
  <c r="U101" i="1" l="1"/>
  <c r="R101" i="1" s="1"/>
  <c r="W101" i="1" s="1"/>
  <c r="G101" i="1" s="1"/>
  <c r="W100" i="1"/>
  <c r="G100" i="1" s="1"/>
  <c r="H102" i="1"/>
  <c r="N102" i="1" s="1"/>
  <c r="T102" i="1"/>
  <c r="S102" i="1"/>
  <c r="J102" i="1"/>
  <c r="I102" i="1"/>
  <c r="A104" i="1"/>
  <c r="M104" i="1" s="1"/>
  <c r="D103" i="1"/>
  <c r="E103" i="1"/>
  <c r="J100" i="7"/>
  <c r="L107" i="6"/>
  <c r="U102" i="1" l="1"/>
  <c r="R102" i="1" s="1"/>
  <c r="V102" i="1" s="1"/>
  <c r="F102" i="1" s="1"/>
  <c r="V101" i="1"/>
  <c r="F101" i="1" s="1"/>
  <c r="H103" i="1"/>
  <c r="N103" i="1" s="1"/>
  <c r="T103" i="1"/>
  <c r="S103" i="1"/>
  <c r="J103" i="1"/>
  <c r="I103" i="1"/>
  <c r="A105" i="1"/>
  <c r="M105" i="1" s="1"/>
  <c r="D104" i="1"/>
  <c r="E104" i="1"/>
  <c r="J101" i="7"/>
  <c r="L108" i="6"/>
  <c r="U103" i="1" l="1"/>
  <c r="R103" i="1" s="1"/>
  <c r="W103" i="1" s="1"/>
  <c r="G103" i="1" s="1"/>
  <c r="W102" i="1"/>
  <c r="G102" i="1" s="1"/>
  <c r="H104" i="1"/>
  <c r="N104" i="1" s="1"/>
  <c r="T104" i="1"/>
  <c r="S104" i="1"/>
  <c r="J104" i="1"/>
  <c r="I104" i="1"/>
  <c r="A106" i="1"/>
  <c r="M106" i="1" s="1"/>
  <c r="D105" i="1"/>
  <c r="E105" i="1"/>
  <c r="J102" i="7"/>
  <c r="L109" i="6"/>
  <c r="U104" i="1" l="1"/>
  <c r="R104" i="1" s="1"/>
  <c r="W104" i="1" s="1"/>
  <c r="G104" i="1" s="1"/>
  <c r="V103" i="1"/>
  <c r="F103" i="1" s="1"/>
  <c r="H105" i="1"/>
  <c r="N105" i="1" s="1"/>
  <c r="T105" i="1"/>
  <c r="S105" i="1"/>
  <c r="J105" i="1"/>
  <c r="I105" i="1"/>
  <c r="A107" i="1"/>
  <c r="M107" i="1" s="1"/>
  <c r="D106" i="1"/>
  <c r="E106" i="1"/>
  <c r="J103" i="7"/>
  <c r="L110" i="6"/>
  <c r="U105" i="1" l="1"/>
  <c r="R105" i="1" s="1"/>
  <c r="W105" i="1" s="1"/>
  <c r="G105" i="1" s="1"/>
  <c r="V104" i="1"/>
  <c r="F104" i="1" s="1"/>
  <c r="H106" i="1"/>
  <c r="N106" i="1" s="1"/>
  <c r="T106" i="1"/>
  <c r="S106" i="1"/>
  <c r="J106" i="1"/>
  <c r="I106" i="1"/>
  <c r="A108" i="1"/>
  <c r="M108" i="1" s="1"/>
  <c r="D107" i="1"/>
  <c r="E107" i="1"/>
  <c r="J104" i="7"/>
  <c r="L111" i="6"/>
  <c r="U106" i="1" l="1"/>
  <c r="R106" i="1" s="1"/>
  <c r="V106" i="1" s="1"/>
  <c r="F106" i="1" s="1"/>
  <c r="V105" i="1"/>
  <c r="F105" i="1" s="1"/>
  <c r="H107" i="1"/>
  <c r="N107" i="1" s="1"/>
  <c r="T107" i="1"/>
  <c r="S107" i="1"/>
  <c r="J107" i="1"/>
  <c r="I107" i="1"/>
  <c r="A109" i="1"/>
  <c r="M109" i="1" s="1"/>
  <c r="E108" i="1"/>
  <c r="D108" i="1"/>
  <c r="J105" i="7"/>
  <c r="L112" i="6"/>
  <c r="U107" i="1" l="1"/>
  <c r="R107" i="1" s="1"/>
  <c r="W107" i="1" s="1"/>
  <c r="G107" i="1" s="1"/>
  <c r="H108" i="1"/>
  <c r="N108" i="1" s="1"/>
  <c r="T108" i="1"/>
  <c r="S108" i="1"/>
  <c r="W106" i="1"/>
  <c r="G106" i="1" s="1"/>
  <c r="J108" i="1"/>
  <c r="I108" i="1"/>
  <c r="A110" i="1"/>
  <c r="M110" i="1" s="1"/>
  <c r="D109" i="1"/>
  <c r="E109" i="1"/>
  <c r="J106" i="7"/>
  <c r="L113" i="6"/>
  <c r="U108" i="1" l="1"/>
  <c r="R108" i="1" s="1"/>
  <c r="W108" i="1" s="1"/>
  <c r="G108" i="1" s="1"/>
  <c r="V107" i="1"/>
  <c r="F107" i="1" s="1"/>
  <c r="H109" i="1"/>
  <c r="N109" i="1" s="1"/>
  <c r="T109" i="1"/>
  <c r="S109" i="1"/>
  <c r="J109" i="1"/>
  <c r="I109" i="1"/>
  <c r="A111" i="1"/>
  <c r="M111" i="1" s="1"/>
  <c r="E110" i="1"/>
  <c r="D110" i="1"/>
  <c r="J107" i="7"/>
  <c r="L114" i="6"/>
  <c r="U109" i="1" l="1"/>
  <c r="R109" i="1" s="1"/>
  <c r="V109" i="1" s="1"/>
  <c r="F109" i="1" s="1"/>
  <c r="V108" i="1"/>
  <c r="F108" i="1" s="1"/>
  <c r="H110" i="1"/>
  <c r="N110" i="1" s="1"/>
  <c r="T110" i="1"/>
  <c r="S110" i="1"/>
  <c r="U110" i="1" s="1"/>
  <c r="J110" i="1"/>
  <c r="I110" i="1"/>
  <c r="A112" i="1"/>
  <c r="M112" i="1" s="1"/>
  <c r="D111" i="1"/>
  <c r="E111" i="1"/>
  <c r="J108" i="7"/>
  <c r="L115" i="6"/>
  <c r="W109" i="1" l="1"/>
  <c r="G109" i="1" s="1"/>
  <c r="R110" i="1"/>
  <c r="W110" i="1" s="1"/>
  <c r="G110" i="1" s="1"/>
  <c r="H111" i="1"/>
  <c r="N111" i="1" s="1"/>
  <c r="T111" i="1"/>
  <c r="S111" i="1"/>
  <c r="J111" i="1"/>
  <c r="I111" i="1"/>
  <c r="A113" i="1"/>
  <c r="M113" i="1" s="1"/>
  <c r="D112" i="1"/>
  <c r="E112" i="1"/>
  <c r="J109" i="7"/>
  <c r="L116" i="6"/>
  <c r="U111" i="1" l="1"/>
  <c r="R111" i="1" s="1"/>
  <c r="V111" i="1" s="1"/>
  <c r="F111" i="1" s="1"/>
  <c r="V110" i="1"/>
  <c r="F110" i="1" s="1"/>
  <c r="H112" i="1"/>
  <c r="N112" i="1" s="1"/>
  <c r="T112" i="1"/>
  <c r="S112" i="1"/>
  <c r="J112" i="1"/>
  <c r="I112" i="1"/>
  <c r="A114" i="1"/>
  <c r="M114" i="1" s="1"/>
  <c r="D113" i="1"/>
  <c r="E113" i="1"/>
  <c r="J110" i="7"/>
  <c r="L117" i="6"/>
  <c r="U112" i="1" l="1"/>
  <c r="R112" i="1" s="1"/>
  <c r="W112" i="1" s="1"/>
  <c r="G112" i="1" s="1"/>
  <c r="W111" i="1"/>
  <c r="G111" i="1" s="1"/>
  <c r="H113" i="1"/>
  <c r="N113" i="1" s="1"/>
  <c r="T113" i="1"/>
  <c r="S113" i="1"/>
  <c r="J113" i="1"/>
  <c r="I113" i="1"/>
  <c r="A115" i="1"/>
  <c r="M115" i="1" s="1"/>
  <c r="D114" i="1"/>
  <c r="E114" i="1"/>
  <c r="J111" i="7"/>
  <c r="L118" i="6"/>
  <c r="U113" i="1" l="1"/>
  <c r="R113" i="1" s="1"/>
  <c r="W113" i="1" s="1"/>
  <c r="G113" i="1" s="1"/>
  <c r="H115" i="1"/>
  <c r="N115" i="1" s="1"/>
  <c r="T115" i="1"/>
  <c r="S115" i="1"/>
  <c r="V112" i="1"/>
  <c r="F112" i="1" s="1"/>
  <c r="H114" i="1"/>
  <c r="N114" i="1" s="1"/>
  <c r="T114" i="1"/>
  <c r="S114" i="1"/>
  <c r="J114" i="1"/>
  <c r="I114" i="1"/>
  <c r="A116" i="1"/>
  <c r="M116" i="1" s="1"/>
  <c r="E115" i="1"/>
  <c r="J112" i="7"/>
  <c r="L119" i="6"/>
  <c r="U114" i="1" l="1"/>
  <c r="R114" i="1" s="1"/>
  <c r="V114" i="1" s="1"/>
  <c r="F114" i="1" s="1"/>
  <c r="U115" i="1"/>
  <c r="V113" i="1"/>
  <c r="F113" i="1" s="1"/>
  <c r="I115" i="1"/>
  <c r="J115" i="1"/>
  <c r="A117" i="1"/>
  <c r="M117" i="1" s="1"/>
  <c r="E116" i="1"/>
  <c r="D116" i="1"/>
  <c r="J113" i="7"/>
  <c r="L120" i="6"/>
  <c r="R115" i="1" l="1"/>
  <c r="V115" i="1" s="1"/>
  <c r="F115" i="1" s="1"/>
  <c r="H116" i="1"/>
  <c r="N116" i="1" s="1"/>
  <c r="T116" i="1"/>
  <c r="S116" i="1"/>
  <c r="W114" i="1"/>
  <c r="G114" i="1" s="1"/>
  <c r="J116" i="1"/>
  <c r="I116" i="1"/>
  <c r="A118" i="1"/>
  <c r="M118" i="1" s="1"/>
  <c r="D117" i="1"/>
  <c r="E117" i="1"/>
  <c r="J114" i="7"/>
  <c r="L121" i="6"/>
  <c r="W115" i="1" l="1"/>
  <c r="G115" i="1" s="1"/>
  <c r="U116" i="1"/>
  <c r="R116" i="1" s="1"/>
  <c r="H117" i="1"/>
  <c r="N117" i="1" s="1"/>
  <c r="T117" i="1"/>
  <c r="S117" i="1"/>
  <c r="J117" i="1"/>
  <c r="I117" i="1"/>
  <c r="A119" i="1"/>
  <c r="M119" i="1" s="1"/>
  <c r="D118" i="1"/>
  <c r="E118" i="1"/>
  <c r="J115" i="7"/>
  <c r="L122" i="6"/>
  <c r="V116" i="1" l="1"/>
  <c r="F116" i="1" s="1"/>
  <c r="W116" i="1"/>
  <c r="G116" i="1" s="1"/>
  <c r="U117" i="1"/>
  <c r="R117" i="1" s="1"/>
  <c r="W117" i="1" s="1"/>
  <c r="G117" i="1" s="1"/>
  <c r="H118" i="1"/>
  <c r="N118" i="1" s="1"/>
  <c r="T118" i="1"/>
  <c r="S118" i="1"/>
  <c r="J118" i="1"/>
  <c r="I118" i="1"/>
  <c r="A120" i="1"/>
  <c r="M120" i="1" s="1"/>
  <c r="D119" i="1"/>
  <c r="E119" i="1"/>
  <c r="J116" i="7"/>
  <c r="L123" i="6"/>
  <c r="U118" i="1" l="1"/>
  <c r="R118" i="1" s="1"/>
  <c r="W118" i="1" s="1"/>
  <c r="G118" i="1" s="1"/>
  <c r="V117" i="1"/>
  <c r="F117" i="1" s="1"/>
  <c r="H119" i="1"/>
  <c r="N119" i="1" s="1"/>
  <c r="T119" i="1"/>
  <c r="S119" i="1"/>
  <c r="J119" i="1"/>
  <c r="I119" i="1"/>
  <c r="A121" i="1"/>
  <c r="M121" i="1" s="1"/>
  <c r="E120" i="1"/>
  <c r="D120" i="1"/>
  <c r="J117" i="7"/>
  <c r="L124" i="6"/>
  <c r="U119" i="1" l="1"/>
  <c r="R119" i="1" s="1"/>
  <c r="W119" i="1" s="1"/>
  <c r="G119" i="1" s="1"/>
  <c r="V118" i="1"/>
  <c r="F118" i="1" s="1"/>
  <c r="H120" i="1"/>
  <c r="N120" i="1" s="1"/>
  <c r="T120" i="1"/>
  <c r="S120" i="1"/>
  <c r="J120" i="1"/>
  <c r="I120" i="1"/>
  <c r="A122" i="1"/>
  <c r="M122" i="1" s="1"/>
  <c r="D121" i="1"/>
  <c r="E121" i="1"/>
  <c r="J118" i="7"/>
  <c r="L125" i="6"/>
  <c r="U120" i="1" l="1"/>
  <c r="R120" i="1" s="1"/>
  <c r="V120" i="1" s="1"/>
  <c r="F120" i="1" s="1"/>
  <c r="V119" i="1"/>
  <c r="F119" i="1" s="1"/>
  <c r="H121" i="1"/>
  <c r="N121" i="1" s="1"/>
  <c r="T121" i="1"/>
  <c r="S121" i="1"/>
  <c r="J121" i="1"/>
  <c r="I121" i="1"/>
  <c r="A123" i="1"/>
  <c r="M123" i="1" s="1"/>
  <c r="D122" i="1"/>
  <c r="E122" i="1"/>
  <c r="J119" i="7"/>
  <c r="L126" i="6"/>
  <c r="U121" i="1" l="1"/>
  <c r="R121" i="1" s="1"/>
  <c r="W121" i="1" s="1"/>
  <c r="G121" i="1" s="1"/>
  <c r="W120" i="1"/>
  <c r="G120" i="1" s="1"/>
  <c r="H122" i="1"/>
  <c r="N122" i="1" s="1"/>
  <c r="T122" i="1"/>
  <c r="S122" i="1"/>
  <c r="J122" i="1"/>
  <c r="I122" i="1"/>
  <c r="A124" i="1"/>
  <c r="M124" i="1" s="1"/>
  <c r="D123" i="1"/>
  <c r="E123" i="1"/>
  <c r="J120" i="7"/>
  <c r="L127" i="6"/>
  <c r="U122" i="1" l="1"/>
  <c r="R122" i="1" s="1"/>
  <c r="V121" i="1"/>
  <c r="F121" i="1" s="1"/>
  <c r="H123" i="1"/>
  <c r="N123" i="1" s="1"/>
  <c r="T123" i="1"/>
  <c r="S123" i="1"/>
  <c r="I123" i="1"/>
  <c r="J123" i="1"/>
  <c r="A125" i="1"/>
  <c r="M125" i="1" s="1"/>
  <c r="E124" i="1"/>
  <c r="D124" i="1"/>
  <c r="J121" i="7"/>
  <c r="L128" i="6"/>
  <c r="U123" i="1" l="1"/>
  <c r="R123" i="1" s="1"/>
  <c r="V123" i="1" s="1"/>
  <c r="F123" i="1" s="1"/>
  <c r="V122" i="1"/>
  <c r="F122" i="1" s="1"/>
  <c r="W122" i="1"/>
  <c r="G122" i="1" s="1"/>
  <c r="H124" i="1"/>
  <c r="N124" i="1" s="1"/>
  <c r="T124" i="1"/>
  <c r="S124" i="1"/>
  <c r="J124" i="1"/>
  <c r="I124" i="1"/>
  <c r="A126" i="1"/>
  <c r="M126" i="1" s="1"/>
  <c r="D125" i="1"/>
  <c r="E125" i="1"/>
  <c r="J122" i="7"/>
  <c r="L129" i="6"/>
  <c r="U124" i="1" l="1"/>
  <c r="R124" i="1" s="1"/>
  <c r="V124" i="1" s="1"/>
  <c r="F124" i="1" s="1"/>
  <c r="H125" i="1"/>
  <c r="N125" i="1" s="1"/>
  <c r="T125" i="1"/>
  <c r="S125" i="1"/>
  <c r="W123" i="1"/>
  <c r="G123" i="1" s="1"/>
  <c r="J125" i="1"/>
  <c r="I125" i="1"/>
  <c r="A127" i="1"/>
  <c r="M127" i="1" s="1"/>
  <c r="D126" i="1"/>
  <c r="E126" i="1"/>
  <c r="J123" i="7"/>
  <c r="L130" i="6"/>
  <c r="U125" i="1" l="1"/>
  <c r="R125" i="1" s="1"/>
  <c r="V125" i="1" s="1"/>
  <c r="F125" i="1" s="1"/>
  <c r="W124" i="1"/>
  <c r="G124" i="1" s="1"/>
  <c r="H126" i="1"/>
  <c r="N126" i="1" s="1"/>
  <c r="T126" i="1"/>
  <c r="S126" i="1"/>
  <c r="J126" i="1"/>
  <c r="I126" i="1"/>
  <c r="A128" i="1"/>
  <c r="M128" i="1" s="1"/>
  <c r="D127" i="1"/>
  <c r="E127" i="1"/>
  <c r="J124" i="7"/>
  <c r="L131" i="6"/>
  <c r="U126" i="1" l="1"/>
  <c r="H128" i="1"/>
  <c r="N128" i="1" s="1"/>
  <c r="T128" i="1"/>
  <c r="S128" i="1"/>
  <c r="R126" i="1"/>
  <c r="W126" i="1" s="1"/>
  <c r="G126" i="1" s="1"/>
  <c r="W125" i="1"/>
  <c r="G125" i="1" s="1"/>
  <c r="H127" i="1"/>
  <c r="N127" i="1" s="1"/>
  <c r="T127" i="1"/>
  <c r="S127" i="1"/>
  <c r="J127" i="1"/>
  <c r="I127" i="1"/>
  <c r="A129" i="1"/>
  <c r="M129" i="1" s="1"/>
  <c r="E128" i="1"/>
  <c r="J125" i="7"/>
  <c r="L132" i="6"/>
  <c r="U127" i="1" l="1"/>
  <c r="R127" i="1" s="1"/>
  <c r="V127" i="1" s="1"/>
  <c r="F127" i="1" s="1"/>
  <c r="U128" i="1"/>
  <c r="R128" i="1" s="1"/>
  <c r="V128" i="1" s="1"/>
  <c r="F128" i="1" s="1"/>
  <c r="V126" i="1"/>
  <c r="F126" i="1" s="1"/>
  <c r="J128" i="1"/>
  <c r="I128" i="1"/>
  <c r="A130" i="1"/>
  <c r="M130" i="1" s="1"/>
  <c r="D129" i="1"/>
  <c r="E129" i="1"/>
  <c r="J126" i="7"/>
  <c r="L133" i="6"/>
  <c r="W128" i="1" l="1"/>
  <c r="G128" i="1" s="1"/>
  <c r="H129" i="1"/>
  <c r="N129" i="1" s="1"/>
  <c r="T129" i="1"/>
  <c r="S129" i="1"/>
  <c r="W127" i="1"/>
  <c r="G127" i="1" s="1"/>
  <c r="J129" i="1"/>
  <c r="I129" i="1"/>
  <c r="A131" i="1"/>
  <c r="M131" i="1" s="1"/>
  <c r="D130" i="1"/>
  <c r="E130" i="1"/>
  <c r="J127" i="7"/>
  <c r="L134" i="6"/>
  <c r="U129" i="1" l="1"/>
  <c r="R129" i="1" s="1"/>
  <c r="W129" i="1" s="1"/>
  <c r="G129" i="1" s="1"/>
  <c r="H130" i="1"/>
  <c r="N130" i="1" s="1"/>
  <c r="T130" i="1"/>
  <c r="S130" i="1"/>
  <c r="J130" i="1"/>
  <c r="I130" i="1"/>
  <c r="A132" i="1"/>
  <c r="M132" i="1" s="1"/>
  <c r="D131" i="1"/>
  <c r="E131" i="1"/>
  <c r="J128" i="7"/>
  <c r="L135" i="6"/>
  <c r="U130" i="1" l="1"/>
  <c r="R130" i="1" s="1"/>
  <c r="V130" i="1" s="1"/>
  <c r="F130" i="1" s="1"/>
  <c r="V129" i="1"/>
  <c r="F129" i="1" s="1"/>
  <c r="H131" i="1"/>
  <c r="N131" i="1" s="1"/>
  <c r="T131" i="1"/>
  <c r="S131" i="1"/>
  <c r="I131" i="1"/>
  <c r="J131" i="1"/>
  <c r="A133" i="1"/>
  <c r="M133" i="1" s="1"/>
  <c r="E132" i="1"/>
  <c r="D132" i="1"/>
  <c r="J129" i="7"/>
  <c r="L136" i="6"/>
  <c r="U131" i="1" l="1"/>
  <c r="R131" i="1" s="1"/>
  <c r="W130" i="1"/>
  <c r="G130" i="1" s="1"/>
  <c r="H132" i="1"/>
  <c r="N132" i="1" s="1"/>
  <c r="T132" i="1"/>
  <c r="S132" i="1"/>
  <c r="J132" i="1"/>
  <c r="I132" i="1"/>
  <c r="A134" i="1"/>
  <c r="M134" i="1" s="1"/>
  <c r="D133" i="1"/>
  <c r="E133" i="1"/>
  <c r="J130" i="7"/>
  <c r="L137" i="6"/>
  <c r="U132" i="1" l="1"/>
  <c r="R132" i="1" s="1"/>
  <c r="W132" i="1" s="1"/>
  <c r="G132" i="1" s="1"/>
  <c r="V131" i="1"/>
  <c r="F131" i="1" s="1"/>
  <c r="W131" i="1"/>
  <c r="G131" i="1" s="1"/>
  <c r="H133" i="1"/>
  <c r="N133" i="1" s="1"/>
  <c r="T133" i="1"/>
  <c r="S133" i="1"/>
  <c r="J133" i="1"/>
  <c r="I133" i="1"/>
  <c r="A135" i="1"/>
  <c r="M135" i="1" s="1"/>
  <c r="E134" i="1"/>
  <c r="D134" i="1"/>
  <c r="J131" i="7"/>
  <c r="L138" i="6"/>
  <c r="U133" i="1" l="1"/>
  <c r="R133" i="1" s="1"/>
  <c r="V133" i="1" s="1"/>
  <c r="F133" i="1" s="1"/>
  <c r="V132" i="1"/>
  <c r="F132" i="1" s="1"/>
  <c r="H134" i="1"/>
  <c r="N134" i="1" s="1"/>
  <c r="T134" i="1"/>
  <c r="S134" i="1"/>
  <c r="J134" i="1"/>
  <c r="I134" i="1"/>
  <c r="A136" i="1"/>
  <c r="M136" i="1" s="1"/>
  <c r="D135" i="1"/>
  <c r="E135" i="1"/>
  <c r="J132" i="7"/>
  <c r="L139" i="6"/>
  <c r="U134" i="1" l="1"/>
  <c r="R134" i="1" s="1"/>
  <c r="W133" i="1"/>
  <c r="G133" i="1" s="1"/>
  <c r="H135" i="1"/>
  <c r="N135" i="1" s="1"/>
  <c r="T135" i="1"/>
  <c r="S135" i="1"/>
  <c r="J135" i="1"/>
  <c r="I135" i="1"/>
  <c r="A137" i="1"/>
  <c r="M137" i="1" s="1"/>
  <c r="D136" i="1"/>
  <c r="E136" i="1"/>
  <c r="J133" i="7"/>
  <c r="L140" i="6"/>
  <c r="U135" i="1" l="1"/>
  <c r="R135" i="1" s="1"/>
  <c r="W135" i="1" s="1"/>
  <c r="G135" i="1" s="1"/>
  <c r="V134" i="1"/>
  <c r="F134" i="1" s="1"/>
  <c r="W134" i="1"/>
  <c r="G134" i="1" s="1"/>
  <c r="H136" i="1"/>
  <c r="N136" i="1" s="1"/>
  <c r="T136" i="1"/>
  <c r="S136" i="1"/>
  <c r="J136" i="1"/>
  <c r="I136" i="1"/>
  <c r="A138" i="1"/>
  <c r="M138" i="1" s="1"/>
  <c r="D137" i="1"/>
  <c r="E137" i="1"/>
  <c r="J134" i="7"/>
  <c r="L141" i="6"/>
  <c r="U136" i="1" l="1"/>
  <c r="R136" i="1" s="1"/>
  <c r="V136" i="1" s="1"/>
  <c r="F136" i="1" s="1"/>
  <c r="V135" i="1"/>
  <c r="F135" i="1" s="1"/>
  <c r="H137" i="1"/>
  <c r="N137" i="1" s="1"/>
  <c r="T137" i="1"/>
  <c r="S137" i="1"/>
  <c r="J137" i="1"/>
  <c r="I137" i="1"/>
  <c r="A139" i="1"/>
  <c r="M139" i="1" s="1"/>
  <c r="D138" i="1"/>
  <c r="E138" i="1"/>
  <c r="J135" i="7"/>
  <c r="L142" i="6"/>
  <c r="U137" i="1" l="1"/>
  <c r="R137" i="1" s="1"/>
  <c r="W137" i="1" s="1"/>
  <c r="G137" i="1" s="1"/>
  <c r="W136" i="1"/>
  <c r="G136" i="1" s="1"/>
  <c r="H138" i="1"/>
  <c r="N138" i="1" s="1"/>
  <c r="T138" i="1"/>
  <c r="S138" i="1"/>
  <c r="J138" i="1"/>
  <c r="I138" i="1"/>
  <c r="A140" i="1"/>
  <c r="M140" i="1" s="1"/>
  <c r="D139" i="1"/>
  <c r="E139" i="1"/>
  <c r="L143" i="6"/>
  <c r="U138" i="1" l="1"/>
  <c r="R138" i="1" s="1"/>
  <c r="V138" i="1" s="1"/>
  <c r="F138" i="1" s="1"/>
  <c r="V137" i="1"/>
  <c r="F137" i="1" s="1"/>
  <c r="H139" i="1"/>
  <c r="N139" i="1" s="1"/>
  <c r="T139" i="1"/>
  <c r="S139" i="1"/>
  <c r="J139" i="1"/>
  <c r="I139" i="1"/>
  <c r="A141" i="1"/>
  <c r="M141" i="1" s="1"/>
  <c r="E140" i="1"/>
  <c r="D140" i="1"/>
  <c r="J136" i="7"/>
  <c r="L144" i="6"/>
  <c r="U139" i="1" l="1"/>
  <c r="R139" i="1" s="1"/>
  <c r="W139" i="1" s="1"/>
  <c r="G139" i="1" s="1"/>
  <c r="W138" i="1"/>
  <c r="G138" i="1" s="1"/>
  <c r="H140" i="1"/>
  <c r="N140" i="1" s="1"/>
  <c r="T140" i="1"/>
  <c r="S140" i="1"/>
  <c r="J140" i="1"/>
  <c r="I140" i="1"/>
  <c r="A142" i="1"/>
  <c r="M142" i="1" s="1"/>
  <c r="D141" i="1"/>
  <c r="E141" i="1"/>
  <c r="J137" i="7"/>
  <c r="L145" i="6"/>
  <c r="U140" i="1" l="1"/>
  <c r="R140" i="1" s="1"/>
  <c r="W140" i="1" s="1"/>
  <c r="G140" i="1" s="1"/>
  <c r="V139" i="1"/>
  <c r="F139" i="1" s="1"/>
  <c r="H141" i="1"/>
  <c r="N141" i="1" s="1"/>
  <c r="T141" i="1"/>
  <c r="S141" i="1"/>
  <c r="J141" i="1"/>
  <c r="I141" i="1"/>
  <c r="A143" i="1"/>
  <c r="M143" i="1" s="1"/>
  <c r="E142" i="1"/>
  <c r="D142" i="1"/>
  <c r="J138" i="7"/>
  <c r="L146" i="6"/>
  <c r="U141" i="1" l="1"/>
  <c r="R141" i="1" s="1"/>
  <c r="V141" i="1" s="1"/>
  <c r="F141" i="1" s="1"/>
  <c r="V140" i="1"/>
  <c r="F140" i="1" s="1"/>
  <c r="H142" i="1"/>
  <c r="N142" i="1" s="1"/>
  <c r="T142" i="1"/>
  <c r="S142" i="1"/>
  <c r="J142" i="1"/>
  <c r="I142" i="1"/>
  <c r="A144" i="1"/>
  <c r="M144" i="1" s="1"/>
  <c r="D143" i="1"/>
  <c r="E143" i="1"/>
  <c r="J139" i="7"/>
  <c r="L147" i="6"/>
  <c r="U142" i="1" l="1"/>
  <c r="R142" i="1" s="1"/>
  <c r="W142" i="1" s="1"/>
  <c r="G142" i="1" s="1"/>
  <c r="W141" i="1"/>
  <c r="G141" i="1" s="1"/>
  <c r="H143" i="1"/>
  <c r="N143" i="1" s="1"/>
  <c r="T143" i="1"/>
  <c r="S143" i="1"/>
  <c r="J143" i="1"/>
  <c r="I143" i="1"/>
  <c r="A145" i="1"/>
  <c r="M145" i="1" s="1"/>
  <c r="E144" i="1"/>
  <c r="D144" i="1"/>
  <c r="J140" i="7"/>
  <c r="L148" i="6"/>
  <c r="U143" i="1" l="1"/>
  <c r="R143" i="1" s="1"/>
  <c r="V143" i="1" s="1"/>
  <c r="F143" i="1" s="1"/>
  <c r="V142" i="1"/>
  <c r="F142" i="1" s="1"/>
  <c r="H144" i="1"/>
  <c r="N144" i="1" s="1"/>
  <c r="T144" i="1"/>
  <c r="S144" i="1"/>
  <c r="J144" i="1"/>
  <c r="I144" i="1"/>
  <c r="A146" i="1"/>
  <c r="M146" i="1" s="1"/>
  <c r="D145" i="1"/>
  <c r="E145" i="1"/>
  <c r="J141" i="7"/>
  <c r="L149" i="6"/>
  <c r="U144" i="1" l="1"/>
  <c r="R144" i="1" s="1"/>
  <c r="W144" i="1" s="1"/>
  <c r="G144" i="1" s="1"/>
  <c r="W143" i="1"/>
  <c r="G143" i="1" s="1"/>
  <c r="H145" i="1"/>
  <c r="N145" i="1" s="1"/>
  <c r="T145" i="1"/>
  <c r="S145" i="1"/>
  <c r="J145" i="1"/>
  <c r="I145" i="1"/>
  <c r="A147" i="1"/>
  <c r="M147" i="1" s="1"/>
  <c r="D146" i="1"/>
  <c r="E146" i="1"/>
  <c r="J142" i="7"/>
  <c r="L150" i="6"/>
  <c r="U145" i="1" l="1"/>
  <c r="R145" i="1" s="1"/>
  <c r="V145" i="1" s="1"/>
  <c r="F145" i="1" s="1"/>
  <c r="V144" i="1"/>
  <c r="F144" i="1" s="1"/>
  <c r="H146" i="1"/>
  <c r="N146" i="1" s="1"/>
  <c r="T146" i="1"/>
  <c r="S146" i="1"/>
  <c r="J146" i="1"/>
  <c r="I146" i="1"/>
  <c r="A148" i="1"/>
  <c r="M148" i="1" s="1"/>
  <c r="D147" i="1"/>
  <c r="E147" i="1"/>
  <c r="J143" i="7"/>
  <c r="L151" i="6"/>
  <c r="U146" i="1" l="1"/>
  <c r="R146" i="1" s="1"/>
  <c r="W145" i="1"/>
  <c r="G145" i="1" s="1"/>
  <c r="H148" i="1"/>
  <c r="N148" i="1" s="1"/>
  <c r="T148" i="1"/>
  <c r="S148" i="1"/>
  <c r="H147" i="1"/>
  <c r="N147" i="1" s="1"/>
  <c r="T147" i="1"/>
  <c r="S147" i="1"/>
  <c r="J147" i="1"/>
  <c r="I147" i="1"/>
  <c r="A149" i="1"/>
  <c r="M149" i="1" s="1"/>
  <c r="E148" i="1"/>
  <c r="J144" i="7"/>
  <c r="L152" i="6"/>
  <c r="U147" i="1" l="1"/>
  <c r="U148" i="1"/>
  <c r="R148" i="1" s="1"/>
  <c r="V148" i="1" s="1"/>
  <c r="F148" i="1" s="1"/>
  <c r="W146" i="1"/>
  <c r="G146" i="1" s="1"/>
  <c r="V146" i="1"/>
  <c r="F146" i="1" s="1"/>
  <c r="R147" i="1"/>
  <c r="V147" i="1" s="1"/>
  <c r="F147" i="1" s="1"/>
  <c r="J148" i="1"/>
  <c r="I148" i="1"/>
  <c r="A150" i="1"/>
  <c r="M150" i="1" s="1"/>
  <c r="D149" i="1"/>
  <c r="E149" i="1"/>
  <c r="J145" i="7"/>
  <c r="L153" i="6"/>
  <c r="W148" i="1" l="1"/>
  <c r="G148" i="1" s="1"/>
  <c r="H149" i="1"/>
  <c r="N149" i="1" s="1"/>
  <c r="T149" i="1"/>
  <c r="S149" i="1"/>
  <c r="W147" i="1"/>
  <c r="G147" i="1" s="1"/>
  <c r="J149" i="1"/>
  <c r="I149" i="1"/>
  <c r="A151" i="1"/>
  <c r="M151" i="1" s="1"/>
  <c r="D150" i="1"/>
  <c r="E150" i="1"/>
  <c r="J146" i="7"/>
  <c r="L154" i="6"/>
  <c r="U149" i="1" l="1"/>
  <c r="R149" i="1" s="1"/>
  <c r="V149" i="1" s="1"/>
  <c r="F149" i="1" s="1"/>
  <c r="H150" i="1"/>
  <c r="N150" i="1" s="1"/>
  <c r="T150" i="1"/>
  <c r="S150" i="1"/>
  <c r="J150" i="1"/>
  <c r="I150" i="1"/>
  <c r="A152" i="1"/>
  <c r="M152" i="1" s="1"/>
  <c r="D151" i="1"/>
  <c r="E151" i="1"/>
  <c r="J147" i="7"/>
  <c r="L155" i="6"/>
  <c r="U150" i="1" l="1"/>
  <c r="R150" i="1" s="1"/>
  <c r="W150" i="1" s="1"/>
  <c r="G150" i="1" s="1"/>
  <c r="W149" i="1"/>
  <c r="G149" i="1" s="1"/>
  <c r="H151" i="1"/>
  <c r="N151" i="1" s="1"/>
  <c r="T151" i="1"/>
  <c r="S151" i="1"/>
  <c r="J151" i="1"/>
  <c r="I151" i="1"/>
  <c r="A153" i="1"/>
  <c r="M153" i="1" s="1"/>
  <c r="D152" i="1"/>
  <c r="E152" i="1"/>
  <c r="J148" i="7"/>
  <c r="L156" i="6"/>
  <c r="U151" i="1" l="1"/>
  <c r="R151" i="1" s="1"/>
  <c r="V151" i="1" s="1"/>
  <c r="F151" i="1" s="1"/>
  <c r="V150" i="1"/>
  <c r="F150" i="1" s="1"/>
  <c r="H152" i="1"/>
  <c r="N152" i="1" s="1"/>
  <c r="T152" i="1"/>
  <c r="S152" i="1"/>
  <c r="J152" i="1"/>
  <c r="I152" i="1"/>
  <c r="A154" i="1"/>
  <c r="M154" i="1" s="1"/>
  <c r="D153" i="1"/>
  <c r="E153" i="1"/>
  <c r="J149" i="7"/>
  <c r="L157" i="6"/>
  <c r="U152" i="1" l="1"/>
  <c r="R152" i="1" s="1"/>
  <c r="V152" i="1" s="1"/>
  <c r="F152" i="1" s="1"/>
  <c r="W151" i="1"/>
  <c r="G151" i="1" s="1"/>
  <c r="H153" i="1"/>
  <c r="N153" i="1" s="1"/>
  <c r="T153" i="1"/>
  <c r="S153" i="1"/>
  <c r="J153" i="1"/>
  <c r="I153" i="1"/>
  <c r="A155" i="1"/>
  <c r="M155" i="1" s="1"/>
  <c r="D154" i="1"/>
  <c r="E154" i="1"/>
  <c r="J150" i="7"/>
  <c r="L158" i="6"/>
  <c r="U153" i="1" l="1"/>
  <c r="R153" i="1" s="1"/>
  <c r="W152" i="1"/>
  <c r="G152" i="1" s="1"/>
  <c r="H154" i="1"/>
  <c r="N154" i="1" s="1"/>
  <c r="S154" i="1"/>
  <c r="T154" i="1"/>
  <c r="J154" i="1"/>
  <c r="I154" i="1"/>
  <c r="A156" i="1"/>
  <c r="M156" i="1" s="1"/>
  <c r="D155" i="1"/>
  <c r="E155" i="1"/>
  <c r="J151" i="7"/>
  <c r="L159" i="6"/>
  <c r="V153" i="1" l="1"/>
  <c r="F153" i="1" s="1"/>
  <c r="W153" i="1"/>
  <c r="G153" i="1" s="1"/>
  <c r="U154" i="1"/>
  <c r="R154" i="1" s="1"/>
  <c r="V154" i="1" s="1"/>
  <c r="F154" i="1" s="1"/>
  <c r="H155" i="1"/>
  <c r="N155" i="1" s="1"/>
  <c r="T155" i="1"/>
  <c r="S155" i="1"/>
  <c r="J155" i="1"/>
  <c r="I155" i="1"/>
  <c r="A157" i="1"/>
  <c r="M157" i="1" s="1"/>
  <c r="E156" i="1"/>
  <c r="D156" i="1"/>
  <c r="J152" i="7"/>
  <c r="L160" i="6"/>
  <c r="U155" i="1" l="1"/>
  <c r="R155" i="1" s="1"/>
  <c r="V155" i="1" s="1"/>
  <c r="F155" i="1" s="1"/>
  <c r="H156" i="1"/>
  <c r="N156" i="1" s="1"/>
  <c r="T156" i="1"/>
  <c r="S156" i="1"/>
  <c r="W154" i="1"/>
  <c r="G154" i="1" s="1"/>
  <c r="J156" i="1"/>
  <c r="I156" i="1"/>
  <c r="A158" i="1"/>
  <c r="M158" i="1" s="1"/>
  <c r="D157" i="1"/>
  <c r="E157" i="1"/>
  <c r="J153" i="7"/>
  <c r="L161" i="6"/>
  <c r="U156" i="1" l="1"/>
  <c r="R156" i="1" s="1"/>
  <c r="V156" i="1" s="1"/>
  <c r="F156" i="1" s="1"/>
  <c r="W155" i="1"/>
  <c r="G155" i="1" s="1"/>
  <c r="H157" i="1"/>
  <c r="N157" i="1" s="1"/>
  <c r="T157" i="1"/>
  <c r="S157" i="1"/>
  <c r="J157" i="1"/>
  <c r="I157" i="1"/>
  <c r="A159" i="1"/>
  <c r="M159" i="1" s="1"/>
  <c r="E158" i="1"/>
  <c r="D158" i="1"/>
  <c r="J154" i="7"/>
  <c r="L162" i="6"/>
  <c r="U157" i="1" l="1"/>
  <c r="R157" i="1" s="1"/>
  <c r="V157" i="1" s="1"/>
  <c r="F157" i="1" s="1"/>
  <c r="H158" i="1"/>
  <c r="N158" i="1" s="1"/>
  <c r="T158" i="1"/>
  <c r="S158" i="1"/>
  <c r="W156" i="1"/>
  <c r="G156" i="1" s="1"/>
  <c r="J158" i="1"/>
  <c r="I158" i="1"/>
  <c r="A160" i="1"/>
  <c r="M160" i="1" s="1"/>
  <c r="D159" i="1"/>
  <c r="E159" i="1"/>
  <c r="J155" i="7"/>
  <c r="L163" i="6"/>
  <c r="U158" i="1" l="1"/>
  <c r="R158" i="1" s="1"/>
  <c r="W158" i="1" s="1"/>
  <c r="G158" i="1" s="1"/>
  <c r="W157" i="1"/>
  <c r="G157" i="1" s="1"/>
  <c r="H159" i="1"/>
  <c r="N159" i="1" s="1"/>
  <c r="T159" i="1"/>
  <c r="S159" i="1"/>
  <c r="J159" i="1"/>
  <c r="I159" i="1"/>
  <c r="A161" i="1"/>
  <c r="M161" i="1" s="1"/>
  <c r="E160" i="1"/>
  <c r="D160" i="1"/>
  <c r="J156" i="7"/>
  <c r="L164" i="6"/>
  <c r="U159" i="1" l="1"/>
  <c r="R159" i="1" s="1"/>
  <c r="V158" i="1"/>
  <c r="F158" i="1" s="1"/>
  <c r="H160" i="1"/>
  <c r="N160" i="1" s="1"/>
  <c r="T160" i="1"/>
  <c r="S160" i="1"/>
  <c r="J160" i="1"/>
  <c r="I160" i="1"/>
  <c r="A162" i="1"/>
  <c r="M162" i="1" s="1"/>
  <c r="D161" i="1"/>
  <c r="E161" i="1"/>
  <c r="J157" i="7"/>
  <c r="L165" i="6"/>
  <c r="V159" i="1" l="1"/>
  <c r="F159" i="1" s="1"/>
  <c r="W159" i="1"/>
  <c r="G159" i="1" s="1"/>
  <c r="U160" i="1"/>
  <c r="R160" i="1" s="1"/>
  <c r="V160" i="1" s="1"/>
  <c r="F160" i="1" s="1"/>
  <c r="H161" i="1"/>
  <c r="N161" i="1" s="1"/>
  <c r="T161" i="1"/>
  <c r="S161" i="1"/>
  <c r="J161" i="1"/>
  <c r="I161" i="1"/>
  <c r="A163" i="1"/>
  <c r="M163" i="1" s="1"/>
  <c r="D162" i="1"/>
  <c r="E162" i="1"/>
  <c r="J158" i="7"/>
  <c r="L166" i="6"/>
  <c r="U161" i="1" l="1"/>
  <c r="R161" i="1" s="1"/>
  <c r="V161" i="1" s="1"/>
  <c r="F161" i="1" s="1"/>
  <c r="H162" i="1"/>
  <c r="N162" i="1" s="1"/>
  <c r="T162" i="1"/>
  <c r="S162" i="1"/>
  <c r="W160" i="1"/>
  <c r="G160" i="1" s="1"/>
  <c r="J162" i="1"/>
  <c r="I162" i="1"/>
  <c r="A164" i="1"/>
  <c r="M164" i="1" s="1"/>
  <c r="D163" i="1"/>
  <c r="E163" i="1"/>
  <c r="J159" i="7"/>
  <c r="L167" i="6"/>
  <c r="U162" i="1" l="1"/>
  <c r="R162" i="1" s="1"/>
  <c r="V162" i="1" s="1"/>
  <c r="F162" i="1" s="1"/>
  <c r="W161" i="1"/>
  <c r="G161" i="1" s="1"/>
  <c r="H163" i="1"/>
  <c r="N163" i="1" s="1"/>
  <c r="T163" i="1"/>
  <c r="S163" i="1"/>
  <c r="J163" i="1"/>
  <c r="I163" i="1"/>
  <c r="A165" i="1"/>
  <c r="M165" i="1" s="1"/>
  <c r="E164" i="1"/>
  <c r="D164" i="1"/>
  <c r="J160" i="7"/>
  <c r="L168" i="6"/>
  <c r="U163" i="1" l="1"/>
  <c r="R163" i="1" s="1"/>
  <c r="V163" i="1" s="1"/>
  <c r="F163" i="1" s="1"/>
  <c r="W162" i="1"/>
  <c r="G162" i="1" s="1"/>
  <c r="H164" i="1"/>
  <c r="N164" i="1" s="1"/>
  <c r="T164" i="1"/>
  <c r="S164" i="1"/>
  <c r="J164" i="1"/>
  <c r="I164" i="1"/>
  <c r="A166" i="1"/>
  <c r="M166" i="1" s="1"/>
  <c r="D165" i="1"/>
  <c r="E165" i="1"/>
  <c r="J161" i="7"/>
  <c r="L169" i="6"/>
  <c r="U164" i="1" l="1"/>
  <c r="R164" i="1" s="1"/>
  <c r="W164" i="1" s="1"/>
  <c r="G164" i="1" s="1"/>
  <c r="W163" i="1"/>
  <c r="G163" i="1" s="1"/>
  <c r="H165" i="1"/>
  <c r="N165" i="1" s="1"/>
  <c r="T165" i="1"/>
  <c r="S165" i="1"/>
  <c r="J165" i="1"/>
  <c r="I165" i="1"/>
  <c r="A167" i="1"/>
  <c r="M167" i="1" s="1"/>
  <c r="D166" i="1"/>
  <c r="E166" i="1"/>
  <c r="J162" i="7"/>
  <c r="L170" i="6"/>
  <c r="U165" i="1" l="1"/>
  <c r="R165" i="1" s="1"/>
  <c r="V165" i="1" s="1"/>
  <c r="F165" i="1" s="1"/>
  <c r="V164" i="1"/>
  <c r="F164" i="1" s="1"/>
  <c r="H166" i="1"/>
  <c r="N166" i="1" s="1"/>
  <c r="T166" i="1"/>
  <c r="S166" i="1"/>
  <c r="J166" i="1"/>
  <c r="I166" i="1"/>
  <c r="A168" i="1"/>
  <c r="M168" i="1" s="1"/>
  <c r="D167" i="1"/>
  <c r="E167" i="1"/>
  <c r="J163" i="7"/>
  <c r="L171" i="6"/>
  <c r="U166" i="1" l="1"/>
  <c r="R166" i="1" s="1"/>
  <c r="V166" i="1" s="1"/>
  <c r="F166" i="1" s="1"/>
  <c r="H167" i="1"/>
  <c r="N167" i="1" s="1"/>
  <c r="T167" i="1"/>
  <c r="S167" i="1"/>
  <c r="W165" i="1"/>
  <c r="G165" i="1" s="1"/>
  <c r="J167" i="1"/>
  <c r="I167" i="1"/>
  <c r="A169" i="1"/>
  <c r="M169" i="1" s="1"/>
  <c r="D168" i="1"/>
  <c r="E168" i="1"/>
  <c r="J164" i="7"/>
  <c r="L172" i="6"/>
  <c r="U167" i="1" l="1"/>
  <c r="R167" i="1" s="1"/>
  <c r="W166" i="1"/>
  <c r="G166" i="1" s="1"/>
  <c r="H168" i="1"/>
  <c r="N168" i="1" s="1"/>
  <c r="T168" i="1"/>
  <c r="S168" i="1"/>
  <c r="J168" i="1"/>
  <c r="I168" i="1"/>
  <c r="A170" i="1"/>
  <c r="M170" i="1" s="1"/>
  <c r="D169" i="1"/>
  <c r="E169" i="1"/>
  <c r="J165" i="7"/>
  <c r="L173" i="6"/>
  <c r="W167" i="1" l="1"/>
  <c r="G167" i="1" s="1"/>
  <c r="V167" i="1"/>
  <c r="F167" i="1" s="1"/>
  <c r="U168" i="1"/>
  <c r="R168" i="1" s="1"/>
  <c r="V168" i="1" s="1"/>
  <c r="F168" i="1" s="1"/>
  <c r="H169" i="1"/>
  <c r="N169" i="1" s="1"/>
  <c r="T169" i="1"/>
  <c r="S169" i="1"/>
  <c r="J169" i="1"/>
  <c r="I169" i="1"/>
  <c r="A171" i="1"/>
  <c r="M171" i="1" s="1"/>
  <c r="D170" i="1"/>
  <c r="E170" i="1"/>
  <c r="J166" i="7"/>
  <c r="L174" i="6"/>
  <c r="U169" i="1" l="1"/>
  <c r="R169" i="1" s="1"/>
  <c r="W169" i="1" s="1"/>
  <c r="G169" i="1" s="1"/>
  <c r="H170" i="1"/>
  <c r="N170" i="1" s="1"/>
  <c r="S170" i="1"/>
  <c r="T170" i="1"/>
  <c r="W168" i="1"/>
  <c r="G168" i="1" s="1"/>
  <c r="J170" i="1"/>
  <c r="I170" i="1"/>
  <c r="A172" i="1"/>
  <c r="M172" i="1" s="1"/>
  <c r="D171" i="1"/>
  <c r="E171" i="1"/>
  <c r="J167" i="7"/>
  <c r="L175" i="6"/>
  <c r="U170" i="1" l="1"/>
  <c r="R170" i="1" s="1"/>
  <c r="V170" i="1" s="1"/>
  <c r="F170" i="1" s="1"/>
  <c r="V169" i="1"/>
  <c r="F169" i="1" s="1"/>
  <c r="H171" i="1"/>
  <c r="N171" i="1" s="1"/>
  <c r="T171" i="1"/>
  <c r="S171" i="1"/>
  <c r="J171" i="1"/>
  <c r="I171" i="1"/>
  <c r="A173" i="1"/>
  <c r="M173" i="1" s="1"/>
  <c r="E172" i="1"/>
  <c r="D172" i="1"/>
  <c r="J168" i="7"/>
  <c r="L176" i="6"/>
  <c r="U171" i="1" l="1"/>
  <c r="R171" i="1" s="1"/>
  <c r="W170" i="1"/>
  <c r="G170" i="1" s="1"/>
  <c r="H172" i="1"/>
  <c r="N172" i="1" s="1"/>
  <c r="T172" i="1"/>
  <c r="S172" i="1"/>
  <c r="J172" i="1"/>
  <c r="I172" i="1"/>
  <c r="A174" i="1"/>
  <c r="M174" i="1" s="1"/>
  <c r="D173" i="1"/>
  <c r="E173" i="1"/>
  <c r="J169" i="7"/>
  <c r="L177" i="6"/>
  <c r="U172" i="1" l="1"/>
  <c r="R172" i="1" s="1"/>
  <c r="W172" i="1" s="1"/>
  <c r="G172" i="1" s="1"/>
  <c r="W171" i="1"/>
  <c r="G171" i="1" s="1"/>
  <c r="V171" i="1"/>
  <c r="F171" i="1" s="1"/>
  <c r="H173" i="1"/>
  <c r="N173" i="1" s="1"/>
  <c r="T173" i="1"/>
  <c r="S173" i="1"/>
  <c r="J173" i="1"/>
  <c r="I173" i="1"/>
  <c r="A175" i="1"/>
  <c r="M175" i="1" s="1"/>
  <c r="E174" i="1"/>
  <c r="D174" i="1"/>
  <c r="J170" i="7"/>
  <c r="L178" i="6"/>
  <c r="U173" i="1" l="1"/>
  <c r="R173" i="1" s="1"/>
  <c r="V172" i="1"/>
  <c r="F172" i="1" s="1"/>
  <c r="H174" i="1"/>
  <c r="N174" i="1" s="1"/>
  <c r="T174" i="1"/>
  <c r="S174" i="1"/>
  <c r="J174" i="1"/>
  <c r="I174" i="1"/>
  <c r="A176" i="1"/>
  <c r="M176" i="1" s="1"/>
  <c r="D175" i="1"/>
  <c r="E175" i="1"/>
  <c r="J171" i="7"/>
  <c r="L179" i="6"/>
  <c r="U174" i="1" l="1"/>
  <c r="R174" i="1" s="1"/>
  <c r="W174" i="1" s="1"/>
  <c r="G174" i="1" s="1"/>
  <c r="V173" i="1"/>
  <c r="F173" i="1" s="1"/>
  <c r="W173" i="1"/>
  <c r="G173" i="1" s="1"/>
  <c r="H175" i="1"/>
  <c r="N175" i="1" s="1"/>
  <c r="T175" i="1"/>
  <c r="S175" i="1"/>
  <c r="J175" i="1"/>
  <c r="I175" i="1"/>
  <c r="A177" i="1"/>
  <c r="M177" i="1" s="1"/>
  <c r="E176" i="1"/>
  <c r="D176" i="1"/>
  <c r="J172" i="7"/>
  <c r="L180" i="6"/>
  <c r="U175" i="1" l="1"/>
  <c r="R175" i="1" s="1"/>
  <c r="W175" i="1" s="1"/>
  <c r="G175" i="1" s="1"/>
  <c r="V174" i="1"/>
  <c r="F174" i="1" s="1"/>
  <c r="H176" i="1"/>
  <c r="N176" i="1" s="1"/>
  <c r="T176" i="1"/>
  <c r="S176" i="1"/>
  <c r="J176" i="1"/>
  <c r="I176" i="1"/>
  <c r="A178" i="1"/>
  <c r="M178" i="1" s="1"/>
  <c r="D177" i="1"/>
  <c r="E177" i="1"/>
  <c r="J173" i="7"/>
  <c r="L181" i="6"/>
  <c r="U176" i="1" l="1"/>
  <c r="R176" i="1" s="1"/>
  <c r="W176" i="1" s="1"/>
  <c r="G176" i="1" s="1"/>
  <c r="V175" i="1"/>
  <c r="F175" i="1" s="1"/>
  <c r="H177" i="1"/>
  <c r="N177" i="1" s="1"/>
  <c r="T177" i="1"/>
  <c r="S177" i="1"/>
  <c r="J177" i="1"/>
  <c r="I177" i="1"/>
  <c r="A179" i="1"/>
  <c r="M179" i="1" s="1"/>
  <c r="D178" i="1"/>
  <c r="E178" i="1"/>
  <c r="J174" i="7"/>
  <c r="L182" i="6"/>
  <c r="U177" i="1" l="1"/>
  <c r="R177" i="1" s="1"/>
  <c r="W177" i="1" s="1"/>
  <c r="G177" i="1" s="1"/>
  <c r="V176" i="1"/>
  <c r="F176" i="1" s="1"/>
  <c r="H178" i="1"/>
  <c r="N178" i="1" s="1"/>
  <c r="T178" i="1"/>
  <c r="S178" i="1"/>
  <c r="J178" i="1"/>
  <c r="I178" i="1"/>
  <c r="A180" i="1"/>
  <c r="M180" i="1" s="1"/>
  <c r="D179" i="1"/>
  <c r="E179" i="1"/>
  <c r="J175" i="7"/>
  <c r="L183" i="6"/>
  <c r="U178" i="1" l="1"/>
  <c r="R178" i="1" s="1"/>
  <c r="V178" i="1" s="1"/>
  <c r="F178" i="1" s="1"/>
  <c r="V177" i="1"/>
  <c r="F177" i="1" s="1"/>
  <c r="H179" i="1"/>
  <c r="N179" i="1" s="1"/>
  <c r="T179" i="1"/>
  <c r="S179" i="1"/>
  <c r="U179" i="1" s="1"/>
  <c r="I179" i="1"/>
  <c r="J179" i="1"/>
  <c r="A181" i="1"/>
  <c r="M181" i="1" s="1"/>
  <c r="D180" i="1"/>
  <c r="E180" i="1"/>
  <c r="J176" i="7"/>
  <c r="L184" i="6"/>
  <c r="W178" i="1" l="1"/>
  <c r="G178" i="1" s="1"/>
  <c r="R179" i="1"/>
  <c r="W179" i="1" s="1"/>
  <c r="G179" i="1" s="1"/>
  <c r="H180" i="1"/>
  <c r="N180" i="1" s="1"/>
  <c r="T180" i="1"/>
  <c r="S180" i="1"/>
  <c r="J180" i="1"/>
  <c r="I180" i="1"/>
  <c r="A182" i="1"/>
  <c r="M182" i="1" s="1"/>
  <c r="D181" i="1"/>
  <c r="E181" i="1"/>
  <c r="J177" i="7"/>
  <c r="L185" i="6"/>
  <c r="U180" i="1" l="1"/>
  <c r="R180" i="1" s="1"/>
  <c r="V180" i="1" s="1"/>
  <c r="F180" i="1" s="1"/>
  <c r="V179" i="1"/>
  <c r="F179" i="1" s="1"/>
  <c r="H181" i="1"/>
  <c r="N181" i="1" s="1"/>
  <c r="T181" i="1"/>
  <c r="S181" i="1"/>
  <c r="J181" i="1"/>
  <c r="I181" i="1"/>
  <c r="A183" i="1"/>
  <c r="M183" i="1" s="1"/>
  <c r="E182" i="1"/>
  <c r="D182" i="1"/>
  <c r="J178" i="7"/>
  <c r="L186" i="6"/>
  <c r="U181" i="1" l="1"/>
  <c r="R181" i="1" s="1"/>
  <c r="W180" i="1"/>
  <c r="G180" i="1" s="1"/>
  <c r="H182" i="1"/>
  <c r="N182" i="1" s="1"/>
  <c r="T182" i="1"/>
  <c r="S182" i="1"/>
  <c r="J182" i="1"/>
  <c r="I182" i="1"/>
  <c r="A184" i="1"/>
  <c r="M184" i="1" s="1"/>
  <c r="D183" i="1"/>
  <c r="E183" i="1"/>
  <c r="J179" i="7"/>
  <c r="L187" i="6"/>
  <c r="U182" i="1" l="1"/>
  <c r="R182" i="1" s="1"/>
  <c r="V182" i="1" s="1"/>
  <c r="F182" i="1" s="1"/>
  <c r="V181" i="1"/>
  <c r="F181" i="1" s="1"/>
  <c r="W181" i="1"/>
  <c r="G181" i="1" s="1"/>
  <c r="H183" i="1"/>
  <c r="N183" i="1" s="1"/>
  <c r="T183" i="1"/>
  <c r="S183" i="1"/>
  <c r="J183" i="1"/>
  <c r="I183" i="1"/>
  <c r="A185" i="1"/>
  <c r="M185" i="1" s="1"/>
  <c r="D184" i="1"/>
  <c r="E184" i="1"/>
  <c r="J180" i="7"/>
  <c r="L188" i="6"/>
  <c r="U183" i="1" l="1"/>
  <c r="R183" i="1" s="1"/>
  <c r="V183" i="1" s="1"/>
  <c r="F183" i="1" s="1"/>
  <c r="H184" i="1"/>
  <c r="N184" i="1" s="1"/>
  <c r="T184" i="1"/>
  <c r="S184" i="1"/>
  <c r="W182" i="1"/>
  <c r="G182" i="1" s="1"/>
  <c r="J184" i="1"/>
  <c r="I184" i="1"/>
  <c r="A186" i="1"/>
  <c r="M186" i="1" s="1"/>
  <c r="D185" i="1"/>
  <c r="E185" i="1"/>
  <c r="J181" i="7"/>
  <c r="L189" i="6"/>
  <c r="U184" i="1" l="1"/>
  <c r="R184" i="1" s="1"/>
  <c r="V184" i="1" s="1"/>
  <c r="F184" i="1" s="1"/>
  <c r="W183" i="1"/>
  <c r="G183" i="1" s="1"/>
  <c r="H185" i="1"/>
  <c r="N185" i="1" s="1"/>
  <c r="T185" i="1"/>
  <c r="S185" i="1"/>
  <c r="U185" i="1" s="1"/>
  <c r="J185" i="1"/>
  <c r="I185" i="1"/>
  <c r="A187" i="1"/>
  <c r="M187" i="1" s="1"/>
  <c r="D186" i="1"/>
  <c r="E186" i="1"/>
  <c r="J182" i="7"/>
  <c r="L190" i="6"/>
  <c r="W184" i="1" l="1"/>
  <c r="G184" i="1" s="1"/>
  <c r="R185" i="1"/>
  <c r="W185" i="1" s="1"/>
  <c r="G185" i="1" s="1"/>
  <c r="H186" i="1"/>
  <c r="N186" i="1" s="1"/>
  <c r="T186" i="1"/>
  <c r="S186" i="1"/>
  <c r="J186" i="1"/>
  <c r="I186" i="1"/>
  <c r="A188" i="1"/>
  <c r="M188" i="1" s="1"/>
  <c r="D187" i="1"/>
  <c r="E187" i="1"/>
  <c r="J183" i="7"/>
  <c r="L191" i="6"/>
  <c r="U186" i="1" l="1"/>
  <c r="R186" i="1" s="1"/>
  <c r="W186" i="1" s="1"/>
  <c r="G186" i="1" s="1"/>
  <c r="V185" i="1"/>
  <c r="F185" i="1" s="1"/>
  <c r="H187" i="1"/>
  <c r="N187" i="1" s="1"/>
  <c r="T187" i="1"/>
  <c r="S187" i="1"/>
  <c r="J187" i="1"/>
  <c r="I187" i="1"/>
  <c r="A189" i="1"/>
  <c r="M189" i="1" s="1"/>
  <c r="D188" i="1"/>
  <c r="E188" i="1"/>
  <c r="J184" i="7"/>
  <c r="L192" i="6"/>
  <c r="U187" i="1" l="1"/>
  <c r="R187" i="1" s="1"/>
  <c r="V186" i="1"/>
  <c r="F186" i="1" s="1"/>
  <c r="H188" i="1"/>
  <c r="N188" i="1" s="1"/>
  <c r="T188" i="1"/>
  <c r="S188" i="1"/>
  <c r="J188" i="1"/>
  <c r="I188" i="1"/>
  <c r="A190" i="1"/>
  <c r="M190" i="1" s="1"/>
  <c r="D189" i="1"/>
  <c r="E189" i="1"/>
  <c r="J185" i="7"/>
  <c r="L193" i="6"/>
  <c r="U188" i="1" l="1"/>
  <c r="R188" i="1" s="1"/>
  <c r="W188" i="1" s="1"/>
  <c r="G188" i="1" s="1"/>
  <c r="V187" i="1"/>
  <c r="F187" i="1" s="1"/>
  <c r="W187" i="1"/>
  <c r="G187" i="1" s="1"/>
  <c r="H189" i="1"/>
  <c r="N189" i="1" s="1"/>
  <c r="T189" i="1"/>
  <c r="S189" i="1"/>
  <c r="J189" i="1"/>
  <c r="I189" i="1"/>
  <c r="A191" i="1"/>
  <c r="M191" i="1" s="1"/>
  <c r="E190" i="1"/>
  <c r="D190" i="1"/>
  <c r="J186" i="7"/>
  <c r="L194" i="6"/>
  <c r="U189" i="1" l="1"/>
  <c r="R189" i="1" s="1"/>
  <c r="V189" i="1" s="1"/>
  <c r="F189" i="1" s="1"/>
  <c r="V188" i="1"/>
  <c r="F188" i="1" s="1"/>
  <c r="H190" i="1"/>
  <c r="N190" i="1" s="1"/>
  <c r="T190" i="1"/>
  <c r="S190" i="1"/>
  <c r="J190" i="1"/>
  <c r="I190" i="1"/>
  <c r="A192" i="1"/>
  <c r="M192" i="1" s="1"/>
  <c r="D191" i="1"/>
  <c r="E191" i="1"/>
  <c r="J187" i="7"/>
  <c r="L195" i="6"/>
  <c r="U190" i="1" l="1"/>
  <c r="R190" i="1" s="1"/>
  <c r="H191" i="1"/>
  <c r="N191" i="1" s="1"/>
  <c r="T191" i="1"/>
  <c r="S191" i="1"/>
  <c r="W189" i="1"/>
  <c r="G189" i="1" s="1"/>
  <c r="J191" i="1"/>
  <c r="I191" i="1"/>
  <c r="A193" i="1"/>
  <c r="M193" i="1" s="1"/>
  <c r="D192" i="1"/>
  <c r="E192" i="1"/>
  <c r="J188" i="7"/>
  <c r="L196" i="6"/>
  <c r="U191" i="1" l="1"/>
  <c r="R191" i="1" s="1"/>
  <c r="W191" i="1" s="1"/>
  <c r="G191" i="1" s="1"/>
  <c r="V190" i="1"/>
  <c r="F190" i="1" s="1"/>
  <c r="W190" i="1"/>
  <c r="G190" i="1" s="1"/>
  <c r="H192" i="1"/>
  <c r="N192" i="1" s="1"/>
  <c r="T192" i="1"/>
  <c r="S192" i="1"/>
  <c r="J192" i="1"/>
  <c r="I192" i="1"/>
  <c r="A194" i="1"/>
  <c r="M194" i="1" s="1"/>
  <c r="D193" i="1"/>
  <c r="E193" i="1"/>
  <c r="J189" i="7"/>
  <c r="L197" i="6"/>
  <c r="U192" i="1" l="1"/>
  <c r="R192" i="1" s="1"/>
  <c r="V192" i="1" s="1"/>
  <c r="F192" i="1" s="1"/>
  <c r="V191" i="1"/>
  <c r="F191" i="1" s="1"/>
  <c r="H193" i="1"/>
  <c r="N193" i="1" s="1"/>
  <c r="T193" i="1"/>
  <c r="S193" i="1"/>
  <c r="J193" i="1"/>
  <c r="I193" i="1"/>
  <c r="A195" i="1"/>
  <c r="M195" i="1" s="1"/>
  <c r="E194" i="1"/>
  <c r="D194" i="1"/>
  <c r="L198" i="6"/>
  <c r="U193" i="1" l="1"/>
  <c r="R193" i="1" s="1"/>
  <c r="V193" i="1" s="1"/>
  <c r="F193" i="1" s="1"/>
  <c r="H194" i="1"/>
  <c r="N194" i="1" s="1"/>
  <c r="T194" i="1"/>
  <c r="S194" i="1"/>
  <c r="W192" i="1"/>
  <c r="G192" i="1" s="1"/>
  <c r="J194" i="1"/>
  <c r="I194" i="1"/>
  <c r="A196" i="1"/>
  <c r="M196" i="1" s="1"/>
  <c r="D195" i="1"/>
  <c r="E195" i="1"/>
  <c r="L199" i="6"/>
  <c r="U194" i="1" l="1"/>
  <c r="R194" i="1" s="1"/>
  <c r="V194" i="1" s="1"/>
  <c r="F194" i="1" s="1"/>
  <c r="W193" i="1"/>
  <c r="G193" i="1" s="1"/>
  <c r="H195" i="1"/>
  <c r="N195" i="1" s="1"/>
  <c r="T195" i="1"/>
  <c r="S195" i="1"/>
  <c r="J195" i="1"/>
  <c r="I195" i="1"/>
  <c r="A197" i="1"/>
  <c r="M197" i="1" s="1"/>
  <c r="D196" i="1"/>
  <c r="E196" i="1"/>
  <c r="L200" i="6"/>
  <c r="U195" i="1" l="1"/>
  <c r="R195" i="1" s="1"/>
  <c r="W195" i="1" s="1"/>
  <c r="G195" i="1" s="1"/>
  <c r="H196" i="1"/>
  <c r="N196" i="1" s="1"/>
  <c r="T196" i="1"/>
  <c r="S196" i="1"/>
  <c r="W194" i="1"/>
  <c r="G194" i="1" s="1"/>
  <c r="J196" i="1"/>
  <c r="I196" i="1"/>
  <c r="A198" i="1"/>
  <c r="M198" i="1" s="1"/>
  <c r="D197" i="1"/>
  <c r="E197" i="1"/>
  <c r="L201" i="6"/>
  <c r="U196" i="1" l="1"/>
  <c r="R196" i="1" s="1"/>
  <c r="W196" i="1" s="1"/>
  <c r="G196" i="1" s="1"/>
  <c r="V195" i="1"/>
  <c r="F195" i="1" s="1"/>
  <c r="H197" i="1"/>
  <c r="N197" i="1" s="1"/>
  <c r="T197" i="1"/>
  <c r="S197" i="1"/>
  <c r="J197" i="1"/>
  <c r="I197" i="1"/>
  <c r="A199" i="1"/>
  <c r="M199" i="1" s="1"/>
  <c r="E198" i="1"/>
  <c r="D198" i="1"/>
  <c r="L202" i="6"/>
  <c r="U197" i="1" l="1"/>
  <c r="R197" i="1" s="1"/>
  <c r="V197" i="1" s="1"/>
  <c r="F197" i="1" s="1"/>
  <c r="V196" i="1"/>
  <c r="F196" i="1" s="1"/>
  <c r="H198" i="1"/>
  <c r="N198" i="1" s="1"/>
  <c r="T198" i="1"/>
  <c r="S198" i="1"/>
  <c r="J198" i="1"/>
  <c r="I198" i="1"/>
  <c r="A200" i="1"/>
  <c r="M200" i="1" s="1"/>
  <c r="D199" i="1"/>
  <c r="E199" i="1"/>
  <c r="L203" i="6"/>
  <c r="U198" i="1" l="1"/>
  <c r="R198" i="1" s="1"/>
  <c r="W197" i="1"/>
  <c r="G197" i="1" s="1"/>
  <c r="H199" i="1"/>
  <c r="N199" i="1" s="1"/>
  <c r="T199" i="1"/>
  <c r="S199" i="1"/>
  <c r="J199" i="1"/>
  <c r="I199" i="1"/>
  <c r="A201" i="1"/>
  <c r="M201" i="1" s="1"/>
  <c r="D200" i="1"/>
  <c r="E200" i="1"/>
  <c r="L204" i="6"/>
  <c r="U199" i="1" l="1"/>
  <c r="R199" i="1" s="1"/>
  <c r="V199" i="1" s="1"/>
  <c r="F199" i="1" s="1"/>
  <c r="V198" i="1"/>
  <c r="F198" i="1" s="1"/>
  <c r="W198" i="1"/>
  <c r="G198" i="1" s="1"/>
  <c r="H200" i="1"/>
  <c r="N200" i="1" s="1"/>
  <c r="T200" i="1"/>
  <c r="S200" i="1"/>
  <c r="J200" i="1"/>
  <c r="I200" i="1"/>
  <c r="A202" i="1"/>
  <c r="M202" i="1" s="1"/>
  <c r="D201" i="1"/>
  <c r="E201" i="1"/>
  <c r="L205" i="6"/>
  <c r="U200" i="1" l="1"/>
  <c r="R200" i="1" s="1"/>
  <c r="V200" i="1" s="1"/>
  <c r="F200" i="1" s="1"/>
  <c r="H201" i="1"/>
  <c r="N201" i="1" s="1"/>
  <c r="T201" i="1"/>
  <c r="S201" i="1"/>
  <c r="W199" i="1"/>
  <c r="G199" i="1" s="1"/>
  <c r="J201" i="1"/>
  <c r="I201" i="1"/>
  <c r="A203" i="1"/>
  <c r="M203" i="1" s="1"/>
  <c r="D202" i="1"/>
  <c r="E202" i="1"/>
  <c r="L206" i="6"/>
  <c r="U201" i="1" l="1"/>
  <c r="R201" i="1" s="1"/>
  <c r="W201" i="1" s="1"/>
  <c r="G201" i="1" s="1"/>
  <c r="W200" i="1"/>
  <c r="G200" i="1" s="1"/>
  <c r="H202" i="1"/>
  <c r="N202" i="1" s="1"/>
  <c r="S202" i="1"/>
  <c r="T202" i="1"/>
  <c r="J202" i="1"/>
  <c r="I202" i="1"/>
  <c r="A204" i="1"/>
  <c r="M204" i="1" s="1"/>
  <c r="D203" i="1"/>
  <c r="E203" i="1"/>
  <c r="L207" i="6"/>
  <c r="U202" i="1" l="1"/>
  <c r="R202" i="1" s="1"/>
  <c r="V202" i="1" s="1"/>
  <c r="F202" i="1" s="1"/>
  <c r="V201" i="1"/>
  <c r="F201" i="1" s="1"/>
  <c r="H203" i="1"/>
  <c r="N203" i="1" s="1"/>
  <c r="T203" i="1"/>
  <c r="S203" i="1"/>
  <c r="J203" i="1"/>
  <c r="I203" i="1"/>
  <c r="A205" i="1"/>
  <c r="M205" i="1" s="1"/>
  <c r="D204" i="1"/>
  <c r="E204" i="1"/>
  <c r="L208" i="6"/>
  <c r="U203" i="1" l="1"/>
  <c r="R203" i="1" s="1"/>
  <c r="V203" i="1" s="1"/>
  <c r="F203" i="1" s="1"/>
  <c r="H204" i="1"/>
  <c r="N204" i="1" s="1"/>
  <c r="T204" i="1"/>
  <c r="S204" i="1"/>
  <c r="W202" i="1"/>
  <c r="G202" i="1" s="1"/>
  <c r="J204" i="1"/>
  <c r="I204" i="1"/>
  <c r="A206" i="1"/>
  <c r="M206" i="1" s="1"/>
  <c r="D205" i="1"/>
  <c r="E205" i="1"/>
  <c r="L209" i="6"/>
  <c r="U204" i="1" l="1"/>
  <c r="R204" i="1" s="1"/>
  <c r="V204" i="1" s="1"/>
  <c r="F204" i="1" s="1"/>
  <c r="W203" i="1"/>
  <c r="G203" i="1" s="1"/>
  <c r="H205" i="1"/>
  <c r="N205" i="1" s="1"/>
  <c r="T205" i="1"/>
  <c r="S205" i="1"/>
  <c r="J205" i="1"/>
  <c r="I205" i="1"/>
  <c r="A207" i="1"/>
  <c r="M207" i="1" s="1"/>
  <c r="E206" i="1"/>
  <c r="D206" i="1"/>
  <c r="L210" i="6"/>
  <c r="U205" i="1" l="1"/>
  <c r="R205" i="1" s="1"/>
  <c r="V205" i="1" s="1"/>
  <c r="F205" i="1" s="1"/>
  <c r="W204" i="1"/>
  <c r="G204" i="1" s="1"/>
  <c r="H206" i="1"/>
  <c r="N206" i="1" s="1"/>
  <c r="T206" i="1"/>
  <c r="S206" i="1"/>
  <c r="J206" i="1"/>
  <c r="I206" i="1"/>
  <c r="A208" i="1"/>
  <c r="D207" i="1"/>
  <c r="E207" i="1"/>
  <c r="L211" i="6"/>
  <c r="U206" i="1" l="1"/>
  <c r="R206" i="1" s="1"/>
  <c r="V206" i="1" s="1"/>
  <c r="F206" i="1" s="1"/>
  <c r="H207" i="1"/>
  <c r="N207" i="1" s="1"/>
  <c r="T207" i="1"/>
  <c r="S207" i="1"/>
  <c r="W205" i="1"/>
  <c r="G205" i="1" s="1"/>
  <c r="J207" i="1"/>
  <c r="I207" i="1"/>
  <c r="A209" i="1"/>
  <c r="M209" i="1" s="1"/>
  <c r="E208" i="1"/>
  <c r="D208" i="1"/>
  <c r="L212" i="6"/>
  <c r="U207" i="1" l="1"/>
  <c r="R207" i="1" s="1"/>
  <c r="T208" i="1"/>
  <c r="S208" i="1"/>
  <c r="W206" i="1"/>
  <c r="G206" i="1" s="1"/>
  <c r="J208" i="1"/>
  <c r="I208" i="1"/>
  <c r="A210" i="1"/>
  <c r="M210" i="1" s="1"/>
  <c r="D209" i="1"/>
  <c r="E209" i="1"/>
  <c r="L213" i="6"/>
  <c r="U208" i="1" l="1"/>
  <c r="R208" i="1" s="1"/>
  <c r="W208" i="1" s="1"/>
  <c r="G208" i="1" s="1"/>
  <c r="V207" i="1"/>
  <c r="F207" i="1" s="1"/>
  <c r="W207" i="1"/>
  <c r="G207" i="1" s="1"/>
  <c r="T209" i="1"/>
  <c r="S209" i="1"/>
  <c r="H209" i="1"/>
  <c r="N209" i="1" s="1"/>
  <c r="J209" i="1"/>
  <c r="I209" i="1"/>
  <c r="A211" i="1"/>
  <c r="M211" i="1" s="1"/>
  <c r="D210" i="1"/>
  <c r="E210" i="1"/>
  <c r="L214" i="6"/>
  <c r="U209" i="1" l="1"/>
  <c r="R209" i="1" s="1"/>
  <c r="V208" i="1"/>
  <c r="F208" i="1" s="1"/>
  <c r="H210" i="1"/>
  <c r="N210" i="1" s="1"/>
  <c r="T210" i="1"/>
  <c r="S210" i="1"/>
  <c r="J210" i="1"/>
  <c r="I210" i="1"/>
  <c r="A212" i="1"/>
  <c r="M212" i="1" s="1"/>
  <c r="D211" i="1"/>
  <c r="E211" i="1"/>
  <c r="L215" i="6"/>
  <c r="U210" i="1" l="1"/>
  <c r="R210" i="1" s="1"/>
  <c r="W210" i="1" s="1"/>
  <c r="G210" i="1" s="1"/>
  <c r="V209" i="1"/>
  <c r="F209" i="1" s="1"/>
  <c r="W209" i="1"/>
  <c r="G209" i="1" s="1"/>
  <c r="H211" i="1"/>
  <c r="N211" i="1" s="1"/>
  <c r="T211" i="1"/>
  <c r="S211" i="1"/>
  <c r="J211" i="1"/>
  <c r="I211" i="1"/>
  <c r="A213" i="1"/>
  <c r="M213" i="1" s="1"/>
  <c r="D212" i="1"/>
  <c r="E212" i="1"/>
  <c r="J190" i="7"/>
  <c r="L216" i="6"/>
  <c r="U211" i="1" l="1"/>
  <c r="R211" i="1" s="1"/>
  <c r="V211" i="1" s="1"/>
  <c r="F211" i="1" s="1"/>
  <c r="V210" i="1"/>
  <c r="F210" i="1" s="1"/>
  <c r="H212" i="1"/>
  <c r="N212" i="1" s="1"/>
  <c r="T212" i="1"/>
  <c r="S212" i="1"/>
  <c r="J212" i="1"/>
  <c r="I212" i="1"/>
  <c r="A214" i="1"/>
  <c r="M214" i="1" s="1"/>
  <c r="D213" i="1"/>
  <c r="E213" i="1"/>
  <c r="L217" i="6"/>
  <c r="U212" i="1" l="1"/>
  <c r="R212" i="1" s="1"/>
  <c r="V212" i="1" s="1"/>
  <c r="F212" i="1" s="1"/>
  <c r="W211" i="1"/>
  <c r="G211" i="1" s="1"/>
  <c r="H213" i="1"/>
  <c r="N213" i="1" s="1"/>
  <c r="T213" i="1"/>
  <c r="S213" i="1"/>
  <c r="J213" i="1"/>
  <c r="I213" i="1"/>
  <c r="A215" i="1"/>
  <c r="M215" i="1" s="1"/>
  <c r="E214" i="1"/>
  <c r="D214" i="1"/>
  <c r="J191" i="7"/>
  <c r="L218" i="6"/>
  <c r="U213" i="1" l="1"/>
  <c r="R213" i="1" s="1"/>
  <c r="V213" i="1" s="1"/>
  <c r="F213" i="1" s="1"/>
  <c r="H214" i="1"/>
  <c r="N214" i="1" s="1"/>
  <c r="T214" i="1"/>
  <c r="S214" i="1"/>
  <c r="W212" i="1"/>
  <c r="G212" i="1" s="1"/>
  <c r="J214" i="1"/>
  <c r="I214" i="1"/>
  <c r="A216" i="1"/>
  <c r="M216" i="1" s="1"/>
  <c r="D215" i="1"/>
  <c r="E215" i="1"/>
  <c r="J192" i="7"/>
  <c r="L219" i="6"/>
  <c r="U214" i="1" l="1"/>
  <c r="R214" i="1" s="1"/>
  <c r="V214" i="1" s="1"/>
  <c r="F214" i="1" s="1"/>
  <c r="H215" i="1"/>
  <c r="N215" i="1" s="1"/>
  <c r="T215" i="1"/>
  <c r="S215" i="1"/>
  <c r="W213" i="1"/>
  <c r="G213" i="1" s="1"/>
  <c r="J215" i="1"/>
  <c r="I215" i="1"/>
  <c r="A217" i="1"/>
  <c r="M217" i="1" s="1"/>
  <c r="D216" i="1"/>
  <c r="E216" i="1"/>
  <c r="J193" i="7"/>
  <c r="L220" i="6"/>
  <c r="U215" i="1" l="1"/>
  <c r="R215" i="1" s="1"/>
  <c r="W215" i="1" s="1"/>
  <c r="G215" i="1" s="1"/>
  <c r="W214" i="1"/>
  <c r="G214" i="1" s="1"/>
  <c r="H216" i="1"/>
  <c r="N216" i="1" s="1"/>
  <c r="T216" i="1"/>
  <c r="S216" i="1"/>
  <c r="J216" i="1"/>
  <c r="I216" i="1"/>
  <c r="A218" i="1"/>
  <c r="M218" i="1" s="1"/>
  <c r="D217" i="1"/>
  <c r="E217" i="1"/>
  <c r="J194" i="7"/>
  <c r="L221" i="6"/>
  <c r="U216" i="1" l="1"/>
  <c r="R216" i="1" s="1"/>
  <c r="V216" i="1" s="1"/>
  <c r="F216" i="1" s="1"/>
  <c r="V215" i="1"/>
  <c r="F215" i="1" s="1"/>
  <c r="H217" i="1"/>
  <c r="N217" i="1" s="1"/>
  <c r="T217" i="1"/>
  <c r="S217" i="1"/>
  <c r="J217" i="1"/>
  <c r="I217" i="1"/>
  <c r="A219" i="1"/>
  <c r="M219" i="1" s="1"/>
  <c r="D218" i="1"/>
  <c r="E218" i="1"/>
  <c r="J195" i="7"/>
  <c r="L222" i="6"/>
  <c r="U217" i="1" l="1"/>
  <c r="R217" i="1" s="1"/>
  <c r="V217" i="1" s="1"/>
  <c r="F217" i="1" s="1"/>
  <c r="H218" i="1"/>
  <c r="N218" i="1" s="1"/>
  <c r="S218" i="1"/>
  <c r="T218" i="1"/>
  <c r="W216" i="1"/>
  <c r="G216" i="1" s="1"/>
  <c r="J218" i="1"/>
  <c r="I218" i="1"/>
  <c r="A220" i="1"/>
  <c r="M220" i="1" s="1"/>
  <c r="E219" i="1"/>
  <c r="D219" i="1"/>
  <c r="J196" i="7"/>
  <c r="L223" i="6"/>
  <c r="U218" i="1" l="1"/>
  <c r="R218" i="1" s="1"/>
  <c r="V218" i="1" s="1"/>
  <c r="F218" i="1" s="1"/>
  <c r="W217" i="1"/>
  <c r="G217" i="1" s="1"/>
  <c r="H219" i="1"/>
  <c r="N219" i="1" s="1"/>
  <c r="T219" i="1"/>
  <c r="S219" i="1"/>
  <c r="J219" i="1"/>
  <c r="I219" i="1"/>
  <c r="A221" i="1"/>
  <c r="M221" i="1" s="1"/>
  <c r="D220" i="1"/>
  <c r="E220" i="1"/>
  <c r="J197" i="7"/>
  <c r="L224" i="6"/>
  <c r="U219" i="1" l="1"/>
  <c r="R219" i="1" s="1"/>
  <c r="W218" i="1"/>
  <c r="G218" i="1" s="1"/>
  <c r="H220" i="1"/>
  <c r="N220" i="1" s="1"/>
  <c r="T220" i="1"/>
  <c r="S220" i="1"/>
  <c r="J220" i="1"/>
  <c r="I220" i="1"/>
  <c r="A222" i="1"/>
  <c r="M222" i="1" s="1"/>
  <c r="E221" i="1"/>
  <c r="D221" i="1"/>
  <c r="J198" i="7"/>
  <c r="L225" i="6"/>
  <c r="U220" i="1" l="1"/>
  <c r="R220" i="1" s="1"/>
  <c r="W220" i="1" s="1"/>
  <c r="G220" i="1" s="1"/>
  <c r="V219" i="1"/>
  <c r="F219" i="1" s="1"/>
  <c r="W219" i="1"/>
  <c r="G219" i="1" s="1"/>
  <c r="H221" i="1"/>
  <c r="N221" i="1" s="1"/>
  <c r="T221" i="1"/>
  <c r="S221" i="1"/>
  <c r="J221" i="1"/>
  <c r="I221" i="1"/>
  <c r="A223" i="1"/>
  <c r="M223" i="1" s="1"/>
  <c r="D222" i="1"/>
  <c r="E222" i="1"/>
  <c r="J199" i="7"/>
  <c r="L226" i="6"/>
  <c r="U221" i="1" l="1"/>
  <c r="R221" i="1" s="1"/>
  <c r="V221" i="1" s="1"/>
  <c r="F221" i="1" s="1"/>
  <c r="V220" i="1"/>
  <c r="F220" i="1" s="1"/>
  <c r="H222" i="1"/>
  <c r="N222" i="1" s="1"/>
  <c r="T222" i="1"/>
  <c r="S222" i="1"/>
  <c r="J222" i="1"/>
  <c r="I222" i="1"/>
  <c r="A224" i="1"/>
  <c r="M224" i="1" s="1"/>
  <c r="E223" i="1"/>
  <c r="D223" i="1"/>
  <c r="J200" i="7"/>
  <c r="L227" i="6"/>
  <c r="U222" i="1" l="1"/>
  <c r="R222" i="1" s="1"/>
  <c r="W221" i="1"/>
  <c r="G221" i="1" s="1"/>
  <c r="H223" i="1"/>
  <c r="N223" i="1" s="1"/>
  <c r="T223" i="1"/>
  <c r="S223" i="1"/>
  <c r="J223" i="1"/>
  <c r="I223" i="1"/>
  <c r="A225" i="1"/>
  <c r="M225" i="1" s="1"/>
  <c r="E224" i="1"/>
  <c r="D224" i="1"/>
  <c r="J201" i="7"/>
  <c r="L228" i="6"/>
  <c r="W222" i="1" l="1"/>
  <c r="G222" i="1" s="1"/>
  <c r="V222" i="1"/>
  <c r="F222" i="1" s="1"/>
  <c r="U223" i="1"/>
  <c r="R223" i="1" s="1"/>
  <c r="W223" i="1" s="1"/>
  <c r="G223" i="1" s="1"/>
  <c r="H224" i="1"/>
  <c r="N224" i="1" s="1"/>
  <c r="T224" i="1"/>
  <c r="S224" i="1"/>
  <c r="J224" i="1"/>
  <c r="I224" i="1"/>
  <c r="A226" i="1"/>
  <c r="M226" i="1" s="1"/>
  <c r="E225" i="1"/>
  <c r="D225" i="1"/>
  <c r="J202" i="7"/>
  <c r="L229" i="6"/>
  <c r="U224" i="1" l="1"/>
  <c r="R224" i="1" s="1"/>
  <c r="W224" i="1" s="1"/>
  <c r="G224" i="1" s="1"/>
  <c r="V223" i="1"/>
  <c r="F223" i="1" s="1"/>
  <c r="H225" i="1"/>
  <c r="N225" i="1" s="1"/>
  <c r="T225" i="1"/>
  <c r="S225" i="1"/>
  <c r="J225" i="1"/>
  <c r="I225" i="1"/>
  <c r="A227" i="1"/>
  <c r="M227" i="1" s="1"/>
  <c r="D226" i="1"/>
  <c r="E226" i="1"/>
  <c r="J203" i="7"/>
  <c r="L230" i="6"/>
  <c r="U225" i="1" l="1"/>
  <c r="R225" i="1" s="1"/>
  <c r="W225" i="1" s="1"/>
  <c r="G225" i="1" s="1"/>
  <c r="V224" i="1"/>
  <c r="F224" i="1" s="1"/>
  <c r="H226" i="1"/>
  <c r="N226" i="1" s="1"/>
  <c r="T226" i="1"/>
  <c r="S226" i="1"/>
  <c r="J226" i="1"/>
  <c r="I226" i="1"/>
  <c r="A228" i="1"/>
  <c r="M228" i="1" s="1"/>
  <c r="E227" i="1"/>
  <c r="D227" i="1"/>
  <c r="J204" i="7"/>
  <c r="L231" i="6"/>
  <c r="U226" i="1" l="1"/>
  <c r="R226" i="1" s="1"/>
  <c r="W226" i="1" s="1"/>
  <c r="G226" i="1" s="1"/>
  <c r="V225" i="1"/>
  <c r="F225" i="1" s="1"/>
  <c r="H227" i="1"/>
  <c r="N227" i="1" s="1"/>
  <c r="T227" i="1"/>
  <c r="S227" i="1"/>
  <c r="J227" i="1"/>
  <c r="I227" i="1"/>
  <c r="A229" i="1"/>
  <c r="M229" i="1" s="1"/>
  <c r="D228" i="1"/>
  <c r="E228" i="1"/>
  <c r="J205" i="7"/>
  <c r="L232" i="6"/>
  <c r="U227" i="1" l="1"/>
  <c r="R227" i="1" s="1"/>
  <c r="V227" i="1" s="1"/>
  <c r="F227" i="1" s="1"/>
  <c r="V226" i="1"/>
  <c r="F226" i="1" s="1"/>
  <c r="H228" i="1"/>
  <c r="N228" i="1" s="1"/>
  <c r="T228" i="1"/>
  <c r="S228" i="1"/>
  <c r="J228" i="1"/>
  <c r="I228" i="1"/>
  <c r="A230" i="1"/>
  <c r="M230" i="1" s="1"/>
  <c r="E229" i="1"/>
  <c r="D229" i="1"/>
  <c r="J206" i="7"/>
  <c r="L233" i="6"/>
  <c r="U228" i="1" l="1"/>
  <c r="R228" i="1" s="1"/>
  <c r="W227" i="1"/>
  <c r="G227" i="1" s="1"/>
  <c r="H229" i="1"/>
  <c r="N229" i="1" s="1"/>
  <c r="T229" i="1"/>
  <c r="S229" i="1"/>
  <c r="J229" i="1"/>
  <c r="I229" i="1"/>
  <c r="A231" i="1"/>
  <c r="M231" i="1" s="1"/>
  <c r="D230" i="1"/>
  <c r="E230" i="1"/>
  <c r="J207" i="7"/>
  <c r="L234" i="6"/>
  <c r="W228" i="1" l="1"/>
  <c r="G228" i="1" s="1"/>
  <c r="V228" i="1"/>
  <c r="F228" i="1" s="1"/>
  <c r="U229" i="1"/>
  <c r="R229" i="1" s="1"/>
  <c r="W229" i="1" s="1"/>
  <c r="G229" i="1" s="1"/>
  <c r="H230" i="1"/>
  <c r="N230" i="1" s="1"/>
  <c r="T230" i="1"/>
  <c r="S230" i="1"/>
  <c r="J230" i="1"/>
  <c r="I230" i="1"/>
  <c r="A232" i="1"/>
  <c r="M232" i="1" s="1"/>
  <c r="E231" i="1"/>
  <c r="D231" i="1"/>
  <c r="J208" i="7"/>
  <c r="L235" i="6"/>
  <c r="U230" i="1" l="1"/>
  <c r="R230" i="1" s="1"/>
  <c r="V230" i="1" s="1"/>
  <c r="F230" i="1" s="1"/>
  <c r="V229" i="1"/>
  <c r="F229" i="1" s="1"/>
  <c r="H231" i="1"/>
  <c r="N231" i="1" s="1"/>
  <c r="T231" i="1"/>
  <c r="S231" i="1"/>
  <c r="J231" i="1"/>
  <c r="I231" i="1"/>
  <c r="A233" i="1"/>
  <c r="M233" i="1" s="1"/>
  <c r="E232" i="1"/>
  <c r="D232" i="1"/>
  <c r="J209" i="7"/>
  <c r="L236" i="6"/>
  <c r="U231" i="1" l="1"/>
  <c r="R231" i="1" s="1"/>
  <c r="H232" i="1"/>
  <c r="N232" i="1" s="1"/>
  <c r="T232" i="1"/>
  <c r="S232" i="1"/>
  <c r="W230" i="1"/>
  <c r="G230" i="1" s="1"/>
  <c r="J232" i="1"/>
  <c r="I232" i="1"/>
  <c r="A234" i="1"/>
  <c r="M234" i="1" s="1"/>
  <c r="E233" i="1"/>
  <c r="D233" i="1"/>
  <c r="J210" i="7"/>
  <c r="L237" i="6"/>
  <c r="V231" i="1" l="1"/>
  <c r="F231" i="1" s="1"/>
  <c r="W231" i="1"/>
  <c r="G231" i="1" s="1"/>
  <c r="U232" i="1"/>
  <c r="R232" i="1" s="1"/>
  <c r="W232" i="1" s="1"/>
  <c r="G232" i="1" s="1"/>
  <c r="H233" i="1"/>
  <c r="N233" i="1" s="1"/>
  <c r="T233" i="1"/>
  <c r="S233" i="1"/>
  <c r="J233" i="1"/>
  <c r="I233" i="1"/>
  <c r="A235" i="1"/>
  <c r="M235" i="1" s="1"/>
  <c r="D234" i="1"/>
  <c r="E234" i="1"/>
  <c r="J211" i="7"/>
  <c r="L238" i="6"/>
  <c r="U233" i="1" l="1"/>
  <c r="R233" i="1" s="1"/>
  <c r="V233" i="1" s="1"/>
  <c r="F233" i="1" s="1"/>
  <c r="V232" i="1"/>
  <c r="F232" i="1" s="1"/>
  <c r="H234" i="1"/>
  <c r="N234" i="1" s="1"/>
  <c r="S234" i="1"/>
  <c r="T234" i="1"/>
  <c r="J234" i="1"/>
  <c r="I234" i="1"/>
  <c r="A236" i="1"/>
  <c r="M236" i="1" s="1"/>
  <c r="E235" i="1"/>
  <c r="D235" i="1"/>
  <c r="J212" i="7"/>
  <c r="L239" i="6"/>
  <c r="U234" i="1" l="1"/>
  <c r="R234" i="1" s="1"/>
  <c r="V234" i="1" s="1"/>
  <c r="F234" i="1" s="1"/>
  <c r="H235" i="1"/>
  <c r="N235" i="1" s="1"/>
  <c r="T235" i="1"/>
  <c r="S235" i="1"/>
  <c r="W233" i="1"/>
  <c r="G233" i="1" s="1"/>
  <c r="J235" i="1"/>
  <c r="I235" i="1"/>
  <c r="A237" i="1"/>
  <c r="M237" i="1" s="1"/>
  <c r="D236" i="1"/>
  <c r="E236" i="1"/>
  <c r="J213" i="7"/>
  <c r="L240" i="6"/>
  <c r="U235" i="1" l="1"/>
  <c r="R235" i="1" s="1"/>
  <c r="V235" i="1" s="1"/>
  <c r="F235" i="1" s="1"/>
  <c r="W234" i="1"/>
  <c r="G234" i="1" s="1"/>
  <c r="H236" i="1"/>
  <c r="N236" i="1" s="1"/>
  <c r="T236" i="1"/>
  <c r="S236" i="1"/>
  <c r="J236" i="1"/>
  <c r="I236" i="1"/>
  <c r="A238" i="1"/>
  <c r="M238" i="1" s="1"/>
  <c r="E237" i="1"/>
  <c r="D237" i="1"/>
  <c r="J214" i="7"/>
  <c r="L241" i="6"/>
  <c r="U236" i="1" l="1"/>
  <c r="R236" i="1" s="1"/>
  <c r="H237" i="1"/>
  <c r="N237" i="1" s="1"/>
  <c r="T237" i="1"/>
  <c r="S237" i="1"/>
  <c r="W235" i="1"/>
  <c r="G235" i="1" s="1"/>
  <c r="J237" i="1"/>
  <c r="I237" i="1"/>
  <c r="A239" i="1"/>
  <c r="M239" i="1" s="1"/>
  <c r="D238" i="1"/>
  <c r="E238" i="1"/>
  <c r="J215" i="7"/>
  <c r="L242" i="6"/>
  <c r="U237" i="1" l="1"/>
  <c r="R237" i="1" s="1"/>
  <c r="W237" i="1" s="1"/>
  <c r="G237" i="1" s="1"/>
  <c r="V236" i="1"/>
  <c r="F236" i="1" s="1"/>
  <c r="W236" i="1"/>
  <c r="G236" i="1" s="1"/>
  <c r="H238" i="1"/>
  <c r="N238" i="1" s="1"/>
  <c r="T238" i="1"/>
  <c r="S238" i="1"/>
  <c r="J238" i="1"/>
  <c r="I238" i="1"/>
  <c r="A240" i="1"/>
  <c r="M240" i="1" s="1"/>
  <c r="E239" i="1"/>
  <c r="D239" i="1"/>
  <c r="J216" i="7"/>
  <c r="L243" i="6"/>
  <c r="U238" i="1" l="1"/>
  <c r="R238" i="1" s="1"/>
  <c r="W238" i="1" s="1"/>
  <c r="G238" i="1" s="1"/>
  <c r="V237" i="1"/>
  <c r="F237" i="1" s="1"/>
  <c r="H239" i="1"/>
  <c r="N239" i="1" s="1"/>
  <c r="T239" i="1"/>
  <c r="S239" i="1"/>
  <c r="J239" i="1"/>
  <c r="I239" i="1"/>
  <c r="A241" i="1"/>
  <c r="M241" i="1" s="1"/>
  <c r="E240" i="1"/>
  <c r="D240" i="1"/>
  <c r="J217" i="7"/>
  <c r="L244" i="6"/>
  <c r="U239" i="1" l="1"/>
  <c r="R239" i="1" s="1"/>
  <c r="V238" i="1"/>
  <c r="F238" i="1" s="1"/>
  <c r="H240" i="1"/>
  <c r="N240" i="1" s="1"/>
  <c r="T240" i="1"/>
  <c r="S240" i="1"/>
  <c r="J240" i="1"/>
  <c r="I240" i="1"/>
  <c r="A242" i="1"/>
  <c r="M242" i="1" s="1"/>
  <c r="E241" i="1"/>
  <c r="D241" i="1"/>
  <c r="J218" i="7"/>
  <c r="L245" i="6"/>
  <c r="U240" i="1" l="1"/>
  <c r="R240" i="1" s="1"/>
  <c r="V240" i="1" s="1"/>
  <c r="F240" i="1" s="1"/>
  <c r="W239" i="1"/>
  <c r="G239" i="1" s="1"/>
  <c r="V239" i="1"/>
  <c r="F239" i="1" s="1"/>
  <c r="H241" i="1"/>
  <c r="N241" i="1" s="1"/>
  <c r="T241" i="1"/>
  <c r="S241" i="1"/>
  <c r="J241" i="1"/>
  <c r="I241" i="1"/>
  <c r="A243" i="1"/>
  <c r="M243" i="1" s="1"/>
  <c r="D242" i="1"/>
  <c r="E242" i="1"/>
  <c r="J219" i="7"/>
  <c r="L246" i="6"/>
  <c r="U241" i="1" l="1"/>
  <c r="R241" i="1" s="1"/>
  <c r="V241" i="1" s="1"/>
  <c r="F241" i="1" s="1"/>
  <c r="W240" i="1"/>
  <c r="G240" i="1" s="1"/>
  <c r="H242" i="1"/>
  <c r="N242" i="1" s="1"/>
  <c r="T242" i="1"/>
  <c r="S242" i="1"/>
  <c r="J242" i="1"/>
  <c r="I242" i="1"/>
  <c r="A244" i="1"/>
  <c r="M244" i="1" s="1"/>
  <c r="E243" i="1"/>
  <c r="D243" i="1"/>
  <c r="J220" i="7"/>
  <c r="L247" i="6"/>
  <c r="U242" i="1" l="1"/>
  <c r="R242" i="1" s="1"/>
  <c r="V242" i="1" s="1"/>
  <c r="F242" i="1" s="1"/>
  <c r="W241" i="1"/>
  <c r="G241" i="1" s="1"/>
  <c r="H243" i="1"/>
  <c r="N243" i="1" s="1"/>
  <c r="T243" i="1"/>
  <c r="S243" i="1"/>
  <c r="I243" i="1"/>
  <c r="J243" i="1"/>
  <c r="A245" i="1"/>
  <c r="M245" i="1" s="1"/>
  <c r="D244" i="1"/>
  <c r="E244" i="1"/>
  <c r="J221" i="7"/>
  <c r="L248" i="6"/>
  <c r="U243" i="1" l="1"/>
  <c r="R243" i="1" s="1"/>
  <c r="V243" i="1" s="1"/>
  <c r="F243" i="1" s="1"/>
  <c r="W242" i="1"/>
  <c r="G242" i="1" s="1"/>
  <c r="H244" i="1"/>
  <c r="N244" i="1" s="1"/>
  <c r="T244" i="1"/>
  <c r="S244" i="1"/>
  <c r="J244" i="1"/>
  <c r="I244" i="1"/>
  <c r="A246" i="1"/>
  <c r="M246" i="1" s="1"/>
  <c r="E245" i="1"/>
  <c r="D245" i="1"/>
  <c r="J222" i="7"/>
  <c r="L249" i="6"/>
  <c r="U244" i="1" l="1"/>
  <c r="R244" i="1" s="1"/>
  <c r="V244" i="1" s="1"/>
  <c r="F244" i="1" s="1"/>
  <c r="H245" i="1"/>
  <c r="N245" i="1" s="1"/>
  <c r="T245" i="1"/>
  <c r="S245" i="1"/>
  <c r="W243" i="1"/>
  <c r="G243" i="1" s="1"/>
  <c r="J245" i="1"/>
  <c r="I245" i="1"/>
  <c r="A247" i="1"/>
  <c r="M247" i="1" s="1"/>
  <c r="D246" i="1"/>
  <c r="E246" i="1"/>
  <c r="J223" i="7"/>
  <c r="L250" i="6"/>
  <c r="U245" i="1" l="1"/>
  <c r="R245" i="1" s="1"/>
  <c r="V245" i="1" s="1"/>
  <c r="F245" i="1" s="1"/>
  <c r="W244" i="1"/>
  <c r="G244" i="1" s="1"/>
  <c r="H246" i="1"/>
  <c r="N246" i="1" s="1"/>
  <c r="T246" i="1"/>
  <c r="S246" i="1"/>
  <c r="J246" i="1"/>
  <c r="I246" i="1"/>
  <c r="A248" i="1"/>
  <c r="M248" i="1" s="1"/>
  <c r="E247" i="1"/>
  <c r="D247" i="1"/>
  <c r="J224" i="7"/>
  <c r="L251" i="6"/>
  <c r="U246" i="1" l="1"/>
  <c r="R246" i="1" s="1"/>
  <c r="V246" i="1" s="1"/>
  <c r="F246" i="1" s="1"/>
  <c r="H247" i="1"/>
  <c r="N247" i="1" s="1"/>
  <c r="T247" i="1"/>
  <c r="S247" i="1"/>
  <c r="W245" i="1"/>
  <c r="G245" i="1" s="1"/>
  <c r="J247" i="1"/>
  <c r="I247" i="1"/>
  <c r="A249" i="1"/>
  <c r="M249" i="1" s="1"/>
  <c r="E248" i="1"/>
  <c r="D248" i="1"/>
  <c r="J225" i="7"/>
  <c r="L252" i="6"/>
  <c r="U247" i="1" l="1"/>
  <c r="R247" i="1" s="1"/>
  <c r="V247" i="1" s="1"/>
  <c r="F247" i="1" s="1"/>
  <c r="W246" i="1"/>
  <c r="G246" i="1" s="1"/>
  <c r="H248" i="1"/>
  <c r="N248" i="1" s="1"/>
  <c r="T248" i="1"/>
  <c r="S248" i="1"/>
  <c r="J248" i="1"/>
  <c r="I248" i="1"/>
  <c r="A250" i="1"/>
  <c r="M250" i="1" s="1"/>
  <c r="E249" i="1"/>
  <c r="D249" i="1"/>
  <c r="J226" i="7"/>
  <c r="L253" i="6"/>
  <c r="U248" i="1" l="1"/>
  <c r="R248" i="1" s="1"/>
  <c r="V248" i="1" s="1"/>
  <c r="F248" i="1" s="1"/>
  <c r="W247" i="1"/>
  <c r="G247" i="1" s="1"/>
  <c r="H249" i="1"/>
  <c r="N249" i="1" s="1"/>
  <c r="T249" i="1"/>
  <c r="S249" i="1"/>
  <c r="J249" i="1"/>
  <c r="I249" i="1"/>
  <c r="A251" i="1"/>
  <c r="M251" i="1" s="1"/>
  <c r="D250" i="1"/>
  <c r="E250" i="1"/>
  <c r="J227" i="7"/>
  <c r="L254" i="6"/>
  <c r="U249" i="1" l="1"/>
  <c r="R249" i="1" s="1"/>
  <c r="W249" i="1" s="1"/>
  <c r="G249" i="1" s="1"/>
  <c r="W248" i="1"/>
  <c r="G248" i="1" s="1"/>
  <c r="H250" i="1"/>
  <c r="N250" i="1" s="1"/>
  <c r="T250" i="1"/>
  <c r="S250" i="1"/>
  <c r="J250" i="1"/>
  <c r="I250" i="1"/>
  <c r="A252" i="1"/>
  <c r="M252" i="1" s="1"/>
  <c r="E251" i="1"/>
  <c r="D251" i="1"/>
  <c r="J228" i="7"/>
  <c r="L255" i="6"/>
  <c r="U250" i="1" l="1"/>
  <c r="R250" i="1" s="1"/>
  <c r="V250" i="1" s="1"/>
  <c r="F250" i="1" s="1"/>
  <c r="V249" i="1"/>
  <c r="F249" i="1" s="1"/>
  <c r="H251" i="1"/>
  <c r="N251" i="1" s="1"/>
  <c r="T251" i="1"/>
  <c r="S251" i="1"/>
  <c r="J251" i="1"/>
  <c r="I251" i="1"/>
  <c r="A253" i="1"/>
  <c r="M253" i="1" s="1"/>
  <c r="D252" i="1"/>
  <c r="E252" i="1"/>
  <c r="J229" i="7"/>
  <c r="L256" i="6"/>
  <c r="U251" i="1" l="1"/>
  <c r="R251" i="1" s="1"/>
  <c r="V251" i="1" s="1"/>
  <c r="F251" i="1" s="1"/>
  <c r="H252" i="1"/>
  <c r="N252" i="1" s="1"/>
  <c r="T252" i="1"/>
  <c r="S252" i="1"/>
  <c r="W250" i="1"/>
  <c r="G250" i="1" s="1"/>
  <c r="J252" i="1"/>
  <c r="I252" i="1"/>
  <c r="A254" i="1"/>
  <c r="M254" i="1" s="1"/>
  <c r="E253" i="1"/>
  <c r="D253" i="1"/>
  <c r="J230" i="7"/>
  <c r="L257" i="6"/>
  <c r="U252" i="1" l="1"/>
  <c r="R252" i="1" s="1"/>
  <c r="V252" i="1" s="1"/>
  <c r="F252" i="1" s="1"/>
  <c r="W251" i="1"/>
  <c r="G251" i="1" s="1"/>
  <c r="H253" i="1"/>
  <c r="N253" i="1" s="1"/>
  <c r="T253" i="1"/>
  <c r="S253" i="1"/>
  <c r="J253" i="1"/>
  <c r="I253" i="1"/>
  <c r="A255" i="1"/>
  <c r="M255" i="1" s="1"/>
  <c r="D254" i="1"/>
  <c r="E254" i="1"/>
  <c r="J231" i="7"/>
  <c r="L258" i="6"/>
  <c r="U253" i="1" l="1"/>
  <c r="R253" i="1" s="1"/>
  <c r="V253" i="1" s="1"/>
  <c r="F253" i="1" s="1"/>
  <c r="W252" i="1"/>
  <c r="G252" i="1" s="1"/>
  <c r="H254" i="1"/>
  <c r="N254" i="1" s="1"/>
  <c r="T254" i="1"/>
  <c r="S254" i="1"/>
  <c r="J254" i="1"/>
  <c r="I254" i="1"/>
  <c r="A256" i="1"/>
  <c r="M256" i="1" s="1"/>
  <c r="E255" i="1"/>
  <c r="D255" i="1"/>
  <c r="J232" i="7"/>
  <c r="L259" i="6"/>
  <c r="U254" i="1" l="1"/>
  <c r="R254" i="1" s="1"/>
  <c r="V254" i="1" s="1"/>
  <c r="F254" i="1" s="1"/>
  <c r="W253" i="1"/>
  <c r="G253" i="1" s="1"/>
  <c r="H255" i="1"/>
  <c r="N255" i="1" s="1"/>
  <c r="T255" i="1"/>
  <c r="S255" i="1"/>
  <c r="J255" i="1"/>
  <c r="I255" i="1"/>
  <c r="A257" i="1"/>
  <c r="M257" i="1" s="1"/>
  <c r="E256" i="1"/>
  <c r="D256" i="1"/>
  <c r="J233" i="7"/>
  <c r="L260" i="6"/>
  <c r="U255" i="1" l="1"/>
  <c r="R255" i="1" s="1"/>
  <c r="V255" i="1" s="1"/>
  <c r="F255" i="1" s="1"/>
  <c r="H256" i="1"/>
  <c r="N256" i="1" s="1"/>
  <c r="T256" i="1"/>
  <c r="S256" i="1"/>
  <c r="W254" i="1"/>
  <c r="G254" i="1" s="1"/>
  <c r="J256" i="1"/>
  <c r="I256" i="1"/>
  <c r="A258" i="1"/>
  <c r="M258" i="1" s="1"/>
  <c r="E257" i="1"/>
  <c r="D257" i="1"/>
  <c r="J234" i="7"/>
  <c r="L261" i="6"/>
  <c r="U256" i="1" l="1"/>
  <c r="R256" i="1" s="1"/>
  <c r="V256" i="1" s="1"/>
  <c r="F256" i="1" s="1"/>
  <c r="H257" i="1"/>
  <c r="N257" i="1" s="1"/>
  <c r="T257" i="1"/>
  <c r="S257" i="1"/>
  <c r="W255" i="1"/>
  <c r="G255" i="1" s="1"/>
  <c r="J257" i="1"/>
  <c r="I257" i="1"/>
  <c r="A259" i="1"/>
  <c r="M259" i="1" s="1"/>
  <c r="D258" i="1"/>
  <c r="E258" i="1"/>
  <c r="J235" i="7"/>
  <c r="L262" i="6"/>
  <c r="U257" i="1" l="1"/>
  <c r="R257" i="1" s="1"/>
  <c r="W257" i="1" s="1"/>
  <c r="G257" i="1" s="1"/>
  <c r="W256" i="1"/>
  <c r="G256" i="1" s="1"/>
  <c r="H258" i="1"/>
  <c r="N258" i="1" s="1"/>
  <c r="T258" i="1"/>
  <c r="S258" i="1"/>
  <c r="J258" i="1"/>
  <c r="I258" i="1"/>
  <c r="A260" i="1"/>
  <c r="M260" i="1" s="1"/>
  <c r="E259" i="1"/>
  <c r="D259" i="1"/>
  <c r="J236" i="7"/>
  <c r="L263" i="6"/>
  <c r="U258" i="1" l="1"/>
  <c r="R258" i="1" s="1"/>
  <c r="V258" i="1" s="1"/>
  <c r="F258" i="1" s="1"/>
  <c r="V257" i="1"/>
  <c r="F257" i="1" s="1"/>
  <c r="H259" i="1"/>
  <c r="N259" i="1" s="1"/>
  <c r="T259" i="1"/>
  <c r="S259" i="1"/>
  <c r="J259" i="1"/>
  <c r="I259" i="1"/>
  <c r="A261" i="1"/>
  <c r="M261" i="1" s="1"/>
  <c r="D260" i="1"/>
  <c r="E260" i="1"/>
  <c r="L264" i="6"/>
  <c r="U259" i="1" l="1"/>
  <c r="R259" i="1" s="1"/>
  <c r="V259" i="1" s="1"/>
  <c r="F259" i="1" s="1"/>
  <c r="H260" i="1"/>
  <c r="N260" i="1" s="1"/>
  <c r="T260" i="1"/>
  <c r="S260" i="1"/>
  <c r="W258" i="1"/>
  <c r="G258" i="1" s="1"/>
  <c r="J260" i="1"/>
  <c r="I260" i="1"/>
  <c r="A262" i="1"/>
  <c r="M262" i="1" s="1"/>
  <c r="E261" i="1"/>
  <c r="D261" i="1"/>
  <c r="L265" i="6"/>
  <c r="U260" i="1" l="1"/>
  <c r="R260" i="1" s="1"/>
  <c r="V260" i="1" s="1"/>
  <c r="F260" i="1" s="1"/>
  <c r="W259" i="1"/>
  <c r="G259" i="1" s="1"/>
  <c r="H261" i="1"/>
  <c r="N261" i="1" s="1"/>
  <c r="T261" i="1"/>
  <c r="S261" i="1"/>
  <c r="J261" i="1"/>
  <c r="I261" i="1"/>
  <c r="A263" i="1"/>
  <c r="M263" i="1" s="1"/>
  <c r="D262" i="1"/>
  <c r="E262" i="1"/>
  <c r="L266" i="6"/>
  <c r="U261" i="1" l="1"/>
  <c r="R261" i="1" s="1"/>
  <c r="V261" i="1" s="1"/>
  <c r="F261" i="1" s="1"/>
  <c r="H262" i="1"/>
  <c r="N262" i="1" s="1"/>
  <c r="T262" i="1"/>
  <c r="S262" i="1"/>
  <c r="W260" i="1"/>
  <c r="G260" i="1" s="1"/>
  <c r="J262" i="1"/>
  <c r="I262" i="1"/>
  <c r="A264" i="1"/>
  <c r="M264" i="1" s="1"/>
  <c r="E263" i="1"/>
  <c r="D263" i="1"/>
  <c r="L267" i="6"/>
  <c r="U262" i="1" l="1"/>
  <c r="R262" i="1" s="1"/>
  <c r="W262" i="1" s="1"/>
  <c r="G262" i="1" s="1"/>
  <c r="W261" i="1"/>
  <c r="G261" i="1" s="1"/>
  <c r="H263" i="1"/>
  <c r="N263" i="1" s="1"/>
  <c r="T263" i="1"/>
  <c r="S263" i="1"/>
  <c r="J263" i="1"/>
  <c r="I263" i="1"/>
  <c r="A265" i="1"/>
  <c r="M265" i="1" s="1"/>
  <c r="E264" i="1"/>
  <c r="D264" i="1"/>
  <c r="L268" i="6"/>
  <c r="U263" i="1" l="1"/>
  <c r="R263" i="1" s="1"/>
  <c r="V263" i="1" s="1"/>
  <c r="F263" i="1" s="1"/>
  <c r="V262" i="1"/>
  <c r="F262" i="1" s="1"/>
  <c r="H264" i="1"/>
  <c r="N264" i="1" s="1"/>
  <c r="T264" i="1"/>
  <c r="S264" i="1"/>
  <c r="J264" i="1"/>
  <c r="I264" i="1"/>
  <c r="A266" i="1"/>
  <c r="M266" i="1" s="1"/>
  <c r="E265" i="1"/>
  <c r="D265" i="1"/>
  <c r="L269" i="6"/>
  <c r="U264" i="1" l="1"/>
  <c r="R264" i="1" s="1"/>
  <c r="V264" i="1" s="1"/>
  <c r="F264" i="1" s="1"/>
  <c r="H265" i="1"/>
  <c r="N265" i="1" s="1"/>
  <c r="T265" i="1"/>
  <c r="S265" i="1"/>
  <c r="W263" i="1"/>
  <c r="G263" i="1" s="1"/>
  <c r="J265" i="1"/>
  <c r="I265" i="1"/>
  <c r="A267" i="1"/>
  <c r="M267" i="1" s="1"/>
  <c r="D266" i="1"/>
  <c r="E266" i="1"/>
  <c r="L270" i="6"/>
  <c r="U265" i="1" l="1"/>
  <c r="R265" i="1" s="1"/>
  <c r="V265" i="1" s="1"/>
  <c r="F265" i="1" s="1"/>
  <c r="H266" i="1"/>
  <c r="N266" i="1" s="1"/>
  <c r="S266" i="1"/>
  <c r="T266" i="1"/>
  <c r="W264" i="1"/>
  <c r="G264" i="1" s="1"/>
  <c r="J266" i="1"/>
  <c r="I266" i="1"/>
  <c r="A268" i="1"/>
  <c r="M268" i="1" s="1"/>
  <c r="E267" i="1"/>
  <c r="D267" i="1"/>
  <c r="L271" i="6"/>
  <c r="U266" i="1" l="1"/>
  <c r="R266" i="1" s="1"/>
  <c r="W266" i="1" s="1"/>
  <c r="G266" i="1" s="1"/>
  <c r="W265" i="1"/>
  <c r="G265" i="1" s="1"/>
  <c r="H267" i="1"/>
  <c r="N267" i="1" s="1"/>
  <c r="T267" i="1"/>
  <c r="S267" i="1"/>
  <c r="J267" i="1"/>
  <c r="I267" i="1"/>
  <c r="A269" i="1"/>
  <c r="M269" i="1" s="1"/>
  <c r="D268" i="1"/>
  <c r="E268" i="1"/>
  <c r="L272" i="6"/>
  <c r="U267" i="1" l="1"/>
  <c r="R267" i="1" s="1"/>
  <c r="V267" i="1" s="1"/>
  <c r="F267" i="1" s="1"/>
  <c r="V266" i="1"/>
  <c r="F266" i="1" s="1"/>
  <c r="H268" i="1"/>
  <c r="N268" i="1" s="1"/>
  <c r="T268" i="1"/>
  <c r="S268" i="1"/>
  <c r="J268" i="1"/>
  <c r="I268" i="1"/>
  <c r="A270" i="1"/>
  <c r="M270" i="1" s="1"/>
  <c r="E269" i="1"/>
  <c r="D269" i="1"/>
  <c r="L273" i="6"/>
  <c r="U268" i="1" l="1"/>
  <c r="R268" i="1" s="1"/>
  <c r="V268" i="1" s="1"/>
  <c r="F268" i="1" s="1"/>
  <c r="H269" i="1"/>
  <c r="N269" i="1" s="1"/>
  <c r="T269" i="1"/>
  <c r="S269" i="1"/>
  <c r="W267" i="1"/>
  <c r="G267" i="1" s="1"/>
  <c r="J269" i="1"/>
  <c r="I269" i="1"/>
  <c r="A271" i="1"/>
  <c r="M271" i="1" s="1"/>
  <c r="D270" i="1"/>
  <c r="E270" i="1"/>
  <c r="L274" i="6"/>
  <c r="U269" i="1" l="1"/>
  <c r="R269" i="1" s="1"/>
  <c r="V269" i="1" s="1"/>
  <c r="F269" i="1" s="1"/>
  <c r="H270" i="1"/>
  <c r="N270" i="1" s="1"/>
  <c r="T270" i="1"/>
  <c r="S270" i="1"/>
  <c r="W268" i="1"/>
  <c r="G268" i="1" s="1"/>
  <c r="J270" i="1"/>
  <c r="I270" i="1"/>
  <c r="A272" i="1"/>
  <c r="M272" i="1" s="1"/>
  <c r="E271" i="1"/>
  <c r="D271" i="1"/>
  <c r="L275" i="6"/>
  <c r="U270" i="1" l="1"/>
  <c r="R270" i="1" s="1"/>
  <c r="W270" i="1" s="1"/>
  <c r="G270" i="1" s="1"/>
  <c r="W269" i="1"/>
  <c r="G269" i="1" s="1"/>
  <c r="H271" i="1"/>
  <c r="N271" i="1" s="1"/>
  <c r="T271" i="1"/>
  <c r="S271" i="1"/>
  <c r="J271" i="1"/>
  <c r="I271" i="1"/>
  <c r="A273" i="1"/>
  <c r="M273" i="1" s="1"/>
  <c r="E272" i="1"/>
  <c r="D272" i="1"/>
  <c r="L276" i="6"/>
  <c r="U271" i="1" l="1"/>
  <c r="R271" i="1" s="1"/>
  <c r="V271" i="1" s="1"/>
  <c r="F271" i="1" s="1"/>
  <c r="V270" i="1"/>
  <c r="F270" i="1" s="1"/>
  <c r="H272" i="1"/>
  <c r="N272" i="1" s="1"/>
  <c r="T272" i="1"/>
  <c r="S272" i="1"/>
  <c r="J272" i="1"/>
  <c r="I272" i="1"/>
  <c r="A274" i="1"/>
  <c r="M274" i="1" s="1"/>
  <c r="E273" i="1"/>
  <c r="D273" i="1"/>
  <c r="J237" i="7"/>
  <c r="L277" i="6"/>
  <c r="U272" i="1" l="1"/>
  <c r="R272" i="1" s="1"/>
  <c r="V272" i="1" s="1"/>
  <c r="F272" i="1" s="1"/>
  <c r="W271" i="1"/>
  <c r="G271" i="1" s="1"/>
  <c r="H273" i="1"/>
  <c r="N273" i="1" s="1"/>
  <c r="T273" i="1"/>
  <c r="S273" i="1"/>
  <c r="J273" i="1"/>
  <c r="I273" i="1"/>
  <c r="A275" i="1"/>
  <c r="M275" i="1" s="1"/>
  <c r="D274" i="1"/>
  <c r="E274" i="1"/>
  <c r="L278" i="6"/>
  <c r="U273" i="1" l="1"/>
  <c r="R273" i="1" s="1"/>
  <c r="V273" i="1" s="1"/>
  <c r="F273" i="1" s="1"/>
  <c r="W272" i="1"/>
  <c r="G272" i="1" s="1"/>
  <c r="H274" i="1"/>
  <c r="N274" i="1" s="1"/>
  <c r="T274" i="1"/>
  <c r="S274" i="1"/>
  <c r="U274" i="1" s="1"/>
  <c r="J274" i="1"/>
  <c r="I274" i="1"/>
  <c r="A276" i="1"/>
  <c r="M276" i="1" s="1"/>
  <c r="E275" i="1"/>
  <c r="D275" i="1"/>
  <c r="J238" i="7"/>
  <c r="L279" i="6"/>
  <c r="R274" i="1" l="1"/>
  <c r="V274" i="1" s="1"/>
  <c r="F274" i="1" s="1"/>
  <c r="H275" i="1"/>
  <c r="N275" i="1" s="1"/>
  <c r="T275" i="1"/>
  <c r="S275" i="1"/>
  <c r="W273" i="1"/>
  <c r="G273" i="1" s="1"/>
  <c r="J275" i="1"/>
  <c r="I275" i="1"/>
  <c r="A277" i="1"/>
  <c r="M277" i="1" s="1"/>
  <c r="D276" i="1"/>
  <c r="E276" i="1"/>
  <c r="J239" i="7"/>
  <c r="L280" i="6"/>
  <c r="U275" i="1" l="1"/>
  <c r="R275" i="1" s="1"/>
  <c r="W275" i="1" s="1"/>
  <c r="G275" i="1" s="1"/>
  <c r="W274" i="1"/>
  <c r="G274" i="1" s="1"/>
  <c r="H276" i="1"/>
  <c r="N276" i="1" s="1"/>
  <c r="T276" i="1"/>
  <c r="S276" i="1"/>
  <c r="J276" i="1"/>
  <c r="I276" i="1"/>
  <c r="A278" i="1"/>
  <c r="M278" i="1" s="1"/>
  <c r="E277" i="1"/>
  <c r="D277" i="1"/>
  <c r="J240" i="7"/>
  <c r="L281" i="6"/>
  <c r="U276" i="1" l="1"/>
  <c r="R276" i="1" s="1"/>
  <c r="W276" i="1" s="1"/>
  <c r="G276" i="1" s="1"/>
  <c r="V275" i="1"/>
  <c r="F275" i="1" s="1"/>
  <c r="H277" i="1"/>
  <c r="N277" i="1" s="1"/>
  <c r="T277" i="1"/>
  <c r="S277" i="1"/>
  <c r="J277" i="1"/>
  <c r="I277" i="1"/>
  <c r="A279" i="1"/>
  <c r="M279" i="1" s="1"/>
  <c r="D278" i="1"/>
  <c r="E278" i="1"/>
  <c r="J241" i="7"/>
  <c r="L282" i="6"/>
  <c r="U277" i="1" l="1"/>
  <c r="R277" i="1" s="1"/>
  <c r="W277" i="1" s="1"/>
  <c r="G277" i="1" s="1"/>
  <c r="V276" i="1"/>
  <c r="F276" i="1" s="1"/>
  <c r="H278" i="1"/>
  <c r="N278" i="1" s="1"/>
  <c r="T278" i="1"/>
  <c r="S278" i="1"/>
  <c r="J278" i="1"/>
  <c r="I278" i="1"/>
  <c r="A280" i="1"/>
  <c r="M280" i="1" s="1"/>
  <c r="E279" i="1"/>
  <c r="D279" i="1"/>
  <c r="J242" i="7"/>
  <c r="L283" i="6"/>
  <c r="U278" i="1" l="1"/>
  <c r="R278" i="1" s="1"/>
  <c r="V278" i="1" s="1"/>
  <c r="F278" i="1" s="1"/>
  <c r="V277" i="1"/>
  <c r="F277" i="1" s="1"/>
  <c r="H279" i="1"/>
  <c r="N279" i="1" s="1"/>
  <c r="T279" i="1"/>
  <c r="S279" i="1"/>
  <c r="U279" i="1" s="1"/>
  <c r="J279" i="1"/>
  <c r="I279" i="1"/>
  <c r="A281" i="1"/>
  <c r="M281" i="1" s="1"/>
  <c r="E280" i="1"/>
  <c r="D280" i="1"/>
  <c r="J243" i="7"/>
  <c r="L284" i="6"/>
  <c r="R279" i="1" l="1"/>
  <c r="V279" i="1" s="1"/>
  <c r="F279" i="1" s="1"/>
  <c r="H280" i="1"/>
  <c r="N280" i="1" s="1"/>
  <c r="T280" i="1"/>
  <c r="S280" i="1"/>
  <c r="W278" i="1"/>
  <c r="G278" i="1" s="1"/>
  <c r="J280" i="1"/>
  <c r="I280" i="1"/>
  <c r="A282" i="1"/>
  <c r="M282" i="1" s="1"/>
  <c r="E281" i="1"/>
  <c r="D281" i="1"/>
  <c r="J244" i="7"/>
  <c r="L285" i="6"/>
  <c r="U280" i="1" l="1"/>
  <c r="R280" i="1" s="1"/>
  <c r="V280" i="1" s="1"/>
  <c r="F280" i="1" s="1"/>
  <c r="H281" i="1"/>
  <c r="N281" i="1" s="1"/>
  <c r="T281" i="1"/>
  <c r="S281" i="1"/>
  <c r="W279" i="1"/>
  <c r="G279" i="1" s="1"/>
  <c r="J281" i="1"/>
  <c r="I281" i="1"/>
  <c r="A283" i="1"/>
  <c r="M283" i="1" s="1"/>
  <c r="D282" i="1"/>
  <c r="E282" i="1"/>
  <c r="J245" i="7"/>
  <c r="L286" i="6"/>
  <c r="U281" i="1" l="1"/>
  <c r="R281" i="1" s="1"/>
  <c r="V281" i="1" s="1"/>
  <c r="F281" i="1" s="1"/>
  <c r="W280" i="1"/>
  <c r="G280" i="1" s="1"/>
  <c r="H282" i="1"/>
  <c r="N282" i="1" s="1"/>
  <c r="S282" i="1"/>
  <c r="T282" i="1"/>
  <c r="J282" i="1"/>
  <c r="I282" i="1"/>
  <c r="A284" i="1"/>
  <c r="M284" i="1" s="1"/>
  <c r="E283" i="1"/>
  <c r="D283" i="1"/>
  <c r="J246" i="7"/>
  <c r="L287" i="6"/>
  <c r="U282" i="1" l="1"/>
  <c r="R282" i="1" s="1"/>
  <c r="W282" i="1" s="1"/>
  <c r="G282" i="1" s="1"/>
  <c r="W281" i="1"/>
  <c r="G281" i="1" s="1"/>
  <c r="H284" i="1"/>
  <c r="N284" i="1" s="1"/>
  <c r="T284" i="1"/>
  <c r="S284" i="1"/>
  <c r="H283" i="1"/>
  <c r="N283" i="1" s="1"/>
  <c r="T283" i="1"/>
  <c r="S283" i="1"/>
  <c r="J283" i="1"/>
  <c r="I283" i="1"/>
  <c r="A285" i="1"/>
  <c r="M285" i="1" s="1"/>
  <c r="E284" i="1"/>
  <c r="J247" i="7"/>
  <c r="L288" i="6"/>
  <c r="U283" i="1" l="1"/>
  <c r="R283" i="1" s="1"/>
  <c r="V283" i="1" s="1"/>
  <c r="F283" i="1" s="1"/>
  <c r="U284" i="1"/>
  <c r="R284" i="1" s="1"/>
  <c r="V284" i="1" s="1"/>
  <c r="F284" i="1" s="1"/>
  <c r="V282" i="1"/>
  <c r="F282" i="1" s="1"/>
  <c r="J284" i="1"/>
  <c r="I284" i="1"/>
  <c r="A286" i="1"/>
  <c r="M286" i="1" s="1"/>
  <c r="E285" i="1"/>
  <c r="D285" i="1"/>
  <c r="J248" i="7"/>
  <c r="L289" i="6"/>
  <c r="W284" i="1" l="1"/>
  <c r="G284" i="1" s="1"/>
  <c r="W283" i="1"/>
  <c r="G283" i="1" s="1"/>
  <c r="H285" i="1"/>
  <c r="N285" i="1" s="1"/>
  <c r="T285" i="1"/>
  <c r="S285" i="1"/>
  <c r="J285" i="1"/>
  <c r="I285" i="1"/>
  <c r="A287" i="1"/>
  <c r="M287" i="1" s="1"/>
  <c r="D286" i="1"/>
  <c r="E286" i="1"/>
  <c r="J249" i="7"/>
  <c r="L290" i="6"/>
  <c r="U285" i="1" l="1"/>
  <c r="R285" i="1" s="1"/>
  <c r="V285" i="1" s="1"/>
  <c r="F285" i="1" s="1"/>
  <c r="H287" i="1"/>
  <c r="N287" i="1" s="1"/>
  <c r="T287" i="1"/>
  <c r="S287" i="1"/>
  <c r="H286" i="1"/>
  <c r="N286" i="1" s="1"/>
  <c r="T286" i="1"/>
  <c r="S286" i="1"/>
  <c r="J286" i="1"/>
  <c r="I286" i="1"/>
  <c r="A288" i="1"/>
  <c r="M288" i="1" s="1"/>
  <c r="E287" i="1"/>
  <c r="J250" i="7"/>
  <c r="L291" i="6"/>
  <c r="U287" i="1" l="1"/>
  <c r="U286" i="1"/>
  <c r="W285" i="1"/>
  <c r="G285" i="1" s="1"/>
  <c r="J287" i="1"/>
  <c r="I287" i="1"/>
  <c r="A289" i="1"/>
  <c r="M289" i="1" s="1"/>
  <c r="E288" i="1"/>
  <c r="D288" i="1"/>
  <c r="J251" i="7"/>
  <c r="L292" i="6"/>
  <c r="R286" i="1" l="1"/>
  <c r="W286" i="1" s="1"/>
  <c r="G286" i="1" s="1"/>
  <c r="R287" i="1"/>
  <c r="H288" i="1"/>
  <c r="N288" i="1" s="1"/>
  <c r="T288" i="1"/>
  <c r="S288" i="1"/>
  <c r="J288" i="1"/>
  <c r="I288" i="1"/>
  <c r="A290" i="1"/>
  <c r="E289" i="1"/>
  <c r="D289" i="1"/>
  <c r="J252" i="7"/>
  <c r="L293" i="6"/>
  <c r="U288" i="1" l="1"/>
  <c r="R288" i="1" s="1"/>
  <c r="V288" i="1" s="1"/>
  <c r="F288" i="1" s="1"/>
  <c r="V286" i="1"/>
  <c r="F286" i="1" s="1"/>
  <c r="W287" i="1"/>
  <c r="G287" i="1" s="1"/>
  <c r="V287" i="1"/>
  <c r="F287" i="1" s="1"/>
  <c r="H289" i="1"/>
  <c r="N289" i="1" s="1"/>
  <c r="T289" i="1"/>
  <c r="S289" i="1"/>
  <c r="J289" i="1"/>
  <c r="I289" i="1"/>
  <c r="A291" i="1"/>
  <c r="M291" i="1" s="1"/>
  <c r="D290" i="1"/>
  <c r="E290" i="1"/>
  <c r="J253" i="7"/>
  <c r="L294" i="6"/>
  <c r="U289" i="1" l="1"/>
  <c r="T290" i="1"/>
  <c r="S290" i="1"/>
  <c r="H291" i="1"/>
  <c r="N291" i="1" s="1"/>
  <c r="T291" i="1"/>
  <c r="S291" i="1"/>
  <c r="U291" i="1" s="1"/>
  <c r="R289" i="1"/>
  <c r="V289" i="1" s="1"/>
  <c r="F289" i="1" s="1"/>
  <c r="H290" i="1"/>
  <c r="N290" i="1" s="1"/>
  <c r="W288" i="1"/>
  <c r="G288" i="1" s="1"/>
  <c r="J290" i="1"/>
  <c r="I290" i="1"/>
  <c r="A292" i="1"/>
  <c r="M292" i="1" s="1"/>
  <c r="E291" i="1"/>
  <c r="J254" i="7"/>
  <c r="L295" i="6"/>
  <c r="U290" i="1" l="1"/>
  <c r="R290" i="1" s="1"/>
  <c r="W290" i="1" s="1"/>
  <c r="G290" i="1" s="1"/>
  <c r="R291" i="1"/>
  <c r="V291" i="1" s="1"/>
  <c r="F291" i="1" s="1"/>
  <c r="W289" i="1"/>
  <c r="G289" i="1" s="1"/>
  <c r="J291" i="1"/>
  <c r="I291" i="1"/>
  <c r="A293" i="1"/>
  <c r="M293" i="1" s="1"/>
  <c r="D292" i="1"/>
  <c r="E292" i="1"/>
  <c r="J255" i="7"/>
  <c r="L296" i="6"/>
  <c r="H293" i="1" l="1"/>
  <c r="N293" i="1" s="1"/>
  <c r="T293" i="1"/>
  <c r="S293" i="1"/>
  <c r="W291" i="1"/>
  <c r="G291" i="1" s="1"/>
  <c r="V290" i="1"/>
  <c r="F290" i="1" s="1"/>
  <c r="H292" i="1"/>
  <c r="N292" i="1" s="1"/>
  <c r="T292" i="1"/>
  <c r="S292" i="1"/>
  <c r="J292" i="1"/>
  <c r="I292" i="1"/>
  <c r="A294" i="1"/>
  <c r="M294" i="1" s="1"/>
  <c r="E293" i="1"/>
  <c r="J256" i="7"/>
  <c r="L297" i="6"/>
  <c r="U292" i="1" l="1"/>
  <c r="R292" i="1" s="1"/>
  <c r="V292" i="1" s="1"/>
  <c r="F292" i="1" s="1"/>
  <c r="U293" i="1"/>
  <c r="R293" i="1" s="1"/>
  <c r="V293" i="1" s="1"/>
  <c r="F293" i="1" s="1"/>
  <c r="J293" i="1"/>
  <c r="I293" i="1"/>
  <c r="A295" i="1"/>
  <c r="M295" i="1" s="1"/>
  <c r="D294" i="1"/>
  <c r="E294" i="1"/>
  <c r="J257" i="7"/>
  <c r="L298" i="6"/>
  <c r="W293" i="1" l="1"/>
  <c r="G293" i="1" s="1"/>
  <c r="H294" i="1"/>
  <c r="N294" i="1" s="1"/>
  <c r="T294" i="1"/>
  <c r="S294" i="1"/>
  <c r="W292" i="1"/>
  <c r="G292" i="1" s="1"/>
  <c r="J294" i="1"/>
  <c r="I294" i="1"/>
  <c r="A296" i="1"/>
  <c r="M296" i="1" s="1"/>
  <c r="E295" i="1"/>
  <c r="D295" i="1"/>
  <c r="J258" i="7"/>
  <c r="L299" i="6"/>
  <c r="U294" i="1" l="1"/>
  <c r="H296" i="1"/>
  <c r="N296" i="1" s="1"/>
  <c r="T296" i="1"/>
  <c r="S296" i="1"/>
  <c r="R294" i="1"/>
  <c r="W294" i="1" s="1"/>
  <c r="G294" i="1" s="1"/>
  <c r="H295" i="1"/>
  <c r="N295" i="1" s="1"/>
  <c r="T295" i="1"/>
  <c r="S295" i="1"/>
  <c r="J295" i="1"/>
  <c r="I295" i="1"/>
  <c r="A297" i="1"/>
  <c r="M297" i="1" s="1"/>
  <c r="E296" i="1"/>
  <c r="J259" i="7"/>
  <c r="L300" i="6"/>
  <c r="U295" i="1" l="1"/>
  <c r="U296" i="1"/>
  <c r="V294" i="1"/>
  <c r="F294" i="1" s="1"/>
  <c r="J296" i="1"/>
  <c r="I296" i="1"/>
  <c r="A298" i="1"/>
  <c r="M298" i="1" s="1"/>
  <c r="E297" i="1"/>
  <c r="D297" i="1"/>
  <c r="J260" i="7"/>
  <c r="L301" i="6"/>
  <c r="R295" i="1" l="1"/>
  <c r="V295" i="1" s="1"/>
  <c r="F295" i="1" s="1"/>
  <c r="R296" i="1"/>
  <c r="H297" i="1"/>
  <c r="N297" i="1" s="1"/>
  <c r="T297" i="1"/>
  <c r="S297" i="1"/>
  <c r="J297" i="1"/>
  <c r="I297" i="1"/>
  <c r="A299" i="1"/>
  <c r="M299" i="1" s="1"/>
  <c r="D298" i="1"/>
  <c r="E298" i="1"/>
  <c r="J261" i="7"/>
  <c r="L302" i="6"/>
  <c r="U297" i="1" l="1"/>
  <c r="R297" i="1" s="1"/>
  <c r="V297" i="1" s="1"/>
  <c r="F297" i="1" s="1"/>
  <c r="W295" i="1"/>
  <c r="G295" i="1" s="1"/>
  <c r="W296" i="1"/>
  <c r="G296" i="1" s="1"/>
  <c r="V296" i="1"/>
  <c r="F296" i="1" s="1"/>
  <c r="H298" i="1"/>
  <c r="N298" i="1" s="1"/>
  <c r="T298" i="1"/>
  <c r="S298" i="1"/>
  <c r="J298" i="1"/>
  <c r="I298" i="1"/>
  <c r="A300" i="1"/>
  <c r="M300" i="1" s="1"/>
  <c r="E299" i="1"/>
  <c r="D299" i="1"/>
  <c r="J262" i="7"/>
  <c r="L303" i="6"/>
  <c r="U298" i="1" l="1"/>
  <c r="R298" i="1" s="1"/>
  <c r="H299" i="1"/>
  <c r="N299" i="1" s="1"/>
  <c r="T299" i="1"/>
  <c r="S299" i="1"/>
  <c r="W297" i="1"/>
  <c r="G297" i="1" s="1"/>
  <c r="J299" i="1"/>
  <c r="I299" i="1"/>
  <c r="A301" i="1"/>
  <c r="M301" i="1" s="1"/>
  <c r="D300" i="1"/>
  <c r="E300" i="1"/>
  <c r="J263" i="7"/>
  <c r="L304" i="6"/>
  <c r="W298" i="1" l="1"/>
  <c r="G298" i="1" s="1"/>
  <c r="V298" i="1"/>
  <c r="F298" i="1" s="1"/>
  <c r="U299" i="1"/>
  <c r="R299" i="1" s="1"/>
  <c r="W299" i="1" s="1"/>
  <c r="G299" i="1" s="1"/>
  <c r="H300" i="1"/>
  <c r="N300" i="1" s="1"/>
  <c r="T300" i="1"/>
  <c r="S300" i="1"/>
  <c r="J300" i="1"/>
  <c r="I300" i="1"/>
  <c r="A302" i="1"/>
  <c r="M302" i="1" s="1"/>
  <c r="E301" i="1"/>
  <c r="D301" i="1"/>
  <c r="J264" i="7"/>
  <c r="L305" i="6"/>
  <c r="U300" i="1" l="1"/>
  <c r="R300" i="1" s="1"/>
  <c r="V300" i="1" s="1"/>
  <c r="F300" i="1" s="1"/>
  <c r="V299" i="1"/>
  <c r="F299" i="1" s="1"/>
  <c r="H301" i="1"/>
  <c r="N301" i="1" s="1"/>
  <c r="T301" i="1"/>
  <c r="S301" i="1"/>
  <c r="J301" i="1"/>
  <c r="I301" i="1"/>
  <c r="A303" i="1"/>
  <c r="M303" i="1" s="1"/>
  <c r="D302" i="1"/>
  <c r="E302" i="1"/>
  <c r="J265" i="7"/>
  <c r="L306" i="6"/>
  <c r="U301" i="1" l="1"/>
  <c r="R301" i="1" s="1"/>
  <c r="W300" i="1"/>
  <c r="G300" i="1" s="1"/>
  <c r="H302" i="1"/>
  <c r="N302" i="1" s="1"/>
  <c r="T302" i="1"/>
  <c r="S302" i="1"/>
  <c r="J302" i="1"/>
  <c r="I302" i="1"/>
  <c r="A304" i="1"/>
  <c r="H304" i="1" s="1"/>
  <c r="N304" i="1" s="1"/>
  <c r="E303" i="1"/>
  <c r="D303" i="1"/>
  <c r="J266" i="7"/>
  <c r="L307" i="6"/>
  <c r="U302" i="1" l="1"/>
  <c r="R302" i="1" s="1"/>
  <c r="W302" i="1" s="1"/>
  <c r="G302" i="1" s="1"/>
  <c r="V301" i="1"/>
  <c r="F301" i="1" s="1"/>
  <c r="W301" i="1"/>
  <c r="G301" i="1" s="1"/>
  <c r="H303" i="1"/>
  <c r="N303" i="1" s="1"/>
  <c r="T303" i="1"/>
  <c r="S303" i="1"/>
  <c r="J303" i="1"/>
  <c r="I303" i="1"/>
  <c r="A305" i="1"/>
  <c r="M305" i="1" s="1"/>
  <c r="E304" i="1"/>
  <c r="J267" i="7"/>
  <c r="L308" i="6"/>
  <c r="U303" i="1" l="1"/>
  <c r="R303" i="1" s="1"/>
  <c r="V303" i="1" s="1"/>
  <c r="F303" i="1" s="1"/>
  <c r="R304" i="1"/>
  <c r="V304" i="1" s="1"/>
  <c r="F304" i="1" s="1"/>
  <c r="V302" i="1"/>
  <c r="F302" i="1" s="1"/>
  <c r="I304" i="1"/>
  <c r="J304" i="1"/>
  <c r="A306" i="1"/>
  <c r="M306" i="1" s="1"/>
  <c r="E305" i="1"/>
  <c r="D305" i="1"/>
  <c r="J268" i="7"/>
  <c r="L309" i="6"/>
  <c r="W304" i="1" l="1"/>
  <c r="G304" i="1" s="1"/>
  <c r="H305" i="1"/>
  <c r="N305" i="1" s="1"/>
  <c r="T305" i="1"/>
  <c r="S305" i="1"/>
  <c r="W303" i="1"/>
  <c r="G303" i="1" s="1"/>
  <c r="J305" i="1"/>
  <c r="I305" i="1"/>
  <c r="A307" i="1"/>
  <c r="M307" i="1" s="1"/>
  <c r="D306" i="1"/>
  <c r="E306" i="1"/>
  <c r="J269" i="7"/>
  <c r="L310" i="6"/>
  <c r="U305" i="1" l="1"/>
  <c r="R305" i="1" s="1"/>
  <c r="V305" i="1" s="1"/>
  <c r="F305" i="1" s="1"/>
  <c r="H306" i="1"/>
  <c r="N306" i="1" s="1"/>
  <c r="S306" i="1"/>
  <c r="T306" i="1"/>
  <c r="J306" i="1"/>
  <c r="I306" i="1"/>
  <c r="A308" i="1"/>
  <c r="M308" i="1" s="1"/>
  <c r="E307" i="1"/>
  <c r="D307" i="1"/>
  <c r="J270" i="7"/>
  <c r="L311" i="6"/>
  <c r="U306" i="1" l="1"/>
  <c r="R306" i="1" s="1"/>
  <c r="V306" i="1" s="1"/>
  <c r="F306" i="1" s="1"/>
  <c r="W305" i="1"/>
  <c r="G305" i="1" s="1"/>
  <c r="H307" i="1"/>
  <c r="N307" i="1" s="1"/>
  <c r="T307" i="1"/>
  <c r="S307" i="1"/>
  <c r="J307" i="1"/>
  <c r="I307" i="1"/>
  <c r="A309" i="1"/>
  <c r="M309" i="1" s="1"/>
  <c r="D308" i="1"/>
  <c r="E308" i="1"/>
  <c r="J271" i="7"/>
  <c r="L312" i="6"/>
  <c r="U307" i="1" l="1"/>
  <c r="R307" i="1" s="1"/>
  <c r="W306" i="1"/>
  <c r="G306" i="1" s="1"/>
  <c r="H309" i="1"/>
  <c r="N309" i="1" s="1"/>
  <c r="T309" i="1"/>
  <c r="S309" i="1"/>
  <c r="H308" i="1"/>
  <c r="N308" i="1" s="1"/>
  <c r="T308" i="1"/>
  <c r="S308" i="1"/>
  <c r="J308" i="1"/>
  <c r="I308" i="1"/>
  <c r="A310" i="1"/>
  <c r="M310" i="1" s="1"/>
  <c r="E309" i="1"/>
  <c r="J272" i="7"/>
  <c r="L313" i="6"/>
  <c r="U309" i="1" l="1"/>
  <c r="U308" i="1"/>
  <c r="V307" i="1"/>
  <c r="F307" i="1" s="1"/>
  <c r="W307" i="1"/>
  <c r="G307" i="1" s="1"/>
  <c r="J309" i="1"/>
  <c r="I309" i="1"/>
  <c r="A311" i="1"/>
  <c r="M311" i="1" s="1"/>
  <c r="D310" i="1"/>
  <c r="E310" i="1"/>
  <c r="J273" i="7"/>
  <c r="L314" i="6"/>
  <c r="R308" i="1" l="1"/>
  <c r="V308" i="1" s="1"/>
  <c r="F308" i="1" s="1"/>
  <c r="R309" i="1"/>
  <c r="H310" i="1"/>
  <c r="N310" i="1" s="1"/>
  <c r="T310" i="1"/>
  <c r="S310" i="1"/>
  <c r="J310" i="1"/>
  <c r="I310" i="1"/>
  <c r="A312" i="1"/>
  <c r="M312" i="1" s="1"/>
  <c r="E311" i="1"/>
  <c r="J274" i="7"/>
  <c r="L315" i="6"/>
  <c r="U310" i="1" l="1"/>
  <c r="R310" i="1" s="1"/>
  <c r="W310" i="1" s="1"/>
  <c r="G310" i="1" s="1"/>
  <c r="R311" i="1"/>
  <c r="W311" i="1" s="1"/>
  <c r="G311" i="1" s="1"/>
  <c r="W308" i="1"/>
  <c r="G308" i="1" s="1"/>
  <c r="V309" i="1"/>
  <c r="F309" i="1" s="1"/>
  <c r="W309" i="1"/>
  <c r="G309" i="1" s="1"/>
  <c r="J311" i="1"/>
  <c r="I311" i="1"/>
  <c r="A313" i="1"/>
  <c r="M313" i="1" s="1"/>
  <c r="E312" i="1"/>
  <c r="D312" i="1"/>
  <c r="L316" i="6"/>
  <c r="V311" i="1" l="1"/>
  <c r="F311" i="1" s="1"/>
  <c r="V310" i="1"/>
  <c r="F310" i="1" s="1"/>
  <c r="H312" i="1"/>
  <c r="N312" i="1" s="1"/>
  <c r="T312" i="1"/>
  <c r="S312" i="1"/>
  <c r="J312" i="1"/>
  <c r="I312" i="1"/>
  <c r="A314" i="1"/>
  <c r="M314" i="1" s="1"/>
  <c r="E313" i="1"/>
  <c r="D313" i="1"/>
  <c r="J275" i="7"/>
  <c r="L317" i="6"/>
  <c r="U312" i="1" l="1"/>
  <c r="R312" i="1" s="1"/>
  <c r="V312" i="1" s="1"/>
  <c r="F312" i="1" s="1"/>
  <c r="H313" i="1"/>
  <c r="N313" i="1" s="1"/>
  <c r="T313" i="1"/>
  <c r="S313" i="1"/>
  <c r="J313" i="1"/>
  <c r="I313" i="1"/>
  <c r="A315" i="1"/>
  <c r="M315" i="1" s="1"/>
  <c r="D314" i="1"/>
  <c r="E314" i="1"/>
  <c r="J276" i="7"/>
  <c r="L318" i="6"/>
  <c r="U313" i="1" l="1"/>
  <c r="R313" i="1" s="1"/>
  <c r="V313" i="1" s="1"/>
  <c r="F313" i="1" s="1"/>
  <c r="H314" i="1"/>
  <c r="N314" i="1" s="1"/>
  <c r="T314" i="1"/>
  <c r="S314" i="1"/>
  <c r="W312" i="1"/>
  <c r="G312" i="1" s="1"/>
  <c r="J314" i="1"/>
  <c r="I314" i="1"/>
  <c r="A316" i="1"/>
  <c r="M316" i="1" s="1"/>
  <c r="E315" i="1"/>
  <c r="D315" i="1"/>
  <c r="J277" i="7"/>
  <c r="L319" i="6"/>
  <c r="U314" i="1" l="1"/>
  <c r="R314" i="1" s="1"/>
  <c r="W314" i="1" s="1"/>
  <c r="G314" i="1" s="1"/>
  <c r="W313" i="1"/>
  <c r="G313" i="1" s="1"/>
  <c r="H315" i="1"/>
  <c r="N315" i="1" s="1"/>
  <c r="T315" i="1"/>
  <c r="S315" i="1"/>
  <c r="J315" i="1"/>
  <c r="I315" i="1"/>
  <c r="A317" i="1"/>
  <c r="M317" i="1" s="1"/>
  <c r="D316" i="1"/>
  <c r="E316" i="1"/>
  <c r="J278" i="7"/>
  <c r="L320" i="6"/>
  <c r="U315" i="1" l="1"/>
  <c r="R315" i="1" s="1"/>
  <c r="V315" i="1" s="1"/>
  <c r="F315" i="1" s="1"/>
  <c r="V314" i="1"/>
  <c r="F314" i="1" s="1"/>
  <c r="H316" i="1"/>
  <c r="N316" i="1" s="1"/>
  <c r="T316" i="1"/>
  <c r="S316" i="1"/>
  <c r="J316" i="1"/>
  <c r="I316" i="1"/>
  <c r="A318" i="1"/>
  <c r="M318" i="1" s="1"/>
  <c r="E317" i="1"/>
  <c r="D317" i="1"/>
  <c r="J279" i="7"/>
  <c r="J280" i="7"/>
  <c r="L321" i="6"/>
  <c r="U316" i="1" l="1"/>
  <c r="R316" i="1" s="1"/>
  <c r="H317" i="1"/>
  <c r="N317" i="1" s="1"/>
  <c r="T317" i="1"/>
  <c r="S317" i="1"/>
  <c r="W315" i="1"/>
  <c r="G315" i="1" s="1"/>
  <c r="J317" i="1"/>
  <c r="I317" i="1"/>
  <c r="A319" i="1"/>
  <c r="M319" i="1" s="1"/>
  <c r="E318" i="1"/>
  <c r="D318" i="1"/>
  <c r="L322" i="6"/>
  <c r="V316" i="1" l="1"/>
  <c r="F316" i="1" s="1"/>
  <c r="W316" i="1"/>
  <c r="G316" i="1" s="1"/>
  <c r="U317" i="1"/>
  <c r="R317" i="1" s="1"/>
  <c r="W317" i="1" s="1"/>
  <c r="G317" i="1" s="1"/>
  <c r="H318" i="1"/>
  <c r="N318" i="1" s="1"/>
  <c r="T318" i="1"/>
  <c r="S318" i="1"/>
  <c r="J318" i="1"/>
  <c r="I318" i="1"/>
  <c r="A320" i="1"/>
  <c r="M320" i="1" s="1"/>
  <c r="E319" i="1"/>
  <c r="D319" i="1"/>
  <c r="J281" i="7"/>
  <c r="L323" i="6"/>
  <c r="U318" i="1" l="1"/>
  <c r="R318" i="1" s="1"/>
  <c r="V318" i="1" s="1"/>
  <c r="F318" i="1" s="1"/>
  <c r="V317" i="1"/>
  <c r="F317" i="1" s="1"/>
  <c r="H319" i="1"/>
  <c r="N319" i="1" s="1"/>
  <c r="T319" i="1"/>
  <c r="S319" i="1"/>
  <c r="U319" i="1" s="1"/>
  <c r="J319" i="1"/>
  <c r="I319" i="1"/>
  <c r="A321" i="1"/>
  <c r="M321" i="1" s="1"/>
  <c r="D320" i="1"/>
  <c r="E320" i="1"/>
  <c r="J282" i="7"/>
  <c r="L324" i="6"/>
  <c r="R319" i="1" l="1"/>
  <c r="V319" i="1" s="1"/>
  <c r="F319" i="1" s="1"/>
  <c r="H320" i="1"/>
  <c r="N320" i="1" s="1"/>
  <c r="T320" i="1"/>
  <c r="S320" i="1"/>
  <c r="W318" i="1"/>
  <c r="G318" i="1" s="1"/>
  <c r="I320" i="1"/>
  <c r="J320" i="1"/>
  <c r="A322" i="1"/>
  <c r="M322" i="1" s="1"/>
  <c r="E321" i="1"/>
  <c r="D321" i="1"/>
  <c r="J283" i="7"/>
  <c r="L325" i="6"/>
  <c r="U320" i="1" l="1"/>
  <c r="R320" i="1" s="1"/>
  <c r="V320" i="1" s="1"/>
  <c r="F320" i="1" s="1"/>
  <c r="W319" i="1"/>
  <c r="G319" i="1" s="1"/>
  <c r="H321" i="1"/>
  <c r="N321" i="1" s="1"/>
  <c r="T321" i="1"/>
  <c r="S321" i="1"/>
  <c r="U321" i="1" s="1"/>
  <c r="J321" i="1"/>
  <c r="I321" i="1"/>
  <c r="A323" i="1"/>
  <c r="M323" i="1" s="1"/>
  <c r="D322" i="1"/>
  <c r="E322" i="1"/>
  <c r="J284" i="7"/>
  <c r="L326" i="6"/>
  <c r="W320" i="1" l="1"/>
  <c r="G320" i="1" s="1"/>
  <c r="R321" i="1"/>
  <c r="V321" i="1" s="1"/>
  <c r="F321" i="1" s="1"/>
  <c r="H322" i="1"/>
  <c r="N322" i="1" s="1"/>
  <c r="T322" i="1"/>
  <c r="S322" i="1"/>
  <c r="J322" i="1"/>
  <c r="I322" i="1"/>
  <c r="A324" i="1"/>
  <c r="M324" i="1" s="1"/>
  <c r="E323" i="1"/>
  <c r="D323" i="1"/>
  <c r="J285" i="7"/>
  <c r="L327" i="6"/>
  <c r="U322" i="1" l="1"/>
  <c r="R322" i="1" s="1"/>
  <c r="V322" i="1" s="1"/>
  <c r="F322" i="1" s="1"/>
  <c r="H323" i="1"/>
  <c r="N323" i="1" s="1"/>
  <c r="T323" i="1"/>
  <c r="S323" i="1"/>
  <c r="W321" i="1"/>
  <c r="G321" i="1" s="1"/>
  <c r="J323" i="1"/>
  <c r="I323" i="1"/>
  <c r="A325" i="1"/>
  <c r="M325" i="1" s="1"/>
  <c r="D324" i="1"/>
  <c r="E324" i="1"/>
  <c r="J286" i="7"/>
  <c r="L328" i="6"/>
  <c r="U323" i="1" l="1"/>
  <c r="R323" i="1" s="1"/>
  <c r="V323" i="1" s="1"/>
  <c r="F323" i="1" s="1"/>
  <c r="W322" i="1"/>
  <c r="G322" i="1" s="1"/>
  <c r="H324" i="1"/>
  <c r="N324" i="1" s="1"/>
  <c r="T324" i="1"/>
  <c r="S324" i="1"/>
  <c r="I324" i="1"/>
  <c r="J324" i="1"/>
  <c r="A326" i="1"/>
  <c r="M326" i="1" s="1"/>
  <c r="E325" i="1"/>
  <c r="D325" i="1"/>
  <c r="J287" i="7"/>
  <c r="L329" i="6"/>
  <c r="U324" i="1" l="1"/>
  <c r="R324" i="1" s="1"/>
  <c r="V324" i="1" s="1"/>
  <c r="F324" i="1" s="1"/>
  <c r="H325" i="1"/>
  <c r="N325" i="1" s="1"/>
  <c r="T325" i="1"/>
  <c r="S325" i="1"/>
  <c r="W323" i="1"/>
  <c r="G323" i="1" s="1"/>
  <c r="J325" i="1"/>
  <c r="I325" i="1"/>
  <c r="A327" i="1"/>
  <c r="M327" i="1" s="1"/>
  <c r="E326" i="1"/>
  <c r="D326" i="1"/>
  <c r="J288" i="7"/>
  <c r="L330" i="6"/>
  <c r="U325" i="1" l="1"/>
  <c r="R325" i="1" s="1"/>
  <c r="V325" i="1" s="1"/>
  <c r="F325" i="1" s="1"/>
  <c r="W324" i="1"/>
  <c r="G324" i="1" s="1"/>
  <c r="H326" i="1"/>
  <c r="N326" i="1" s="1"/>
  <c r="T326" i="1"/>
  <c r="S326" i="1"/>
  <c r="J326" i="1"/>
  <c r="I326" i="1"/>
  <c r="A328" i="1"/>
  <c r="M328" i="1" s="1"/>
  <c r="E327" i="1"/>
  <c r="D327" i="1"/>
  <c r="J289" i="7"/>
  <c r="L331" i="6"/>
  <c r="U326" i="1" l="1"/>
  <c r="R326" i="1" s="1"/>
  <c r="W325" i="1"/>
  <c r="G325" i="1" s="1"/>
  <c r="H327" i="1"/>
  <c r="N327" i="1" s="1"/>
  <c r="T327" i="1"/>
  <c r="S327" i="1"/>
  <c r="J327" i="1"/>
  <c r="I327" i="1"/>
  <c r="A329" i="1"/>
  <c r="M329" i="1" s="1"/>
  <c r="E328" i="1"/>
  <c r="D328" i="1"/>
  <c r="J290" i="7"/>
  <c r="L332" i="6"/>
  <c r="U327" i="1" l="1"/>
  <c r="R327" i="1" s="1"/>
  <c r="W327" i="1" s="1"/>
  <c r="G327" i="1" s="1"/>
  <c r="W326" i="1"/>
  <c r="G326" i="1" s="1"/>
  <c r="V326" i="1"/>
  <c r="F326" i="1" s="1"/>
  <c r="H328" i="1"/>
  <c r="N328" i="1" s="1"/>
  <c r="T328" i="1"/>
  <c r="S328" i="1"/>
  <c r="J328" i="1"/>
  <c r="I328" i="1"/>
  <c r="A330" i="1"/>
  <c r="M330" i="1" s="1"/>
  <c r="E329" i="1"/>
  <c r="D329" i="1"/>
  <c r="J291" i="7"/>
  <c r="L333" i="6"/>
  <c r="U328" i="1" l="1"/>
  <c r="R328" i="1" s="1"/>
  <c r="W328" i="1" s="1"/>
  <c r="G328" i="1" s="1"/>
  <c r="V327" i="1"/>
  <c r="F327" i="1" s="1"/>
  <c r="H329" i="1"/>
  <c r="N329" i="1" s="1"/>
  <c r="T329" i="1"/>
  <c r="S329" i="1"/>
  <c r="J329" i="1"/>
  <c r="I329" i="1"/>
  <c r="A331" i="1"/>
  <c r="M331" i="1" s="1"/>
  <c r="D330" i="1"/>
  <c r="E330" i="1"/>
  <c r="J292" i="7"/>
  <c r="L334" i="6"/>
  <c r="U329" i="1" l="1"/>
  <c r="R329" i="1" s="1"/>
  <c r="V329" i="1" s="1"/>
  <c r="F329" i="1" s="1"/>
  <c r="V328" i="1"/>
  <c r="F328" i="1" s="1"/>
  <c r="H330" i="1"/>
  <c r="N330" i="1" s="1"/>
  <c r="T330" i="1"/>
  <c r="S330" i="1"/>
  <c r="J330" i="1"/>
  <c r="I330" i="1"/>
  <c r="A332" i="1"/>
  <c r="M332" i="1" s="1"/>
  <c r="E331" i="1"/>
  <c r="D331" i="1"/>
  <c r="J293" i="7"/>
  <c r="L335" i="6"/>
  <c r="U330" i="1" l="1"/>
  <c r="R330" i="1" s="1"/>
  <c r="W329" i="1"/>
  <c r="G329" i="1" s="1"/>
  <c r="H331" i="1"/>
  <c r="N331" i="1" s="1"/>
  <c r="T331" i="1"/>
  <c r="S331" i="1"/>
  <c r="U331" i="1" s="1"/>
  <c r="J331" i="1"/>
  <c r="I331" i="1"/>
  <c r="A333" i="1"/>
  <c r="M333" i="1" s="1"/>
  <c r="D332" i="1"/>
  <c r="E332" i="1"/>
  <c r="J294" i="7"/>
  <c r="L336" i="6"/>
  <c r="V330" i="1" l="1"/>
  <c r="F330" i="1" s="1"/>
  <c r="W330" i="1"/>
  <c r="G330" i="1" s="1"/>
  <c r="R331" i="1"/>
  <c r="V331" i="1" s="1"/>
  <c r="F331" i="1" s="1"/>
  <c r="H332" i="1"/>
  <c r="N332" i="1" s="1"/>
  <c r="T332" i="1"/>
  <c r="S332" i="1"/>
  <c r="J332" i="1"/>
  <c r="I332" i="1"/>
  <c r="A334" i="1"/>
  <c r="M334" i="1" s="1"/>
  <c r="E333" i="1"/>
  <c r="D333" i="1"/>
  <c r="J295" i="7"/>
  <c r="L337" i="6"/>
  <c r="U332" i="1" l="1"/>
  <c r="R332" i="1" s="1"/>
  <c r="V332" i="1" s="1"/>
  <c r="F332" i="1" s="1"/>
  <c r="H333" i="1"/>
  <c r="N333" i="1" s="1"/>
  <c r="T333" i="1"/>
  <c r="S333" i="1"/>
  <c r="W331" i="1"/>
  <c r="G331" i="1" s="1"/>
  <c r="J333" i="1"/>
  <c r="I333" i="1"/>
  <c r="A335" i="1"/>
  <c r="M335" i="1" s="1"/>
  <c r="E334" i="1"/>
  <c r="D334" i="1"/>
  <c r="J296" i="7"/>
  <c r="L338" i="6"/>
  <c r="U333" i="1" l="1"/>
  <c r="R333" i="1" s="1"/>
  <c r="V333" i="1" s="1"/>
  <c r="F333" i="1" s="1"/>
  <c r="H334" i="1"/>
  <c r="N334" i="1" s="1"/>
  <c r="T334" i="1"/>
  <c r="S334" i="1"/>
  <c r="W332" i="1"/>
  <c r="G332" i="1" s="1"/>
  <c r="J334" i="1"/>
  <c r="I334" i="1"/>
  <c r="A336" i="1"/>
  <c r="M336" i="1" s="1"/>
  <c r="E335" i="1"/>
  <c r="D335" i="1"/>
  <c r="J297" i="7"/>
  <c r="L339" i="6"/>
  <c r="U334" i="1" l="1"/>
  <c r="R334" i="1" s="1"/>
  <c r="V334" i="1" s="1"/>
  <c r="F334" i="1" s="1"/>
  <c r="W333" i="1"/>
  <c r="G333" i="1" s="1"/>
  <c r="H335" i="1"/>
  <c r="N335" i="1" s="1"/>
  <c r="T335" i="1"/>
  <c r="S335" i="1"/>
  <c r="J335" i="1"/>
  <c r="I335" i="1"/>
  <c r="A337" i="1"/>
  <c r="M337" i="1" s="1"/>
  <c r="D336" i="1"/>
  <c r="E336" i="1"/>
  <c r="J298" i="7"/>
  <c r="L340" i="6"/>
  <c r="U335" i="1" l="1"/>
  <c r="R335" i="1" s="1"/>
  <c r="V335" i="1" s="1"/>
  <c r="F335" i="1" s="1"/>
  <c r="W334" i="1"/>
  <c r="G334" i="1" s="1"/>
  <c r="H336" i="1"/>
  <c r="N336" i="1" s="1"/>
  <c r="T336" i="1"/>
  <c r="S336" i="1"/>
  <c r="I336" i="1"/>
  <c r="J336" i="1"/>
  <c r="A338" i="1"/>
  <c r="M338" i="1" s="1"/>
  <c r="E337" i="1"/>
  <c r="D337" i="1"/>
  <c r="J299" i="7"/>
  <c r="L341" i="6"/>
  <c r="U336" i="1" l="1"/>
  <c r="R336" i="1" s="1"/>
  <c r="H337" i="1"/>
  <c r="N337" i="1" s="1"/>
  <c r="T337" i="1"/>
  <c r="S337" i="1"/>
  <c r="W335" i="1"/>
  <c r="G335" i="1" s="1"/>
  <c r="J337" i="1"/>
  <c r="I337" i="1"/>
  <c r="A339" i="1"/>
  <c r="M339" i="1" s="1"/>
  <c r="D338" i="1"/>
  <c r="E338" i="1"/>
  <c r="J300" i="7"/>
  <c r="L342" i="6"/>
  <c r="U337" i="1" l="1"/>
  <c r="R337" i="1" s="1"/>
  <c r="W337" i="1" s="1"/>
  <c r="G337" i="1" s="1"/>
  <c r="V336" i="1"/>
  <c r="F336" i="1" s="1"/>
  <c r="W336" i="1"/>
  <c r="G336" i="1" s="1"/>
  <c r="H339" i="1"/>
  <c r="N339" i="1" s="1"/>
  <c r="T339" i="1"/>
  <c r="S339" i="1"/>
  <c r="H338" i="1"/>
  <c r="N338" i="1" s="1"/>
  <c r="T338" i="1"/>
  <c r="S338" i="1"/>
  <c r="J338" i="1"/>
  <c r="I338" i="1"/>
  <c r="A340" i="1"/>
  <c r="M340" i="1" s="1"/>
  <c r="E339" i="1"/>
  <c r="J301" i="7"/>
  <c r="L343" i="6"/>
  <c r="U338" i="1" l="1"/>
  <c r="R338" i="1" s="1"/>
  <c r="V338" i="1" s="1"/>
  <c r="F338" i="1" s="1"/>
  <c r="U339" i="1"/>
  <c r="R339" i="1" s="1"/>
  <c r="V339" i="1" s="1"/>
  <c r="F339" i="1" s="1"/>
  <c r="V337" i="1"/>
  <c r="F337" i="1" s="1"/>
  <c r="J339" i="1"/>
  <c r="I339" i="1"/>
  <c r="A341" i="1"/>
  <c r="M341" i="1" s="1"/>
  <c r="D340" i="1"/>
  <c r="E340" i="1"/>
  <c r="J302" i="7"/>
  <c r="L344" i="6"/>
  <c r="W339" i="1" l="1"/>
  <c r="G339" i="1" s="1"/>
  <c r="H340" i="1"/>
  <c r="N340" i="1" s="1"/>
  <c r="T340" i="1"/>
  <c r="S340" i="1"/>
  <c r="W338" i="1"/>
  <c r="G338" i="1" s="1"/>
  <c r="J340" i="1"/>
  <c r="I340" i="1"/>
  <c r="A342" i="1"/>
  <c r="M342" i="1" s="1"/>
  <c r="E341" i="1"/>
  <c r="D341" i="1"/>
  <c r="J303" i="7"/>
  <c r="L345" i="6"/>
  <c r="U340" i="1" l="1"/>
  <c r="R340" i="1" s="1"/>
  <c r="W340" i="1" s="1"/>
  <c r="G340" i="1" s="1"/>
  <c r="H341" i="1"/>
  <c r="N341" i="1" s="1"/>
  <c r="T341" i="1"/>
  <c r="S341" i="1"/>
  <c r="J341" i="1"/>
  <c r="I341" i="1"/>
  <c r="A343" i="1"/>
  <c r="M343" i="1" s="1"/>
  <c r="E342" i="1"/>
  <c r="D342" i="1"/>
  <c r="J304" i="7"/>
  <c r="L346" i="6"/>
  <c r="U341" i="1" l="1"/>
  <c r="R341" i="1" s="1"/>
  <c r="V341" i="1" s="1"/>
  <c r="F341" i="1" s="1"/>
  <c r="V340" i="1"/>
  <c r="F340" i="1" s="1"/>
  <c r="H342" i="1"/>
  <c r="N342" i="1" s="1"/>
  <c r="T342" i="1"/>
  <c r="S342" i="1"/>
  <c r="J342" i="1"/>
  <c r="I342" i="1"/>
  <c r="A344" i="1"/>
  <c r="M344" i="1" s="1"/>
  <c r="E343" i="1"/>
  <c r="D343" i="1"/>
  <c r="J305" i="7"/>
  <c r="L347" i="6"/>
  <c r="U342" i="1" l="1"/>
  <c r="R342" i="1" s="1"/>
  <c r="V342" i="1" s="1"/>
  <c r="F342" i="1" s="1"/>
  <c r="W341" i="1"/>
  <c r="G341" i="1" s="1"/>
  <c r="H343" i="1"/>
  <c r="N343" i="1" s="1"/>
  <c r="T343" i="1"/>
  <c r="S343" i="1"/>
  <c r="U343" i="1" s="1"/>
  <c r="J343" i="1"/>
  <c r="I343" i="1"/>
  <c r="A345" i="1"/>
  <c r="M345" i="1" s="1"/>
  <c r="E344" i="1"/>
  <c r="D344" i="1"/>
  <c r="J306" i="7"/>
  <c r="L348" i="6"/>
  <c r="R343" i="1" l="1"/>
  <c r="V343" i="1" s="1"/>
  <c r="F343" i="1" s="1"/>
  <c r="H344" i="1"/>
  <c r="N344" i="1" s="1"/>
  <c r="T344" i="1"/>
  <c r="S344" i="1"/>
  <c r="W342" i="1"/>
  <c r="G342" i="1" s="1"/>
  <c r="J344" i="1"/>
  <c r="I344" i="1"/>
  <c r="A346" i="1"/>
  <c r="M346" i="1" s="1"/>
  <c r="E345" i="1"/>
  <c r="D345" i="1"/>
  <c r="J307" i="7"/>
  <c r="L349" i="6"/>
  <c r="U344" i="1" l="1"/>
  <c r="R344" i="1" s="1"/>
  <c r="W344" i="1" s="1"/>
  <c r="G344" i="1" s="1"/>
  <c r="W343" i="1"/>
  <c r="G343" i="1" s="1"/>
  <c r="H345" i="1"/>
  <c r="N345" i="1" s="1"/>
  <c r="T345" i="1"/>
  <c r="S345" i="1"/>
  <c r="I345" i="1"/>
  <c r="J345" i="1"/>
  <c r="A347" i="1"/>
  <c r="M347" i="1" s="1"/>
  <c r="D346" i="1"/>
  <c r="E346" i="1"/>
  <c r="J308" i="7"/>
  <c r="L350" i="6"/>
  <c r="U345" i="1" l="1"/>
  <c r="R345" i="1" s="1"/>
  <c r="V345" i="1" s="1"/>
  <c r="F345" i="1" s="1"/>
  <c r="V344" i="1"/>
  <c r="F344" i="1" s="1"/>
  <c r="H346" i="1"/>
  <c r="N346" i="1" s="1"/>
  <c r="T346" i="1"/>
  <c r="S346" i="1"/>
  <c r="I346" i="1"/>
  <c r="J346" i="1"/>
  <c r="A348" i="1"/>
  <c r="H348" i="1" s="1"/>
  <c r="N348" i="1" s="1"/>
  <c r="E347" i="1"/>
  <c r="D347" i="1"/>
  <c r="J309" i="7"/>
  <c r="L351" i="6"/>
  <c r="U346" i="1" l="1"/>
  <c r="R346" i="1" s="1"/>
  <c r="V346" i="1" s="1"/>
  <c r="F346" i="1" s="1"/>
  <c r="H347" i="1"/>
  <c r="N347" i="1" s="1"/>
  <c r="T347" i="1"/>
  <c r="S347" i="1"/>
  <c r="W345" i="1"/>
  <c r="G345" i="1" s="1"/>
  <c r="J347" i="1"/>
  <c r="I347" i="1"/>
  <c r="A349" i="1"/>
  <c r="M349" i="1" s="1"/>
  <c r="E348" i="1"/>
  <c r="L352" i="6"/>
  <c r="U347" i="1" l="1"/>
  <c r="W346" i="1"/>
  <c r="G346" i="1" s="1"/>
  <c r="J348" i="1"/>
  <c r="I348" i="1"/>
  <c r="A350" i="1"/>
  <c r="M350" i="1" s="1"/>
  <c r="E349" i="1"/>
  <c r="D349" i="1"/>
  <c r="L353" i="6"/>
  <c r="R347" i="1" l="1"/>
  <c r="R348" i="1"/>
  <c r="H349" i="1"/>
  <c r="N349" i="1" s="1"/>
  <c r="T349" i="1"/>
  <c r="S349" i="1"/>
  <c r="J349" i="1"/>
  <c r="I349" i="1"/>
  <c r="A351" i="1"/>
  <c r="M351" i="1" s="1"/>
  <c r="E350" i="1"/>
  <c r="D350" i="1"/>
  <c r="L354" i="6"/>
  <c r="U349" i="1" l="1"/>
  <c r="R349" i="1" s="1"/>
  <c r="V349" i="1" s="1"/>
  <c r="F349" i="1" s="1"/>
  <c r="H351" i="1"/>
  <c r="N351" i="1" s="1"/>
  <c r="T351" i="1"/>
  <c r="S351" i="1"/>
  <c r="V348" i="1"/>
  <c r="F348" i="1" s="1"/>
  <c r="W348" i="1"/>
  <c r="G348" i="1" s="1"/>
  <c r="V347" i="1"/>
  <c r="F347" i="1" s="1"/>
  <c r="W347" i="1"/>
  <c r="G347" i="1" s="1"/>
  <c r="H350" i="1"/>
  <c r="N350" i="1" s="1"/>
  <c r="T350" i="1"/>
  <c r="S350" i="1"/>
  <c r="J350" i="1"/>
  <c r="I350" i="1"/>
  <c r="A352" i="1"/>
  <c r="M352" i="1" s="1"/>
  <c r="E351" i="1"/>
  <c r="L355" i="6"/>
  <c r="U351" i="1" l="1"/>
  <c r="U350" i="1"/>
  <c r="W349" i="1"/>
  <c r="G349" i="1" s="1"/>
  <c r="J351" i="1"/>
  <c r="I351" i="1"/>
  <c r="A353" i="1"/>
  <c r="M353" i="1" s="1"/>
  <c r="D352" i="1"/>
  <c r="E352" i="1"/>
  <c r="L356" i="6"/>
  <c r="R350" i="1" l="1"/>
  <c r="R351" i="1"/>
  <c r="H352" i="1"/>
  <c r="N352" i="1" s="1"/>
  <c r="T352" i="1"/>
  <c r="S352" i="1"/>
  <c r="J352" i="1"/>
  <c r="I352" i="1"/>
  <c r="A354" i="1"/>
  <c r="M354" i="1" s="1"/>
  <c r="E353" i="1"/>
  <c r="D353" i="1"/>
  <c r="L357" i="6"/>
  <c r="U352" i="1" l="1"/>
  <c r="R352" i="1" s="1"/>
  <c r="H354" i="1"/>
  <c r="N354" i="1" s="1"/>
  <c r="T354" i="1"/>
  <c r="S354" i="1"/>
  <c r="V351" i="1"/>
  <c r="F351" i="1" s="1"/>
  <c r="W351" i="1"/>
  <c r="G351" i="1" s="1"/>
  <c r="V350" i="1"/>
  <c r="F350" i="1" s="1"/>
  <c r="W350" i="1"/>
  <c r="G350" i="1" s="1"/>
  <c r="H353" i="1"/>
  <c r="N353" i="1" s="1"/>
  <c r="T353" i="1"/>
  <c r="S353" i="1"/>
  <c r="J353" i="1"/>
  <c r="I353" i="1"/>
  <c r="A355" i="1"/>
  <c r="M355" i="1" s="1"/>
  <c r="E354" i="1"/>
  <c r="L358" i="6"/>
  <c r="U353" i="1" l="1"/>
  <c r="U354" i="1"/>
  <c r="W352" i="1"/>
  <c r="G352" i="1" s="1"/>
  <c r="V352" i="1"/>
  <c r="F352" i="1" s="1"/>
  <c r="J354" i="1"/>
  <c r="I354" i="1"/>
  <c r="A356" i="1"/>
  <c r="M356" i="1" s="1"/>
  <c r="E355" i="1"/>
  <c r="D355" i="1"/>
  <c r="L359" i="6"/>
  <c r="R353" i="1" l="1"/>
  <c r="V353" i="1" s="1"/>
  <c r="F353" i="1" s="1"/>
  <c r="R354" i="1"/>
  <c r="H355" i="1"/>
  <c r="N355" i="1" s="1"/>
  <c r="T355" i="1"/>
  <c r="S355" i="1"/>
  <c r="J355" i="1"/>
  <c r="I355" i="1"/>
  <c r="A357" i="1"/>
  <c r="M357" i="1" s="1"/>
  <c r="D356" i="1"/>
  <c r="E356" i="1"/>
  <c r="L360" i="6"/>
  <c r="U355" i="1" l="1"/>
  <c r="R355" i="1" s="1"/>
  <c r="V355" i="1" s="1"/>
  <c r="F355" i="1" s="1"/>
  <c r="W353" i="1"/>
  <c r="G353" i="1" s="1"/>
  <c r="V354" i="1"/>
  <c r="F354" i="1" s="1"/>
  <c r="W354" i="1"/>
  <c r="G354" i="1" s="1"/>
  <c r="H356" i="1"/>
  <c r="N356" i="1" s="1"/>
  <c r="T356" i="1"/>
  <c r="S356" i="1"/>
  <c r="J356" i="1"/>
  <c r="I356" i="1"/>
  <c r="A358" i="1"/>
  <c r="M358" i="1" s="1"/>
  <c r="E357" i="1"/>
  <c r="D357" i="1"/>
  <c r="L361" i="6"/>
  <c r="U356" i="1" l="1"/>
  <c r="R356" i="1" s="1"/>
  <c r="V356" i="1" s="1"/>
  <c r="F356" i="1" s="1"/>
  <c r="H357" i="1"/>
  <c r="N357" i="1" s="1"/>
  <c r="T357" i="1"/>
  <c r="S357" i="1"/>
  <c r="W355" i="1"/>
  <c r="G355" i="1" s="1"/>
  <c r="J357" i="1"/>
  <c r="I357" i="1"/>
  <c r="A359" i="1"/>
  <c r="M359" i="1" s="1"/>
  <c r="E358" i="1"/>
  <c r="D358" i="1"/>
  <c r="L362" i="6"/>
  <c r="U357" i="1" l="1"/>
  <c r="R357" i="1" s="1"/>
  <c r="W356" i="1"/>
  <c r="G356" i="1" s="1"/>
  <c r="H358" i="1"/>
  <c r="N358" i="1" s="1"/>
  <c r="T358" i="1"/>
  <c r="S358" i="1"/>
  <c r="U358" i="1" s="1"/>
  <c r="J358" i="1"/>
  <c r="I358" i="1"/>
  <c r="A360" i="1"/>
  <c r="M360" i="1" s="1"/>
  <c r="E359" i="1"/>
  <c r="D359" i="1"/>
  <c r="L363" i="6"/>
  <c r="V357" i="1" l="1"/>
  <c r="F357" i="1" s="1"/>
  <c r="W357" i="1"/>
  <c r="G357" i="1" s="1"/>
  <c r="R358" i="1"/>
  <c r="V358" i="1" s="1"/>
  <c r="F358" i="1" s="1"/>
  <c r="H359" i="1"/>
  <c r="N359" i="1" s="1"/>
  <c r="T359" i="1"/>
  <c r="S359" i="1"/>
  <c r="J359" i="1"/>
  <c r="I359" i="1"/>
  <c r="A361" i="1"/>
  <c r="M361" i="1" s="1"/>
  <c r="E360" i="1"/>
  <c r="D360" i="1"/>
  <c r="L364" i="6"/>
  <c r="U359" i="1" l="1"/>
  <c r="R359" i="1" s="1"/>
  <c r="V359" i="1" s="1"/>
  <c r="F359" i="1" s="1"/>
  <c r="H360" i="1"/>
  <c r="N360" i="1" s="1"/>
  <c r="T360" i="1"/>
  <c r="S360" i="1"/>
  <c r="W358" i="1"/>
  <c r="G358" i="1" s="1"/>
  <c r="J360" i="1"/>
  <c r="I360" i="1"/>
  <c r="A362" i="1"/>
  <c r="M362" i="1" s="1"/>
  <c r="E361" i="1"/>
  <c r="D361" i="1"/>
  <c r="J310" i="7"/>
  <c r="L365" i="6"/>
  <c r="U360" i="1" l="1"/>
  <c r="R360" i="1" s="1"/>
  <c r="V360" i="1" s="1"/>
  <c r="F360" i="1" s="1"/>
  <c r="W359" i="1"/>
  <c r="G359" i="1" s="1"/>
  <c r="H361" i="1"/>
  <c r="N361" i="1" s="1"/>
  <c r="T361" i="1"/>
  <c r="S361" i="1"/>
  <c r="I361" i="1"/>
  <c r="J361" i="1"/>
  <c r="A363" i="1"/>
  <c r="M363" i="1" s="1"/>
  <c r="D362" i="1"/>
  <c r="E362" i="1"/>
  <c r="L366" i="6"/>
  <c r="U361" i="1" l="1"/>
  <c r="R361" i="1" s="1"/>
  <c r="V361" i="1" s="1"/>
  <c r="F361" i="1" s="1"/>
  <c r="W360" i="1"/>
  <c r="G360" i="1" s="1"/>
  <c r="H362" i="1"/>
  <c r="N362" i="1" s="1"/>
  <c r="T362" i="1"/>
  <c r="S362" i="1"/>
  <c r="U362" i="1" s="1"/>
  <c r="J362" i="1"/>
  <c r="I362" i="1"/>
  <c r="A364" i="1"/>
  <c r="M364" i="1" s="1"/>
  <c r="E363" i="1"/>
  <c r="D363" i="1"/>
  <c r="J311" i="7"/>
  <c r="L367" i="6"/>
  <c r="R362" i="1" l="1"/>
  <c r="V362" i="1" s="1"/>
  <c r="F362" i="1" s="1"/>
  <c r="H363" i="1"/>
  <c r="N363" i="1" s="1"/>
  <c r="T363" i="1"/>
  <c r="S363" i="1"/>
  <c r="W361" i="1"/>
  <c r="G361" i="1" s="1"/>
  <c r="J363" i="1"/>
  <c r="I363" i="1"/>
  <c r="A365" i="1"/>
  <c r="M365" i="1" s="1"/>
  <c r="D364" i="1"/>
  <c r="E364" i="1"/>
  <c r="J312" i="7"/>
  <c r="L368" i="6"/>
  <c r="U363" i="1" l="1"/>
  <c r="R363" i="1" s="1"/>
  <c r="V363" i="1" s="1"/>
  <c r="F363" i="1" s="1"/>
  <c r="W362" i="1"/>
  <c r="G362" i="1" s="1"/>
  <c r="H364" i="1"/>
  <c r="N364" i="1" s="1"/>
  <c r="T364" i="1"/>
  <c r="S364" i="1"/>
  <c r="J364" i="1"/>
  <c r="I364" i="1"/>
  <c r="A366" i="1"/>
  <c r="M366" i="1" s="1"/>
  <c r="E365" i="1"/>
  <c r="D365" i="1"/>
  <c r="J313" i="7"/>
  <c r="L369" i="6"/>
  <c r="U364" i="1" l="1"/>
  <c r="R364" i="1" s="1"/>
  <c r="W363" i="1"/>
  <c r="G363" i="1" s="1"/>
  <c r="H365" i="1"/>
  <c r="N365" i="1" s="1"/>
  <c r="T365" i="1"/>
  <c r="S365" i="1"/>
  <c r="U365" i="1" s="1"/>
  <c r="J365" i="1"/>
  <c r="I365" i="1"/>
  <c r="A367" i="1"/>
  <c r="M367" i="1" s="1"/>
  <c r="E366" i="1"/>
  <c r="D366" i="1"/>
  <c r="J314" i="7"/>
  <c r="L370" i="6"/>
  <c r="V364" i="1" l="1"/>
  <c r="F364" i="1" s="1"/>
  <c r="W364" i="1"/>
  <c r="G364" i="1" s="1"/>
  <c r="R365" i="1"/>
  <c r="V365" i="1" s="1"/>
  <c r="F365" i="1" s="1"/>
  <c r="H366" i="1"/>
  <c r="N366" i="1" s="1"/>
  <c r="T366" i="1"/>
  <c r="S366" i="1"/>
  <c r="J366" i="1"/>
  <c r="I366" i="1"/>
  <c r="A368" i="1"/>
  <c r="M368" i="1" s="1"/>
  <c r="E367" i="1"/>
  <c r="J315" i="7"/>
  <c r="L371" i="6"/>
  <c r="U366" i="1" l="1"/>
  <c r="R366" i="1" s="1"/>
  <c r="V366" i="1" s="1"/>
  <c r="F366" i="1" s="1"/>
  <c r="R368" i="1"/>
  <c r="V368" i="1" s="1"/>
  <c r="F368" i="1" s="1"/>
  <c r="R367" i="1"/>
  <c r="W367" i="1" s="1"/>
  <c r="G367" i="1" s="1"/>
  <c r="W365" i="1"/>
  <c r="G365" i="1" s="1"/>
  <c r="J367" i="1"/>
  <c r="I367" i="1"/>
  <c r="A369" i="1"/>
  <c r="M369" i="1" s="1"/>
  <c r="E368" i="1"/>
  <c r="J316" i="7"/>
  <c r="L372" i="6"/>
  <c r="H369" i="1" l="1"/>
  <c r="N369" i="1" s="1"/>
  <c r="T369" i="1"/>
  <c r="S369" i="1"/>
  <c r="V367" i="1"/>
  <c r="F367" i="1" s="1"/>
  <c r="W368" i="1"/>
  <c r="G368" i="1" s="1"/>
  <c r="W366" i="1"/>
  <c r="G366" i="1" s="1"/>
  <c r="J368" i="1"/>
  <c r="I368" i="1"/>
  <c r="A370" i="1"/>
  <c r="M370" i="1" s="1"/>
  <c r="E369" i="1"/>
  <c r="J317" i="7"/>
  <c r="L373" i="6"/>
  <c r="U369" i="1" l="1"/>
  <c r="R369" i="1" s="1"/>
  <c r="V369" i="1" s="1"/>
  <c r="F369" i="1" s="1"/>
  <c r="J369" i="1"/>
  <c r="I369" i="1"/>
  <c r="A371" i="1"/>
  <c r="M371" i="1" s="1"/>
  <c r="D370" i="1"/>
  <c r="E370" i="1"/>
  <c r="J318" i="7"/>
  <c r="L374" i="6"/>
  <c r="W369" i="1" l="1"/>
  <c r="G369" i="1" s="1"/>
  <c r="H370" i="1"/>
  <c r="N370" i="1" s="1"/>
  <c r="T370" i="1"/>
  <c r="S370" i="1"/>
  <c r="J370" i="1"/>
  <c r="I370" i="1"/>
  <c r="A372" i="1"/>
  <c r="M372" i="1" s="1"/>
  <c r="E371" i="1"/>
  <c r="J319" i="7"/>
  <c r="J320" i="7"/>
  <c r="L375" i="6"/>
  <c r="U370" i="1" l="1"/>
  <c r="J371" i="1"/>
  <c r="I371" i="1"/>
  <c r="A373" i="1"/>
  <c r="M373" i="1" s="1"/>
  <c r="D372" i="1"/>
  <c r="E372" i="1"/>
  <c r="L376" i="6"/>
  <c r="R370" i="1" l="1"/>
  <c r="V370" i="1" s="1"/>
  <c r="F370" i="1" s="1"/>
  <c r="R371" i="1"/>
  <c r="H372" i="1"/>
  <c r="N372" i="1" s="1"/>
  <c r="S372" i="1"/>
  <c r="T372" i="1"/>
  <c r="J372" i="1"/>
  <c r="I372" i="1"/>
  <c r="A374" i="1"/>
  <c r="M374" i="1" s="1"/>
  <c r="E373" i="1"/>
  <c r="D373" i="1"/>
  <c r="J321" i="7"/>
  <c r="L377" i="6"/>
  <c r="U372" i="1" l="1"/>
  <c r="R372" i="1" s="1"/>
  <c r="V372" i="1" s="1"/>
  <c r="F372" i="1" s="1"/>
  <c r="W370" i="1"/>
  <c r="G370" i="1" s="1"/>
  <c r="V371" i="1"/>
  <c r="F371" i="1" s="1"/>
  <c r="W371" i="1"/>
  <c r="G371" i="1" s="1"/>
  <c r="H373" i="1"/>
  <c r="N373" i="1" s="1"/>
  <c r="T373" i="1"/>
  <c r="S373" i="1"/>
  <c r="J373" i="1"/>
  <c r="I373" i="1"/>
  <c r="A375" i="1"/>
  <c r="M375" i="1" s="1"/>
  <c r="E374" i="1"/>
  <c r="D374" i="1"/>
  <c r="J322" i="7"/>
  <c r="L378" i="6"/>
  <c r="U373" i="1" l="1"/>
  <c r="R373" i="1" s="1"/>
  <c r="V373" i="1" s="1"/>
  <c r="F373" i="1" s="1"/>
  <c r="H374" i="1"/>
  <c r="N374" i="1" s="1"/>
  <c r="T374" i="1"/>
  <c r="S374" i="1"/>
  <c r="W372" i="1"/>
  <c r="G372" i="1" s="1"/>
  <c r="J374" i="1"/>
  <c r="I374" i="1"/>
  <c r="A376" i="1"/>
  <c r="M376" i="1" s="1"/>
  <c r="E375" i="1"/>
  <c r="D375" i="1"/>
  <c r="J323" i="7"/>
  <c r="L379" i="6"/>
  <c r="U374" i="1" l="1"/>
  <c r="R374" i="1" s="1"/>
  <c r="V374" i="1" s="1"/>
  <c r="F374" i="1" s="1"/>
  <c r="W373" i="1"/>
  <c r="G373" i="1" s="1"/>
  <c r="H375" i="1"/>
  <c r="N375" i="1" s="1"/>
  <c r="T375" i="1"/>
  <c r="S375" i="1"/>
  <c r="U375" i="1" s="1"/>
  <c r="J375" i="1"/>
  <c r="I375" i="1"/>
  <c r="A377" i="1"/>
  <c r="M377" i="1" s="1"/>
  <c r="E376" i="1"/>
  <c r="D376" i="1"/>
  <c r="J324" i="7"/>
  <c r="L380" i="6"/>
  <c r="R375" i="1" l="1"/>
  <c r="V375" i="1" s="1"/>
  <c r="F375" i="1" s="1"/>
  <c r="H376" i="1"/>
  <c r="N376" i="1" s="1"/>
  <c r="S376" i="1"/>
  <c r="T376" i="1"/>
  <c r="W374" i="1"/>
  <c r="G374" i="1" s="1"/>
  <c r="J376" i="1"/>
  <c r="I376" i="1"/>
  <c r="A378" i="1"/>
  <c r="M378" i="1" s="1"/>
  <c r="E377" i="1"/>
  <c r="D377" i="1"/>
  <c r="J325" i="7"/>
  <c r="L381" i="6"/>
  <c r="U376" i="1" l="1"/>
  <c r="R376" i="1" s="1"/>
  <c r="V376" i="1" s="1"/>
  <c r="F376" i="1" s="1"/>
  <c r="W375" i="1"/>
  <c r="G375" i="1" s="1"/>
  <c r="H377" i="1"/>
  <c r="N377" i="1" s="1"/>
  <c r="T377" i="1"/>
  <c r="S377" i="1"/>
  <c r="U377" i="1" s="1"/>
  <c r="I377" i="1"/>
  <c r="J377" i="1"/>
  <c r="A379" i="1"/>
  <c r="M379" i="1" s="1"/>
  <c r="D378" i="1"/>
  <c r="E378" i="1"/>
  <c r="J326" i="7"/>
  <c r="L382" i="6"/>
  <c r="R377" i="1" l="1"/>
  <c r="V377" i="1" s="1"/>
  <c r="F377" i="1" s="1"/>
  <c r="H378" i="1"/>
  <c r="N378" i="1" s="1"/>
  <c r="T378" i="1"/>
  <c r="S378" i="1"/>
  <c r="W376" i="1"/>
  <c r="G376" i="1" s="1"/>
  <c r="J378" i="1"/>
  <c r="I378" i="1"/>
  <c r="A380" i="1"/>
  <c r="M380" i="1" s="1"/>
  <c r="E379" i="1"/>
  <c r="D379" i="1"/>
  <c r="J327" i="7"/>
  <c r="L383" i="6"/>
  <c r="U378" i="1" l="1"/>
  <c r="R378" i="1" s="1"/>
  <c r="V378" i="1" s="1"/>
  <c r="F378" i="1" s="1"/>
  <c r="W377" i="1"/>
  <c r="G377" i="1" s="1"/>
  <c r="H379" i="1"/>
  <c r="N379" i="1" s="1"/>
  <c r="T379" i="1"/>
  <c r="S379" i="1"/>
  <c r="J379" i="1"/>
  <c r="I379" i="1"/>
  <c r="A381" i="1"/>
  <c r="M381" i="1" s="1"/>
  <c r="D380" i="1"/>
  <c r="E380" i="1"/>
  <c r="J328" i="7"/>
  <c r="L384" i="6"/>
  <c r="U379" i="1" l="1"/>
  <c r="R379" i="1" s="1"/>
  <c r="V379" i="1" s="1"/>
  <c r="F379" i="1" s="1"/>
  <c r="H380" i="1"/>
  <c r="N380" i="1" s="1"/>
  <c r="S380" i="1"/>
  <c r="T380" i="1"/>
  <c r="W378" i="1"/>
  <c r="G378" i="1" s="1"/>
  <c r="J380" i="1"/>
  <c r="I380" i="1"/>
  <c r="A382" i="1"/>
  <c r="M382" i="1" s="1"/>
  <c r="E381" i="1"/>
  <c r="D381" i="1"/>
  <c r="J329" i="7"/>
  <c r="L385" i="6"/>
  <c r="U380" i="1" l="1"/>
  <c r="R380" i="1" s="1"/>
  <c r="V380" i="1" s="1"/>
  <c r="F380" i="1" s="1"/>
  <c r="W379" i="1"/>
  <c r="G379" i="1" s="1"/>
  <c r="H381" i="1"/>
  <c r="N381" i="1" s="1"/>
  <c r="T381" i="1"/>
  <c r="S381" i="1"/>
  <c r="J381" i="1"/>
  <c r="I381" i="1"/>
  <c r="A383" i="1"/>
  <c r="M383" i="1" s="1"/>
  <c r="E382" i="1"/>
  <c r="D382" i="1"/>
  <c r="J330" i="7"/>
  <c r="L386" i="6"/>
  <c r="U381" i="1" l="1"/>
  <c r="R381" i="1" s="1"/>
  <c r="V381" i="1" s="1"/>
  <c r="F381" i="1" s="1"/>
  <c r="W380" i="1"/>
  <c r="G380" i="1" s="1"/>
  <c r="H382" i="1"/>
  <c r="N382" i="1" s="1"/>
  <c r="T382" i="1"/>
  <c r="S382" i="1"/>
  <c r="J382" i="1"/>
  <c r="I382" i="1"/>
  <c r="A384" i="1"/>
  <c r="M384" i="1" s="1"/>
  <c r="E383" i="1"/>
  <c r="D383" i="1"/>
  <c r="J331" i="7"/>
  <c r="L387" i="6"/>
  <c r="U382" i="1" l="1"/>
  <c r="R382" i="1" s="1"/>
  <c r="V382" i="1" s="1"/>
  <c r="F382" i="1" s="1"/>
  <c r="H383" i="1"/>
  <c r="N383" i="1" s="1"/>
  <c r="T383" i="1"/>
  <c r="S383" i="1"/>
  <c r="W381" i="1"/>
  <c r="G381" i="1" s="1"/>
  <c r="J383" i="1"/>
  <c r="I383" i="1"/>
  <c r="A385" i="1"/>
  <c r="M385" i="1" s="1"/>
  <c r="D384" i="1"/>
  <c r="E384" i="1"/>
  <c r="J332" i="7"/>
  <c r="L388" i="6"/>
  <c r="U383" i="1" l="1"/>
  <c r="R383" i="1" s="1"/>
  <c r="W382" i="1"/>
  <c r="G382" i="1" s="1"/>
  <c r="H384" i="1"/>
  <c r="N384" i="1" s="1"/>
  <c r="S384" i="1"/>
  <c r="T384" i="1"/>
  <c r="J384" i="1"/>
  <c r="I384" i="1"/>
  <c r="A386" i="1"/>
  <c r="M386" i="1" s="1"/>
  <c r="E385" i="1"/>
  <c r="D385" i="1"/>
  <c r="J333" i="7"/>
  <c r="L389" i="6"/>
  <c r="V383" i="1" l="1"/>
  <c r="F383" i="1" s="1"/>
  <c r="W383" i="1"/>
  <c r="G383" i="1" s="1"/>
  <c r="U384" i="1"/>
  <c r="R384" i="1" s="1"/>
  <c r="V384" i="1" s="1"/>
  <c r="F384" i="1" s="1"/>
  <c r="H385" i="1"/>
  <c r="N385" i="1" s="1"/>
  <c r="T385" i="1"/>
  <c r="S385" i="1"/>
  <c r="J385" i="1"/>
  <c r="I385" i="1"/>
  <c r="A387" i="1"/>
  <c r="M387" i="1" s="1"/>
  <c r="D386" i="1"/>
  <c r="E386" i="1"/>
  <c r="J334" i="7"/>
  <c r="L390" i="6"/>
  <c r="U385" i="1" l="1"/>
  <c r="R385" i="1" s="1"/>
  <c r="V385" i="1" s="1"/>
  <c r="F385" i="1" s="1"/>
  <c r="W384" i="1"/>
  <c r="G384" i="1" s="1"/>
  <c r="H386" i="1"/>
  <c r="N386" i="1" s="1"/>
  <c r="T386" i="1"/>
  <c r="S386" i="1"/>
  <c r="J386" i="1"/>
  <c r="I386" i="1"/>
  <c r="A388" i="1"/>
  <c r="M388" i="1" s="1"/>
  <c r="E387" i="1"/>
  <c r="D387" i="1"/>
  <c r="J335" i="7"/>
  <c r="L391" i="6"/>
  <c r="U386" i="1" l="1"/>
  <c r="R386" i="1" s="1"/>
  <c r="W385" i="1"/>
  <c r="G385" i="1" s="1"/>
  <c r="H387" i="1"/>
  <c r="N387" i="1" s="1"/>
  <c r="T387" i="1"/>
  <c r="S387" i="1"/>
  <c r="U387" i="1" s="1"/>
  <c r="J387" i="1"/>
  <c r="I387" i="1"/>
  <c r="A389" i="1"/>
  <c r="M389" i="1" s="1"/>
  <c r="E388" i="1"/>
  <c r="J336" i="7"/>
  <c r="L392" i="6"/>
  <c r="W386" i="1" l="1"/>
  <c r="G386" i="1" s="1"/>
  <c r="V386" i="1"/>
  <c r="F386" i="1" s="1"/>
  <c r="R387" i="1"/>
  <c r="V387" i="1" s="1"/>
  <c r="F387" i="1" s="1"/>
  <c r="R388" i="1"/>
  <c r="V388" i="1" s="1"/>
  <c r="F388" i="1" s="1"/>
  <c r="R389" i="1"/>
  <c r="V389" i="1" s="1"/>
  <c r="F389" i="1" s="1"/>
  <c r="J388" i="1"/>
  <c r="I388" i="1"/>
  <c r="A390" i="1"/>
  <c r="M390" i="1" s="1"/>
  <c r="E389" i="1"/>
  <c r="J337" i="7"/>
  <c r="L393" i="6"/>
  <c r="W387" i="1" l="1"/>
  <c r="G387" i="1" s="1"/>
  <c r="W388" i="1"/>
  <c r="G388" i="1" s="1"/>
  <c r="W389" i="1"/>
  <c r="G389" i="1" s="1"/>
  <c r="J389" i="1"/>
  <c r="I389" i="1"/>
  <c r="A391" i="1"/>
  <c r="M391" i="1" s="1"/>
  <c r="E390" i="1"/>
  <c r="D390" i="1"/>
  <c r="J338" i="7"/>
  <c r="L394" i="6"/>
  <c r="H390" i="1" l="1"/>
  <c r="N390" i="1" s="1"/>
  <c r="T390" i="1"/>
  <c r="S390" i="1"/>
  <c r="J390" i="1"/>
  <c r="I390" i="1"/>
  <c r="A392" i="1"/>
  <c r="M392" i="1" s="1"/>
  <c r="E391" i="1"/>
  <c r="D391" i="1"/>
  <c r="J339" i="7"/>
  <c r="L395" i="6"/>
  <c r="U390" i="1" l="1"/>
  <c r="R390" i="1" s="1"/>
  <c r="W390" i="1" s="1"/>
  <c r="G390" i="1" s="1"/>
  <c r="H391" i="1"/>
  <c r="N391" i="1" s="1"/>
  <c r="T391" i="1"/>
  <c r="S391" i="1"/>
  <c r="J391" i="1"/>
  <c r="I391" i="1"/>
  <c r="A393" i="1"/>
  <c r="M393" i="1" s="1"/>
  <c r="E392" i="1"/>
  <c r="D392" i="1"/>
  <c r="J340" i="7"/>
  <c r="L396" i="6"/>
  <c r="U391" i="1" l="1"/>
  <c r="R391" i="1" s="1"/>
  <c r="V391" i="1" s="1"/>
  <c r="F391" i="1" s="1"/>
  <c r="V390" i="1"/>
  <c r="F390" i="1" s="1"/>
  <c r="H392" i="1"/>
  <c r="N392" i="1" s="1"/>
  <c r="S392" i="1"/>
  <c r="T392" i="1"/>
  <c r="J392" i="1"/>
  <c r="I392" i="1"/>
  <c r="A394" i="1"/>
  <c r="M394" i="1" s="1"/>
  <c r="E393" i="1"/>
  <c r="D393" i="1"/>
  <c r="J341" i="7"/>
  <c r="L397" i="6"/>
  <c r="U392" i="1" l="1"/>
  <c r="R392" i="1" s="1"/>
  <c r="V392" i="1" s="1"/>
  <c r="F392" i="1" s="1"/>
  <c r="W391" i="1"/>
  <c r="G391" i="1" s="1"/>
  <c r="H393" i="1"/>
  <c r="N393" i="1" s="1"/>
  <c r="T393" i="1"/>
  <c r="S393" i="1"/>
  <c r="I393" i="1"/>
  <c r="J393" i="1"/>
  <c r="A395" i="1"/>
  <c r="M395" i="1" s="1"/>
  <c r="D394" i="1"/>
  <c r="E394" i="1"/>
  <c r="J342" i="7"/>
  <c r="L398" i="6"/>
  <c r="U393" i="1" l="1"/>
  <c r="R393" i="1" s="1"/>
  <c r="V393" i="1" s="1"/>
  <c r="F393" i="1" s="1"/>
  <c r="W392" i="1"/>
  <c r="G392" i="1" s="1"/>
  <c r="H395" i="1"/>
  <c r="N395" i="1" s="1"/>
  <c r="T395" i="1"/>
  <c r="S395" i="1"/>
  <c r="H394" i="1"/>
  <c r="N394" i="1" s="1"/>
  <c r="T394" i="1"/>
  <c r="S394" i="1"/>
  <c r="J394" i="1"/>
  <c r="I394" i="1"/>
  <c r="A396" i="1"/>
  <c r="M396" i="1" s="1"/>
  <c r="E395" i="1"/>
  <c r="J343" i="7"/>
  <c r="L399" i="6"/>
  <c r="U395" i="1" l="1"/>
  <c r="R395" i="1" s="1"/>
  <c r="V395" i="1" s="1"/>
  <c r="F395" i="1" s="1"/>
  <c r="U394" i="1"/>
  <c r="R394" i="1" s="1"/>
  <c r="V394" i="1" s="1"/>
  <c r="F394" i="1" s="1"/>
  <c r="W393" i="1"/>
  <c r="G393" i="1" s="1"/>
  <c r="J395" i="1"/>
  <c r="I395" i="1"/>
  <c r="A397" i="1"/>
  <c r="M397" i="1" s="1"/>
  <c r="D396" i="1"/>
  <c r="E396" i="1"/>
  <c r="J344" i="7"/>
  <c r="L400" i="6"/>
  <c r="W395" i="1" l="1"/>
  <c r="G395" i="1" s="1"/>
  <c r="W394" i="1"/>
  <c r="G394" i="1" s="1"/>
  <c r="H396" i="1"/>
  <c r="N396" i="1" s="1"/>
  <c r="T396" i="1"/>
  <c r="S396" i="1"/>
  <c r="J396" i="1"/>
  <c r="I396" i="1"/>
  <c r="A398" i="1"/>
  <c r="M398" i="1" s="1"/>
  <c r="E397" i="1"/>
  <c r="D397" i="1"/>
  <c r="J345" i="7"/>
  <c r="L401" i="6"/>
  <c r="U396" i="1" l="1"/>
  <c r="R396" i="1" s="1"/>
  <c r="V396" i="1" s="1"/>
  <c r="F396" i="1" s="1"/>
  <c r="H397" i="1"/>
  <c r="N397" i="1" s="1"/>
  <c r="T397" i="1"/>
  <c r="S397" i="1"/>
  <c r="J397" i="1"/>
  <c r="I397" i="1"/>
  <c r="A399" i="1"/>
  <c r="M399" i="1" s="1"/>
  <c r="E398" i="1"/>
  <c r="D398" i="1"/>
  <c r="J346" i="7"/>
  <c r="L402" i="6"/>
  <c r="U397" i="1" l="1"/>
  <c r="R397" i="1" s="1"/>
  <c r="W396" i="1"/>
  <c r="G396" i="1" s="1"/>
  <c r="H398" i="1"/>
  <c r="N398" i="1" s="1"/>
  <c r="T398" i="1"/>
  <c r="S398" i="1"/>
  <c r="J398" i="1"/>
  <c r="I398" i="1"/>
  <c r="A400" i="1"/>
  <c r="M400" i="1" s="1"/>
  <c r="E399" i="1"/>
  <c r="D399" i="1"/>
  <c r="J347" i="7"/>
  <c r="L403" i="6"/>
  <c r="U398" i="1" l="1"/>
  <c r="R398" i="1" s="1"/>
  <c r="V398" i="1" s="1"/>
  <c r="F398" i="1" s="1"/>
  <c r="V397" i="1"/>
  <c r="F397" i="1" s="1"/>
  <c r="W397" i="1"/>
  <c r="G397" i="1" s="1"/>
  <c r="H399" i="1"/>
  <c r="N399" i="1" s="1"/>
  <c r="T399" i="1"/>
  <c r="S399" i="1"/>
  <c r="J399" i="1"/>
  <c r="I399" i="1"/>
  <c r="A401" i="1"/>
  <c r="M401" i="1" s="1"/>
  <c r="E400" i="1"/>
  <c r="J348" i="7"/>
  <c r="L404" i="6"/>
  <c r="U399" i="1" l="1"/>
  <c r="W398" i="1"/>
  <c r="G398" i="1" s="1"/>
  <c r="J400" i="1"/>
  <c r="I400" i="1"/>
  <c r="A402" i="1"/>
  <c r="M402" i="1" s="1"/>
  <c r="E401" i="1"/>
  <c r="D401" i="1"/>
  <c r="J349" i="7"/>
  <c r="L405" i="6"/>
  <c r="R399" i="1" l="1"/>
  <c r="W399" i="1" s="1"/>
  <c r="G399" i="1" s="1"/>
  <c r="R400" i="1"/>
  <c r="H401" i="1"/>
  <c r="N401" i="1" s="1"/>
  <c r="T401" i="1"/>
  <c r="S401" i="1"/>
  <c r="I401" i="1"/>
  <c r="J401" i="1"/>
  <c r="A403" i="1"/>
  <c r="M403" i="1" s="1"/>
  <c r="D402" i="1"/>
  <c r="E402" i="1"/>
  <c r="J350" i="7"/>
  <c r="L406" i="6"/>
  <c r="U401" i="1" l="1"/>
  <c r="R401" i="1" s="1"/>
  <c r="V401" i="1" s="1"/>
  <c r="F401" i="1" s="1"/>
  <c r="V399" i="1"/>
  <c r="F399" i="1" s="1"/>
  <c r="W400" i="1"/>
  <c r="G400" i="1" s="1"/>
  <c r="V400" i="1"/>
  <c r="F400" i="1" s="1"/>
  <c r="H402" i="1"/>
  <c r="N402" i="1" s="1"/>
  <c r="T402" i="1"/>
  <c r="S402" i="1"/>
  <c r="J402" i="1"/>
  <c r="I402" i="1"/>
  <c r="A404" i="1"/>
  <c r="M404" i="1" s="1"/>
  <c r="E403" i="1"/>
  <c r="D403" i="1"/>
  <c r="J351" i="7"/>
  <c r="L407" i="6"/>
  <c r="U402" i="1" l="1"/>
  <c r="R402" i="1" s="1"/>
  <c r="V402" i="1" s="1"/>
  <c r="F402" i="1" s="1"/>
  <c r="W401" i="1"/>
  <c r="G401" i="1" s="1"/>
  <c r="H403" i="1"/>
  <c r="N403" i="1" s="1"/>
  <c r="T403" i="1"/>
  <c r="S403" i="1"/>
  <c r="J403" i="1"/>
  <c r="I403" i="1"/>
  <c r="A405" i="1"/>
  <c r="M405" i="1" s="1"/>
  <c r="D404" i="1"/>
  <c r="E404" i="1"/>
  <c r="J352" i="7"/>
  <c r="L408" i="6"/>
  <c r="U403" i="1" l="1"/>
  <c r="R403" i="1" s="1"/>
  <c r="V403" i="1" s="1"/>
  <c r="F403" i="1" s="1"/>
  <c r="W402" i="1"/>
  <c r="G402" i="1" s="1"/>
  <c r="H404" i="1"/>
  <c r="N404" i="1" s="1"/>
  <c r="S404" i="1"/>
  <c r="T404" i="1"/>
  <c r="J404" i="1"/>
  <c r="I404" i="1"/>
  <c r="A406" i="1"/>
  <c r="M406" i="1" s="1"/>
  <c r="E405" i="1"/>
  <c r="D405" i="1"/>
  <c r="J353" i="7"/>
  <c r="L409" i="6"/>
  <c r="U404" i="1" l="1"/>
  <c r="R404" i="1" s="1"/>
  <c r="W404" i="1" s="1"/>
  <c r="G404" i="1" s="1"/>
  <c r="H405" i="1"/>
  <c r="N405" i="1" s="1"/>
  <c r="T405" i="1"/>
  <c r="S405" i="1"/>
  <c r="W403" i="1"/>
  <c r="G403" i="1" s="1"/>
  <c r="J405" i="1"/>
  <c r="I405" i="1"/>
  <c r="A407" i="1"/>
  <c r="M407" i="1" s="1"/>
  <c r="E406" i="1"/>
  <c r="D406" i="1"/>
  <c r="J354" i="7"/>
  <c r="L410" i="6"/>
  <c r="U405" i="1" l="1"/>
  <c r="R405" i="1" s="1"/>
  <c r="V405" i="1" s="1"/>
  <c r="F405" i="1" s="1"/>
  <c r="V404" i="1"/>
  <c r="F404" i="1" s="1"/>
  <c r="H406" i="1"/>
  <c r="N406" i="1" s="1"/>
  <c r="T406" i="1"/>
  <c r="S406" i="1"/>
  <c r="J406" i="1"/>
  <c r="I406" i="1"/>
  <c r="A408" i="1"/>
  <c r="M408" i="1" s="1"/>
  <c r="E407" i="1"/>
  <c r="D407" i="1"/>
  <c r="J355" i="7"/>
  <c r="L411" i="6"/>
  <c r="U406" i="1" l="1"/>
  <c r="R406" i="1" s="1"/>
  <c r="H407" i="1"/>
  <c r="N407" i="1" s="1"/>
  <c r="T407" i="1"/>
  <c r="S407" i="1"/>
  <c r="W405" i="1"/>
  <c r="G405" i="1" s="1"/>
  <c r="J407" i="1"/>
  <c r="I407" i="1"/>
  <c r="A409" i="1"/>
  <c r="M409" i="1" s="1"/>
  <c r="E408" i="1"/>
  <c r="D408" i="1"/>
  <c r="L412" i="6"/>
  <c r="J356" i="7"/>
  <c r="U407" i="1" l="1"/>
  <c r="R407" i="1" s="1"/>
  <c r="V407" i="1" s="1"/>
  <c r="F407" i="1" s="1"/>
  <c r="V406" i="1"/>
  <c r="F406" i="1" s="1"/>
  <c r="H408" i="1"/>
  <c r="N408" i="1" s="1"/>
  <c r="T408" i="1"/>
  <c r="S408" i="1"/>
  <c r="W406" i="1"/>
  <c r="G406" i="1" s="1"/>
  <c r="J408" i="1"/>
  <c r="I408" i="1"/>
  <c r="A410" i="1"/>
  <c r="M410" i="1" s="1"/>
  <c r="E409" i="1"/>
  <c r="D409" i="1"/>
  <c r="J357" i="7"/>
  <c r="L413" i="6"/>
  <c r="U408" i="1" l="1"/>
  <c r="R408" i="1" s="1"/>
  <c r="V408" i="1" s="1"/>
  <c r="F408" i="1" s="1"/>
  <c r="W407" i="1"/>
  <c r="G407" i="1" s="1"/>
  <c r="H409" i="1"/>
  <c r="N409" i="1" s="1"/>
  <c r="T409" i="1"/>
  <c r="S409" i="1"/>
  <c r="J409" i="1"/>
  <c r="I409" i="1"/>
  <c r="A411" i="1"/>
  <c r="M411" i="1" s="1"/>
  <c r="D410" i="1"/>
  <c r="E410" i="1"/>
  <c r="J358" i="7"/>
  <c r="L414" i="6"/>
  <c r="U409" i="1" l="1"/>
  <c r="R409" i="1" s="1"/>
  <c r="V409" i="1" s="1"/>
  <c r="F409" i="1" s="1"/>
  <c r="W408" i="1"/>
  <c r="G408" i="1" s="1"/>
  <c r="H410" i="1"/>
  <c r="N410" i="1" s="1"/>
  <c r="T410" i="1"/>
  <c r="S410" i="1"/>
  <c r="I410" i="1"/>
  <c r="J410" i="1"/>
  <c r="A412" i="1"/>
  <c r="M412" i="1" s="1"/>
  <c r="E411" i="1"/>
  <c r="D411" i="1"/>
  <c r="J359" i="7"/>
  <c r="L415" i="6"/>
  <c r="W409" i="1" l="1"/>
  <c r="G409" i="1" s="1"/>
  <c r="U410" i="1"/>
  <c r="R410" i="1" s="1"/>
  <c r="V410" i="1" s="1"/>
  <c r="F410" i="1" s="1"/>
  <c r="H411" i="1"/>
  <c r="N411" i="1" s="1"/>
  <c r="T411" i="1"/>
  <c r="S411" i="1"/>
  <c r="J411" i="1"/>
  <c r="I411" i="1"/>
  <c r="A413" i="1"/>
  <c r="M413" i="1" s="1"/>
  <c r="D412" i="1"/>
  <c r="E412" i="1"/>
  <c r="L416" i="6"/>
  <c r="J360" i="7"/>
  <c r="U411" i="1" l="1"/>
  <c r="R411" i="1" s="1"/>
  <c r="V411" i="1" s="1"/>
  <c r="F411" i="1" s="1"/>
  <c r="W410" i="1"/>
  <c r="G410" i="1" s="1"/>
  <c r="H412" i="1"/>
  <c r="N412" i="1" s="1"/>
  <c r="T412" i="1"/>
  <c r="S412" i="1"/>
  <c r="J412" i="1"/>
  <c r="I412" i="1"/>
  <c r="A414" i="1"/>
  <c r="M414" i="1" s="1"/>
  <c r="E413" i="1"/>
  <c r="D413" i="1"/>
  <c r="J361" i="7"/>
  <c r="L417" i="6"/>
  <c r="U412" i="1" l="1"/>
  <c r="R412" i="1" s="1"/>
  <c r="V412" i="1" s="1"/>
  <c r="F412" i="1" s="1"/>
  <c r="H413" i="1"/>
  <c r="N413" i="1" s="1"/>
  <c r="T413" i="1"/>
  <c r="S413" i="1"/>
  <c r="W411" i="1"/>
  <c r="G411" i="1" s="1"/>
  <c r="J413" i="1"/>
  <c r="I413" i="1"/>
  <c r="A415" i="1"/>
  <c r="M415" i="1" s="1"/>
  <c r="E414" i="1"/>
  <c r="J362" i="7"/>
  <c r="L418" i="6"/>
  <c r="U413" i="1" l="1"/>
  <c r="R413" i="1" s="1"/>
  <c r="W413" i="1" s="1"/>
  <c r="G413" i="1" s="1"/>
  <c r="R414" i="1"/>
  <c r="W414" i="1" s="1"/>
  <c r="G414" i="1" s="1"/>
  <c r="W412" i="1"/>
  <c r="G412" i="1" s="1"/>
  <c r="J414" i="1"/>
  <c r="I414" i="1"/>
  <c r="A416" i="1"/>
  <c r="E415" i="1"/>
  <c r="D415" i="1"/>
  <c r="J363" i="7"/>
  <c r="L419" i="6"/>
  <c r="V414" i="1" l="1"/>
  <c r="F414" i="1" s="1"/>
  <c r="V413" i="1"/>
  <c r="F413" i="1" s="1"/>
  <c r="H415" i="1"/>
  <c r="N415" i="1" s="1"/>
  <c r="T415" i="1"/>
  <c r="S415" i="1"/>
  <c r="J415" i="1"/>
  <c r="I415" i="1"/>
  <c r="A417" i="1"/>
  <c r="D416" i="1"/>
  <c r="E416" i="1"/>
  <c r="J364" i="7"/>
  <c r="L420" i="6"/>
  <c r="U415" i="1" l="1"/>
  <c r="R415" i="1" s="1"/>
  <c r="V415" i="1" s="1"/>
  <c r="F415" i="1" s="1"/>
  <c r="R422" i="1"/>
  <c r="V422" i="1" s="1"/>
  <c r="F422" i="1" s="1"/>
  <c r="R432" i="1"/>
  <c r="W432" i="1" s="1"/>
  <c r="G432" i="1" s="1"/>
  <c r="R437" i="1"/>
  <c r="V437" i="1" s="1"/>
  <c r="F437" i="1" s="1"/>
  <c r="R423" i="1"/>
  <c r="W423" i="1" s="1"/>
  <c r="G423" i="1" s="1"/>
  <c r="R435" i="1"/>
  <c r="V435" i="1" s="1"/>
  <c r="F435" i="1" s="1"/>
  <c r="A418" i="1"/>
  <c r="E417" i="1"/>
  <c r="D417" i="1"/>
  <c r="J365" i="7"/>
  <c r="L421" i="6"/>
  <c r="R421" i="1" l="1"/>
  <c r="V421" i="1" s="1"/>
  <c r="F421" i="1" s="1"/>
  <c r="R416" i="1"/>
  <c r="R444" i="1"/>
  <c r="V444" i="1" s="1"/>
  <c r="F444" i="1" s="1"/>
  <c r="R447" i="1"/>
  <c r="R424" i="1"/>
  <c r="V424" i="1" s="1"/>
  <c r="F424" i="1" s="1"/>
  <c r="R449" i="1"/>
  <c r="W449" i="1" s="1"/>
  <c r="G449" i="1" s="1"/>
  <c r="R439" i="1"/>
  <c r="V439" i="1" s="1"/>
  <c r="F439" i="1" s="1"/>
  <c r="R442" i="1"/>
  <c r="V442" i="1" s="1"/>
  <c r="F442" i="1" s="1"/>
  <c r="R420" i="1"/>
  <c r="W420" i="1" s="1"/>
  <c r="G420" i="1" s="1"/>
  <c r="R434" i="1"/>
  <c r="V434" i="1" s="1"/>
  <c r="F434" i="1" s="1"/>
  <c r="R419" i="1"/>
  <c r="V419" i="1" s="1"/>
  <c r="F419" i="1" s="1"/>
  <c r="R425" i="1"/>
  <c r="V425" i="1" s="1"/>
  <c r="F425" i="1" s="1"/>
  <c r="W435" i="1"/>
  <c r="G435" i="1" s="1"/>
  <c r="R441" i="1"/>
  <c r="V441" i="1" s="1"/>
  <c r="F441" i="1" s="1"/>
  <c r="R429" i="1"/>
  <c r="W429" i="1" s="1"/>
  <c r="G429" i="1" s="1"/>
  <c r="R445" i="1"/>
  <c r="W445" i="1" s="1"/>
  <c r="G445" i="1" s="1"/>
  <c r="R436" i="1"/>
  <c r="V436" i="1" s="1"/>
  <c r="F436" i="1" s="1"/>
  <c r="R426" i="1"/>
  <c r="V426" i="1" s="1"/>
  <c r="F426" i="1" s="1"/>
  <c r="R427" i="1"/>
  <c r="W427" i="1" s="1"/>
  <c r="G427" i="1" s="1"/>
  <c r="R430" i="1"/>
  <c r="W430" i="1" s="1"/>
  <c r="G430" i="1" s="1"/>
  <c r="R443" i="1"/>
  <c r="W443" i="1" s="1"/>
  <c r="G443" i="1" s="1"/>
  <c r="W444" i="1"/>
  <c r="G444" i="1" s="1"/>
  <c r="W419" i="1"/>
  <c r="G419" i="1" s="1"/>
  <c r="W425" i="1"/>
  <c r="G425" i="1" s="1"/>
  <c r="R433" i="1"/>
  <c r="V433" i="1" s="1"/>
  <c r="F433" i="1" s="1"/>
  <c r="R418" i="1"/>
  <c r="W418" i="1" s="1"/>
  <c r="G418" i="1" s="1"/>
  <c r="R438" i="1"/>
  <c r="V438" i="1" s="1"/>
  <c r="F438" i="1" s="1"/>
  <c r="R428" i="1"/>
  <c r="V428" i="1" s="1"/>
  <c r="F428" i="1" s="1"/>
  <c r="R446" i="1"/>
  <c r="R448" i="1"/>
  <c r="W448" i="1" s="1"/>
  <c r="G448" i="1" s="1"/>
  <c r="R440" i="1"/>
  <c r="V440" i="1" s="1"/>
  <c r="F440" i="1" s="1"/>
  <c r="R431" i="1"/>
  <c r="R417" i="1"/>
  <c r="R450" i="1"/>
  <c r="W433" i="1"/>
  <c r="G433" i="1" s="1"/>
  <c r="R451" i="1"/>
  <c r="V451" i="1" s="1"/>
  <c r="F451" i="1" s="1"/>
  <c r="R452" i="1"/>
  <c r="W421" i="1"/>
  <c r="G421" i="1" s="1"/>
  <c r="W436" i="1"/>
  <c r="G436" i="1" s="1"/>
  <c r="V443" i="1"/>
  <c r="F443" i="1" s="1"/>
  <c r="W422" i="1"/>
  <c r="G422" i="1" s="1"/>
  <c r="V429" i="1"/>
  <c r="F429" i="1" s="1"/>
  <c r="V432" i="1"/>
  <c r="F432" i="1" s="1"/>
  <c r="W439" i="1"/>
  <c r="G439" i="1" s="1"/>
  <c r="W441" i="1"/>
  <c r="G441" i="1" s="1"/>
  <c r="W426" i="1"/>
  <c r="G426" i="1" s="1"/>
  <c r="V427" i="1"/>
  <c r="F427" i="1" s="1"/>
  <c r="W437" i="1"/>
  <c r="G437" i="1" s="1"/>
  <c r="V449" i="1"/>
  <c r="F449" i="1" s="1"/>
  <c r="W424" i="1"/>
  <c r="G424" i="1" s="1"/>
  <c r="V423" i="1"/>
  <c r="F423" i="1" s="1"/>
  <c r="W415" i="1"/>
  <c r="G415" i="1" s="1"/>
  <c r="A419" i="1"/>
  <c r="D418" i="1"/>
  <c r="E418" i="1"/>
  <c r="J366" i="7"/>
  <c r="L422" i="6"/>
  <c r="V445" i="1" l="1"/>
  <c r="F445" i="1" s="1"/>
  <c r="W428" i="1"/>
  <c r="G428" i="1" s="1"/>
  <c r="W442" i="1"/>
  <c r="G442" i="1" s="1"/>
  <c r="W438" i="1"/>
  <c r="G438" i="1" s="1"/>
  <c r="V430" i="1"/>
  <c r="F430" i="1" s="1"/>
  <c r="W434" i="1"/>
  <c r="G434" i="1" s="1"/>
  <c r="W447" i="1"/>
  <c r="G447" i="1" s="1"/>
  <c r="V447" i="1"/>
  <c r="F447" i="1" s="1"/>
  <c r="V448" i="1"/>
  <c r="F448" i="1" s="1"/>
  <c r="V420" i="1"/>
  <c r="F420" i="1" s="1"/>
  <c r="W416" i="1"/>
  <c r="G416" i="1" s="1"/>
  <c r="V416" i="1"/>
  <c r="F416" i="1" s="1"/>
  <c r="V418" i="1"/>
  <c r="F418" i="1" s="1"/>
  <c r="W446" i="1"/>
  <c r="G446" i="1" s="1"/>
  <c r="V446" i="1"/>
  <c r="F446" i="1" s="1"/>
  <c r="W440" i="1"/>
  <c r="G440" i="1" s="1"/>
  <c r="W431" i="1"/>
  <c r="G431" i="1" s="1"/>
  <c r="V431" i="1"/>
  <c r="F431" i="1" s="1"/>
  <c r="W450" i="1"/>
  <c r="G450" i="1" s="1"/>
  <c r="V450" i="1"/>
  <c r="F450" i="1" s="1"/>
  <c r="V417" i="1"/>
  <c r="F417" i="1" s="1"/>
  <c r="W417" i="1"/>
  <c r="G417" i="1" s="1"/>
  <c r="W451" i="1"/>
  <c r="G451" i="1" s="1"/>
  <c r="W452" i="1"/>
  <c r="G452" i="1" s="1"/>
  <c r="V452" i="1"/>
  <c r="F452" i="1" s="1"/>
  <c r="A420" i="1"/>
  <c r="E419" i="1"/>
  <c r="D419" i="1"/>
  <c r="J367" i="7"/>
  <c r="L423" i="6"/>
  <c r="A421" i="1" l="1"/>
  <c r="D420" i="1"/>
  <c r="E420" i="1"/>
  <c r="J368" i="7"/>
  <c r="L424" i="6"/>
  <c r="A422" i="1" l="1"/>
  <c r="E421" i="1"/>
  <c r="D421" i="1"/>
  <c r="J369" i="7"/>
  <c r="L425" i="6"/>
  <c r="A423" i="1" l="1"/>
  <c r="E422" i="1"/>
  <c r="D422" i="1"/>
  <c r="J370" i="7"/>
  <c r="L426" i="6"/>
  <c r="A424" i="1" l="1"/>
  <c r="E423" i="1"/>
  <c r="D423" i="1"/>
  <c r="J371" i="7"/>
  <c r="L427" i="6"/>
  <c r="A425" i="1" l="1"/>
  <c r="E424" i="1"/>
  <c r="D424" i="1"/>
  <c r="L428" i="6"/>
  <c r="J372" i="7"/>
  <c r="A426" i="1" l="1"/>
  <c r="E425" i="1"/>
  <c r="D425" i="1"/>
  <c r="J373" i="7"/>
  <c r="L429" i="6"/>
  <c r="A427" i="1" l="1"/>
  <c r="D426" i="1"/>
  <c r="E426" i="1"/>
  <c r="J374" i="7"/>
  <c r="L430" i="6"/>
  <c r="A428" i="1" l="1"/>
  <c r="E427" i="1"/>
  <c r="D427" i="1"/>
  <c r="J375" i="7"/>
  <c r="L431" i="6"/>
  <c r="A429" i="1" l="1"/>
  <c r="D428" i="1"/>
  <c r="E428" i="1"/>
  <c r="L432" i="6"/>
  <c r="J376" i="7"/>
  <c r="A430" i="1" l="1"/>
  <c r="E429" i="1"/>
  <c r="D429" i="1"/>
  <c r="J377" i="7"/>
  <c r="L433" i="6"/>
  <c r="A431" i="1" l="1"/>
  <c r="E430" i="1"/>
  <c r="D430" i="1"/>
  <c r="J378" i="7"/>
  <c r="L434" i="6"/>
  <c r="A432" i="1" l="1"/>
  <c r="D431" i="1"/>
  <c r="E431" i="1"/>
  <c r="J379" i="7"/>
  <c r="L435" i="6"/>
  <c r="A433" i="1" l="1"/>
  <c r="E432" i="1"/>
  <c r="D432" i="1"/>
  <c r="J380" i="7"/>
  <c r="L436" i="6"/>
  <c r="A434" i="1" l="1"/>
  <c r="D433" i="1"/>
  <c r="E433" i="1"/>
  <c r="J381" i="7"/>
  <c r="L437" i="6"/>
  <c r="A435" i="1" l="1"/>
  <c r="E434" i="1"/>
  <c r="D434" i="1"/>
  <c r="J382" i="7"/>
  <c r="L438" i="6"/>
  <c r="A436" i="1" l="1"/>
  <c r="D435" i="1"/>
  <c r="E435" i="1"/>
  <c r="J383" i="7"/>
  <c r="L439" i="6"/>
  <c r="A437" i="1" l="1"/>
  <c r="E436" i="1"/>
  <c r="D436" i="1"/>
  <c r="J384" i="7"/>
  <c r="L440" i="6"/>
  <c r="A438" i="1" l="1"/>
  <c r="D437" i="1"/>
  <c r="E437" i="1"/>
  <c r="J385" i="7"/>
  <c r="L441" i="6"/>
  <c r="A439" i="1" l="1"/>
  <c r="E438" i="1"/>
  <c r="D438" i="1"/>
  <c r="J386" i="7"/>
  <c r="L442" i="6"/>
  <c r="A440" i="1" l="1"/>
  <c r="D439" i="1"/>
  <c r="E439" i="1"/>
  <c r="J387" i="7"/>
  <c r="L443" i="6"/>
  <c r="A441" i="1" l="1"/>
  <c r="E440" i="1"/>
  <c r="D440" i="1"/>
  <c r="J389" i="7"/>
  <c r="L444" i="6"/>
  <c r="J388" i="7"/>
  <c r="A442" i="1" l="1"/>
  <c r="D441" i="1"/>
  <c r="E441" i="1"/>
  <c r="L445" i="6"/>
  <c r="A443" i="1" l="1"/>
  <c r="E442" i="1"/>
  <c r="D442" i="1"/>
  <c r="J390" i="7"/>
  <c r="L446" i="6"/>
  <c r="A444" i="1" l="1"/>
  <c r="D443" i="1"/>
  <c r="E443" i="1"/>
  <c r="J391" i="7"/>
  <c r="L447" i="6"/>
  <c r="A445" i="1" l="1"/>
  <c r="E444" i="1"/>
  <c r="D444" i="1"/>
  <c r="L448" i="6"/>
  <c r="J392" i="7"/>
  <c r="A446" i="1" l="1"/>
  <c r="D445" i="1"/>
  <c r="E445" i="1"/>
  <c r="J393" i="7"/>
  <c r="L449" i="6"/>
  <c r="A447" i="1" l="1"/>
  <c r="E446" i="1"/>
  <c r="D446" i="1"/>
  <c r="J394" i="7"/>
  <c r="L450" i="6"/>
  <c r="A448" i="1" l="1"/>
  <c r="D447" i="1"/>
  <c r="E447" i="1"/>
  <c r="J395" i="7"/>
  <c r="L451" i="6"/>
  <c r="A449" i="1" l="1"/>
  <c r="E448" i="1"/>
  <c r="D448" i="1"/>
  <c r="J396" i="7"/>
  <c r="L452" i="6"/>
  <c r="A450" i="1" l="1"/>
  <c r="D449" i="1"/>
  <c r="E449" i="1"/>
  <c r="J397" i="7"/>
  <c r="L453" i="6"/>
  <c r="A451" i="1" l="1"/>
  <c r="E450" i="1"/>
  <c r="D450" i="1"/>
  <c r="J398" i="7"/>
  <c r="L454" i="6"/>
  <c r="A452" i="1" l="1"/>
  <c r="D451" i="1"/>
  <c r="E451" i="1"/>
  <c r="J399" i="7"/>
  <c r="L455" i="6"/>
  <c r="E452" i="1" l="1"/>
  <c r="D452" i="1"/>
  <c r="L456" i="6"/>
  <c r="J400" i="7"/>
  <c r="J401" i="7" l="1"/>
  <c r="L457" i="6"/>
  <c r="J402" i="7" l="1"/>
  <c r="L458" i="6"/>
  <c r="J403" i="7" l="1"/>
  <c r="L459" i="6"/>
  <c r="J404" i="7" l="1"/>
  <c r="L460" i="6"/>
  <c r="J405" i="7" l="1"/>
  <c r="L461" i="6"/>
  <c r="J406" i="7" l="1"/>
  <c r="L462" i="6"/>
  <c r="J407" i="7" l="1"/>
  <c r="L463" i="6"/>
  <c r="L464" i="6" l="1"/>
  <c r="J408" i="7"/>
  <c r="J409" i="7" l="1"/>
  <c r="L465" i="6"/>
  <c r="J410" i="7" l="1"/>
  <c r="L466" i="6"/>
  <c r="J411" i="7" l="1"/>
  <c r="L467" i="6"/>
  <c r="J412" i="7" l="1"/>
  <c r="L468" i="6"/>
  <c r="J413" i="7" l="1"/>
  <c r="L469" i="6"/>
  <c r="J414" i="7" l="1"/>
  <c r="L470" i="6"/>
  <c r="L471" i="6" l="1"/>
  <c r="J41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BEA470-F730-4C0D-9D7B-F97D6CD7657E}" keepAlive="1" name="Query - Degree of Public Space By Distr" description="Connection to the 'Degree of Public Space By Distr' query in the workbook." type="5" refreshedVersion="7" background="1" saveData="1">
    <dbPr connection="Provider=Microsoft.Mashup.OleDb.1;Data Source=$Workbook$;Location=&quot;Degree of Public Space By Distr&quot;;Extended Properties=&quot;&quot;" command="SELECT * FROM [Degree of Public Space By Distr]"/>
  </connection>
  <connection id="2" xr16:uid="{83C9C66D-75AE-437D-9F4B-3E4707230884}" keepAlive="1" name="Query - Degree of Public Space By Distr (2)" description="Connection to the 'Degree of Public Space By Distr (2)' query in the workbook." type="5" refreshedVersion="7" background="1" saveData="1">
    <dbPr connection="Provider=Microsoft.Mashup.OleDb.1;Data Source=$Workbook$;Location=&quot;Degree of Public Space By Distr (2)&quot;;Extended Properties=&quot;&quot;" command="SELECT * FROM [Degree of Public Space By Distr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<sst xmlns="http://schemas.openxmlformats.org/spreadsheetml/2006/main" count="7268" uniqueCount="1442">
  <si>
    <t>ID</t>
  </si>
  <si>
    <t>PlaceName</t>
  </si>
  <si>
    <t>ID-Name</t>
  </si>
  <si>
    <t>PositionX</t>
  </si>
  <si>
    <t>PositionY</t>
  </si>
  <si>
    <t>0001</t>
  </si>
  <si>
    <t>A</t>
  </si>
  <si>
    <t>District</t>
  </si>
  <si>
    <t>PostalCode</t>
  </si>
  <si>
    <t>Rotate chart</t>
  </si>
  <si>
    <t>https://www.youtube.com/watch?v=6eXdGJCQ7Oc</t>
  </si>
  <si>
    <t>Bar Chart</t>
  </si>
  <si>
    <t>MM:SS</t>
  </si>
  <si>
    <t>Add target line</t>
  </si>
  <si>
    <t>Add Another one for bar</t>
  </si>
  <si>
    <t>Barchart</t>
  </si>
  <si>
    <t>Add target line with other values</t>
  </si>
  <si>
    <t>Adding grid line</t>
  </si>
  <si>
    <t xml:space="preserve">Swap reference line </t>
  </si>
  <si>
    <t>Stacked Bar</t>
  </si>
  <si>
    <t>Small multiple</t>
  </si>
  <si>
    <t>Mulitple bar chart</t>
  </si>
  <si>
    <t>Bar in bar</t>
  </si>
  <si>
    <t>Synchronized axis Must check</t>
  </si>
  <si>
    <t>Bar in Bar another ways</t>
  </si>
  <si>
    <t>Use Measure values instead of Dual Axis</t>
  </si>
  <si>
    <t>Histogram barchart distrubution</t>
  </si>
  <si>
    <t>Quadrant</t>
  </si>
  <si>
    <t>ValueX</t>
  </si>
  <si>
    <t>ValueY</t>
  </si>
  <si>
    <t>CheckDuplicate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</si>
  <si>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</si>
  <si>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</si>
  <si>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</si>
  <si>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</si>
  <si>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</si>
  <si>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</si>
  <si>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</si>
  <si>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</si>
  <si>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</si>
  <si>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</si>
  <si>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</si>
  <si>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</si>
  <si>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</si>
  <si>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</si>
  <si>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</si>
  <si>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</si>
  <si>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</si>
  <si>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</si>
  <si>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</si>
  <si>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</si>
  <si>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</si>
  <si>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</si>
  <si>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</si>
  <si>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</si>
  <si>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</si>
  <si>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Bang Bon</t>
  </si>
  <si>
    <t>Bang Kapi</t>
  </si>
  <si>
    <t>Bang Khae</t>
  </si>
  <si>
    <t>Bang Khen</t>
  </si>
  <si>
    <t>Bang Kholame</t>
  </si>
  <si>
    <t>Bang Khun Thian</t>
  </si>
  <si>
    <t>Bang Na</t>
  </si>
  <si>
    <t>Bang Plat</t>
  </si>
  <si>
    <t>Bang Rak</t>
  </si>
  <si>
    <t>Bang Su</t>
  </si>
  <si>
    <t>Bangkok Noi</t>
  </si>
  <si>
    <t>Bangkok Yai</t>
  </si>
  <si>
    <t>Bung Kum</t>
  </si>
  <si>
    <t>Ding Daeng</t>
  </si>
  <si>
    <t>Dusit</t>
  </si>
  <si>
    <t>Huai Khwang</t>
  </si>
  <si>
    <t>Khanna Yao</t>
  </si>
  <si>
    <t>Khlong Samwa</t>
  </si>
  <si>
    <t>Khlong San</t>
  </si>
  <si>
    <t>Lak Si</t>
  </si>
  <si>
    <t>Lat Krabang</t>
  </si>
  <si>
    <t>Lat Phrao</t>
  </si>
  <si>
    <t>Min Buri</t>
  </si>
  <si>
    <t>Nong Chok</t>
  </si>
  <si>
    <t>Nong Khaem</t>
  </si>
  <si>
    <t>Pahtum Wan</t>
  </si>
  <si>
    <t>Phasi Charoen</t>
  </si>
  <si>
    <t>Phaya Thai</t>
  </si>
  <si>
    <t>Phra Khanong</t>
  </si>
  <si>
    <t>Phra Nakhon</t>
  </si>
  <si>
    <t>Pom Prap Sattru Phai</t>
  </si>
  <si>
    <t>Pra Vet</t>
  </si>
  <si>
    <t>Rat Burana</t>
  </si>
  <si>
    <t>Sai Mai</t>
  </si>
  <si>
    <t>Samphanthawong</t>
  </si>
  <si>
    <t>Saphan Sung B39</t>
  </si>
  <si>
    <t>Suang Luang</t>
  </si>
  <si>
    <t>Taling Chan</t>
  </si>
  <si>
    <t>Thawi Wattana</t>
  </si>
  <si>
    <t>Thon Buri</t>
  </si>
  <si>
    <t>Thung Khru</t>
  </si>
  <si>
    <t>Wangthong Lang</t>
  </si>
  <si>
    <t>Wattana</t>
  </si>
  <si>
    <t>Yannawa</t>
  </si>
  <si>
    <t>Bar chart sort descending</t>
  </si>
  <si>
    <t>Pareto chart</t>
  </si>
  <si>
    <t>BANS</t>
  </si>
  <si>
    <t>No Axis Barchart</t>
  </si>
  <si>
    <t>Lolipop chart</t>
  </si>
  <si>
    <t>Q-Tip chart</t>
  </si>
  <si>
    <t>Rounded bar chart</t>
  </si>
  <si>
    <t>Thermometer Chart</t>
  </si>
  <si>
    <t>Barbell Chart</t>
  </si>
  <si>
    <t>Stacked bar chart</t>
  </si>
  <si>
    <t>with eond of bar label</t>
  </si>
  <si>
    <t>Packed Bubbles</t>
  </si>
  <si>
    <t>Bulls eye chart</t>
  </si>
  <si>
    <t>Small multiple bullseye chart</t>
  </si>
  <si>
    <t>Diverging Area chart</t>
  </si>
  <si>
    <t>Table separate legend</t>
  </si>
  <si>
    <t>Dot plot</t>
  </si>
  <si>
    <t>Box plot</t>
  </si>
  <si>
    <t>Histogram dot</t>
  </si>
  <si>
    <t>Histogram with Bin from parameter</t>
  </si>
  <si>
    <t>Map chart</t>
  </si>
  <si>
    <t>Circle on map</t>
  </si>
  <si>
    <t>Hex Poly</t>
  </si>
  <si>
    <t>Chernoff Faces Chart</t>
  </si>
  <si>
    <t>KPI Chart</t>
  </si>
  <si>
    <t>Scatter Plot</t>
  </si>
  <si>
    <t>Animated Scatter plot</t>
  </si>
  <si>
    <t>Annoted Scatter plot</t>
  </si>
  <si>
    <t>Connected Scatter plot</t>
  </si>
  <si>
    <t>Scatter Density heat map</t>
  </si>
  <si>
    <t>Density Map</t>
  </si>
  <si>
    <t>Animated Histogram</t>
  </si>
  <si>
    <t>Dash lines</t>
  </si>
  <si>
    <t>Shape file</t>
  </si>
  <si>
    <t>Paths</t>
  </si>
  <si>
    <t>Zoom Chart</t>
  </si>
  <si>
    <t>TadPole</t>
  </si>
  <si>
    <t>Tadpole</t>
  </si>
  <si>
    <t>Slope graph</t>
  </si>
  <si>
    <t>Sparklines</t>
  </si>
  <si>
    <t>Filled map as backgroud layer</t>
  </si>
  <si>
    <t>Area chart</t>
  </si>
  <si>
    <t>RUBEA - GPSP4 - Google ชีต</t>
  </si>
  <si>
    <t>https://docs.google.com/spreadsheets/d/1J2oDEkFjT7HOG3Z-4HOfXsHZYE4RnHqkXDBOebv17mU/edit#gid=1805851971</t>
  </si>
  <si>
    <t>https://doc.google.com/spreadsheets/d/{ID}/export?format=xlsx&amp;id={ID}</t>
  </si>
  <si>
    <t>https://doc.google.com/spreadsheets/d/1J2oDEkFjT7HOG3Z-4HOfXsHZYE4RnHqkXDBOebv17mU/export?format=xlsx&amp;id=1J2oDEkFjT7HOG3Z-4HOfXsHZYE4RnHqkXDBOebv17mU</t>
  </si>
  <si>
    <t xml:space="preserve">เขตป้อมปราบศัตรูพ่าย </t>
  </si>
  <si>
    <t>Column2</t>
  </si>
  <si>
    <t>Column3</t>
  </si>
  <si>
    <t>Column4</t>
  </si>
  <si>
    <t>Column5</t>
  </si>
  <si>
    <t>กรรมสิทธิ์</t>
  </si>
  <si>
    <t>Column7</t>
  </si>
  <si>
    <t>การเข้าถึง</t>
  </si>
  <si>
    <t>Column9</t>
  </si>
  <si>
    <t>สถานที่</t>
  </si>
  <si>
    <t>คะแนนรวม</t>
  </si>
  <si>
    <t>เอกชน</t>
  </si>
  <si>
    <t>จำกัดการเข้าถึงจากสาธารณะ</t>
  </si>
  <si>
    <t>ลานกีฬาโรงเรียนวัดคณิกาผล</t>
  </si>
  <si>
    <t>กรรมสิทธิ์ร่วม / วิสาหกิจระหว่างรัฐและเอกชน</t>
  </si>
  <si>
    <t>เข้าถึงได้เฉพาะกลุ่ม หรือ เฉพาะเวลา</t>
  </si>
  <si>
    <t>ลานกีฬาโรงเรียนวัดดิสานุการาม</t>
  </si>
  <si>
    <t>รัฐ</t>
  </si>
  <si>
    <t>การเข้าถึงเป็นสาธารณะ</t>
  </si>
  <si>
    <t>ลานกีฬาโรงเรียนวัดสิตาราม</t>
  </si>
  <si>
    <t>ลานกีฬาโรงเรียนวัดพระพิเรนทร์</t>
  </si>
  <si>
    <t>ลานกีฬาโรงเรียนวัดโสมนัส</t>
  </si>
  <si>
    <t>ลานกีฬากองกำกับการสวัสดิภาพเด็ก</t>
  </si>
  <si>
    <t>ลานกีฬาชุมชนวัดสระเกศ</t>
  </si>
  <si>
    <t>ลานกีฬามัสยิดชุมชนมหานาค</t>
  </si>
  <si>
    <t>ลานกีฬาชุมชนหลังศูนย์การค้าวรจักร</t>
  </si>
  <si>
    <t>สนามกีฬาโรงเรียนเทพศิรินทร์</t>
  </si>
  <si>
    <t>ลานกีฬาโรงเรียนวัดสระเกศ</t>
  </si>
  <si>
    <t>ลานกีฬาโรงเรียนวัดพลับพลาชัย</t>
  </si>
  <si>
    <t>ลานกีฬาโรงเรียนสายปัญญา</t>
  </si>
  <si>
    <t>ลานโรงเรียนสมานวิทยา</t>
  </si>
  <si>
    <t>ลานกีฬาโรงเรียนสตรีจุลนาค</t>
  </si>
  <si>
    <t>ลานวัดสระเกศราชวรมหาวิหาร</t>
  </si>
  <si>
    <t>ลานวัดโสมนัสวิหาร</t>
  </si>
  <si>
    <t>ลานวัดเทพศิรินทราวาส</t>
  </si>
  <si>
    <t>ลานวัดเทวีวรญาติ</t>
  </si>
  <si>
    <t>ลานวัดสุนทรธรรมทาน (วัดแค)</t>
  </si>
  <si>
    <t>ลานวัดคณิกาผล</t>
  </si>
  <si>
    <t>ลานวัดสิตาราม (วัดคอกหมู)</t>
  </si>
  <si>
    <t>ลานวัดมังกรกมลาวาส (วัดเล่งเน่ยยี่)</t>
  </si>
  <si>
    <t>ลานวัดพลับพลาชัย</t>
  </si>
  <si>
    <t>ลานวัดดิสานุการาม</t>
  </si>
  <si>
    <t>ลานวัดพระพิเรนทร์</t>
  </si>
  <si>
    <t>ลานเอนกประสงค์โรงพยาบาลกลาง</t>
  </si>
  <si>
    <t>สวนชุมชนมัสยิดมหานาค</t>
  </si>
  <si>
    <t>สวนในวังวรดิศ</t>
  </si>
  <si>
    <t>เขตพระนคร</t>
  </si>
  <si>
    <t>Private</t>
  </si>
  <si>
    <t>Discourage public use - security / cctv / gates</t>
  </si>
  <si>
    <t>สวนรมณันาถ</t>
  </si>
  <si>
    <t xml:space="preserve">สวนสราญรมย์ </t>
  </si>
  <si>
    <t xml:space="preserve">สวนสาธารณะสันติไชยปราการ </t>
  </si>
  <si>
    <t xml:space="preserve">สวนนาคราภิรมย์ </t>
  </si>
  <si>
    <t>สวนสันติพร</t>
  </si>
  <si>
    <t>สวนป้อมมหากาฬ</t>
  </si>
  <si>
    <t>สนามหลวง</t>
  </si>
  <si>
    <t>ลานอนุสรณ์ 14 ตุลา</t>
  </si>
  <si>
    <t>ลานพิพิธบางลำภู</t>
  </si>
  <si>
    <t>ลานคนเมือง</t>
  </si>
  <si>
    <t>ลานกีฬาโรงเรียนราชนัดดา</t>
  </si>
  <si>
    <t>ลานกีฬาโรงเรียนวัดบวรนิเวศน์</t>
  </si>
  <si>
    <t>ลานกีฬาโรงเรียนวัดมหาธาตุ</t>
  </si>
  <si>
    <t>ลานกีฬาโรงเรียนวัดราษฎร์บูรณะ</t>
  </si>
  <si>
    <t>ลานกีฬามัสยิดจักรพงษ์</t>
  </si>
  <si>
    <t>สนามกีฬาโรงเรียนสวนกุหลาบ</t>
  </si>
  <si>
    <t>ลานโรงเรียนวัดราชบพิธ</t>
  </si>
  <si>
    <t>ลานกีฬาโรงเรียนราชินี</t>
  </si>
  <si>
    <t>สนามกีฬามหาวิทยาลัยธรรมศาสตร์</t>
  </si>
  <si>
    <t>ลานศูนย์การค้าท่ามหาราข</t>
  </si>
  <si>
    <t>ลานริมน้ำตลาดยอดพิมาน</t>
  </si>
  <si>
    <t>วัดพระศรีรัตนศาสดาราม</t>
  </si>
  <si>
    <t>วัดพระเชตุพนวิมลมังคลาราม</t>
  </si>
  <si>
    <t>วัดสุทัศนเทพวราราม</t>
  </si>
  <si>
    <t>วัดราชบพิธสถิตมหาสีมาราม</t>
  </si>
  <si>
    <t>ลานวัดชนะสงคราม</t>
  </si>
  <si>
    <t>วัดบวรนิเวศวิหาร</t>
  </si>
  <si>
    <t>วัดเทพธิดาราม</t>
  </si>
  <si>
    <t>วัดอินทรวิหาร</t>
  </si>
  <si>
    <t>วัดมกุฏกษัตริยาราม</t>
  </si>
  <si>
    <t>วัดใหม่อมตรส</t>
  </si>
  <si>
    <t>ลานวัด</t>
  </si>
  <si>
    <t>วัดนรนารถสุนทริการาม</t>
  </si>
  <si>
    <t>ลาน รร</t>
  </si>
  <si>
    <t>วัดเอี่ยมวรนุช</t>
  </si>
  <si>
    <t>http://gid.bangkok.go.th/</t>
  </si>
  <si>
    <t>วัดราชนัดดาราม</t>
  </si>
  <si>
    <t>http://www.bangkokgis.com/modules.php?m=download_shapefile&amp;fbclid=IwAR2ok_LA7qcRfV1f8nS0b8bnyk4D_mYI2epa4s-y1LHm7XdM5yBybZbVb8U</t>
  </si>
  <si>
    <t>ลานพลับพลามหาเจษฎาบดินทร์</t>
  </si>
  <si>
    <t>http://203.155.220.118/green-parks-admin/reports/report8.php?park_year=2562</t>
  </si>
  <si>
    <t>ลานปฐมพระบรมราชานุสาวรีย์เฉลิมพระเกียรต</t>
  </si>
  <si>
    <t>สวนในวัดสังเวสวิศยาราม</t>
  </si>
  <si>
    <t>พิพิธภัณฑ์การเรียนรู้แห่งชาติ Museum Siam</t>
  </si>
  <si>
    <t>สนามกีฬาราชนาวีสโมสร</t>
  </si>
  <si>
    <t>สวนสาธารณะสะพานพระราม 8</t>
  </si>
  <si>
    <t>สนามไชย</t>
  </si>
  <si>
    <t>เขตบางแค</t>
  </si>
  <si>
    <t>ลานวัดศาลาแดง</t>
  </si>
  <si>
    <t>ลานวัดบุณยประดิษฐ์ พระอารามหลวง</t>
  </si>
  <si>
    <t>ลานวัดพรหมสุวรรณสามัคคี</t>
  </si>
  <si>
    <t>ลานวัดม่วง</t>
  </si>
  <si>
    <t>ลานวัดราษฎร์บำรุง</t>
  </si>
  <si>
    <t>ลาน BIG - C เพชรเกษม</t>
  </si>
  <si>
    <t>ลาน The Mall บางแค</t>
  </si>
  <si>
    <t>ลาน Tesco Lotus บางแค</t>
  </si>
  <si>
    <t>ลานศูนย์การค้า Victoria Garden</t>
  </si>
  <si>
    <t>ลานสำเพ็ง 2</t>
  </si>
  <si>
    <t>ลานตลาดอินดี้</t>
  </si>
  <si>
    <t>ลานกีฬาชุมชนสินทรัพย์นครการ์เด้น 1</t>
  </si>
  <si>
    <t>ลานกีฬาชุมชนสินทรัพย์นครการ์เด้น 2</t>
  </si>
  <si>
    <t>ลานกีฬาโรงเรียนคลองหนองใหญ่</t>
  </si>
  <si>
    <t>ลานกีฬาสำนักงานเขตบางแค</t>
  </si>
  <si>
    <t>ลานกีฬาหมู่บ้านทองภูมิวิลล่า</t>
  </si>
  <si>
    <t>ลานกีฬาหมู่่บ้าน SK</t>
  </si>
  <si>
    <t>ลานกีฬาอาคารสงเคราะห์บางบอน</t>
  </si>
  <si>
    <t>ลานกีฬาหมู่บ้านร่มเย็น</t>
  </si>
  <si>
    <t>ลานกีฬาโรงเรียนบางแค</t>
  </si>
  <si>
    <t>ลานกีฬาโรงเรียนเพชรเกษม</t>
  </si>
  <si>
    <t>ลานกีฬาวงเวียนอู่ทอง</t>
  </si>
  <si>
    <t>ลานกีฬาวงเวียนทะเลสาป</t>
  </si>
  <si>
    <t>ลานกีฬาหมู่บ้านชมเดือน</t>
  </si>
  <si>
    <t>ลานกีฬาวงเวียนหมู่บ้านเศรษฐกิจ ผัง ข</t>
  </si>
  <si>
    <t>ลานกีฬาโรงเรียนบ้านเศรษฐกิจ</t>
  </si>
  <si>
    <t>ลานกีฬาถนนฉัตรชัยเสริมโชค</t>
  </si>
  <si>
    <t>ลานกีฬาโรงเรียนวัดศาลาแดง</t>
  </si>
  <si>
    <t>ลานกีฬาชุมชนทองพูนพัฒนา</t>
  </si>
  <si>
    <t>ลานกีฬาโรงเรียนวัดมะพร้าวเตี้ย</t>
  </si>
  <si>
    <t>ลานกีฬาซอยบางแวก 116</t>
  </si>
  <si>
    <t>โรงเรียนปัญญาวรคุณ</t>
  </si>
  <si>
    <t>สนามฟุตบอลโรงเรียนสารสาสน์วิเทศธนบุรี</t>
  </si>
  <si>
    <t>สนามกีฬาโรงเรียนอัสสัมชัญธนบุรี</t>
  </si>
  <si>
    <t>สวนหมู่บ้านแกรน์ดิโอ ซอยสุขสันต์ 6 ถนนกาญจนาภิเษก เขตบางแค</t>
  </si>
  <si>
    <t>สวนหมู่บ้านลัดดารมย์อิลิแกรน์(วงแหวน-สาธร) ถนนกาญจนาภิเษก เขตบางแค</t>
  </si>
  <si>
    <t>สวนหมู่บ้านโกลเด็นทาวน์ ซอยสุขสันต์ 6 ถนนกาญจนาภิเษก เขตบางแค</t>
  </si>
  <si>
    <t>สวนหมู่บ้านชัยพฤกษ์</t>
  </si>
  <si>
    <t>สวนหมู่บ้าน ปฐมพร ถนนสายบางแวก เขตบางแค</t>
  </si>
  <si>
    <t>สวนหมู่บ้าน มัณฑนา ถนนบางแวก เขตบางแค</t>
  </si>
  <si>
    <t>สวนหมู่บ้านมัณฑนา ถนนกาญจนาภิเษก</t>
  </si>
  <si>
    <t>สวนหมู่บ้านนันทวัน</t>
  </si>
  <si>
    <t>สวนหมู่บ้าน PRUKSA ถนนเลียบคลองทวีวัฒนา เขตบางแค</t>
  </si>
  <si>
    <t>สวนบางแคภิรมย์</t>
  </si>
  <si>
    <t>สวนหมู่บ้าน Hobiti Line ถนนบางแวก เขตบางแค</t>
  </si>
  <si>
    <t>สวนหมู่บ้าน The idol 1 ถนนเลียบคลองทวีวัฒนา</t>
  </si>
  <si>
    <t>สวนหมู่บ้านมณฑล 8 ถนนเลียบคลองทวีวัฒนา เขตบางแค</t>
  </si>
  <si>
    <t>สวนหมู่บ้าน บ้านริมน้ำ ถนนบางแวก เขตบางแค</t>
  </si>
  <si>
    <t>สวนใหมู่บ้าน The WATER HOUSE ถนนร่มไทร เขตบางแค</t>
  </si>
  <si>
    <t>สวนหมู่บ้านศศิมณฑล</t>
  </si>
  <si>
    <t>สวนหย่อมไร่เหมือนจันทร์</t>
  </si>
  <si>
    <t>สวนป่าใต้สะพานทางด่วนถนนกาญจนาภิเษกติดภนนเพชรเกษม</t>
  </si>
  <si>
    <t>สวนหมู่บ้านจัดสรรดิเอ็มเพอเรอนาราสิริคอเล็กชั่น</t>
  </si>
  <si>
    <t>สวนป่ากาญจนาภิเษก</t>
  </si>
  <si>
    <t>สวนหมู่บ้านซิตี้เซนส์ เพชรเกษม 69</t>
  </si>
  <si>
    <t>สวนหมู่บ้านลัดดารมย์</t>
  </si>
  <si>
    <t>ลานเติมฝัน</t>
  </si>
  <si>
    <t>พื้นที่โรงพยาบาลราชพิพัฒน์</t>
  </si>
  <si>
    <t>เขตธนบุรี</t>
  </si>
  <si>
    <t>ลานกีฬาใต้สะพานอนุทินสวัสดิ์</t>
  </si>
  <si>
    <t>ลานกีฬากัลยาณ์ร่มเกล้า</t>
  </si>
  <si>
    <t>ลานกีฬายอเซฟ-กฎีจีน</t>
  </si>
  <si>
    <t>ลานกีฬาอิสรภาพ 11</t>
  </si>
  <si>
    <t>ลานกีฬาภูมิบาล 72 พรรษา</t>
  </si>
  <si>
    <t>ลานกีฬาจตุรมิตรสัมพันธ์</t>
  </si>
  <si>
    <t>ลานกีฬาชุมชนสวนพลูู</t>
  </si>
  <si>
    <t>ลานกีฬาวัดโพธินิมิตสถิตมหาสีมาราม</t>
  </si>
  <si>
    <t>ลานกีฬาโรงเรียนจรวยพรวิทยา</t>
  </si>
  <si>
    <t>ลานกีฬาแซ่ซิ้มสวนบน</t>
  </si>
  <si>
    <t>ลานกีฬาใต้สะพานตลาดพลู</t>
  </si>
  <si>
    <t>ลานกีฬาวัดราชคฤห์</t>
  </si>
  <si>
    <t>ลานกีฬาโรงเรียนกันตธาราราม</t>
  </si>
  <si>
    <t>ลานกีฬาโรงเรียนกระจับพินิจ</t>
  </si>
  <si>
    <t>ลานกีฬาใต้สะพานสะแกนอก</t>
  </si>
  <si>
    <t>สวนสาธารณะและลานกีฬาใต้สะพานตากสิน-เพชรเกษม</t>
  </si>
  <si>
    <t>ลานกีฬาสุทธาราม</t>
  </si>
  <si>
    <t>ลานกีฬาวัดราชวรินทร์</t>
  </si>
  <si>
    <t>ลานกีฬาโรงเรียนวัดบางน้ำชน</t>
  </si>
  <si>
    <t>ลานกีฬารวมใจพระราม 3</t>
  </si>
  <si>
    <t>ลานกีฬาซอยโกบ๊อ</t>
  </si>
  <si>
    <t>ลานกีฬาโรงเรียนวัดบุคคโล</t>
  </si>
  <si>
    <t>ลานกีฬาส.สะพานยาวอนุสรณ์</t>
  </si>
  <si>
    <t>ลาน BIG - C ดาวคะนอง</t>
  </si>
  <si>
    <t>สนามกีฬากรมแพทย์ทหารเรือ</t>
  </si>
  <si>
    <t>ลานวัดกระจับพินิจ</t>
  </si>
  <si>
    <t>ลานวัดกลางดาวคนอง</t>
  </si>
  <si>
    <t>ลานวัดกันตทาราราม</t>
  </si>
  <si>
    <t>ลานวัดกัลยาณมิตรวรมหาวิหาร</t>
  </si>
  <si>
    <t>ลานวัดจันทารามวรวิหาร</t>
  </si>
  <si>
    <t>ลานวัดดาวคะนอง</t>
  </si>
  <si>
    <t>ลานวัดบางน้ำชน</t>
  </si>
  <si>
    <t>ลานวัดบางสะแกนอก</t>
  </si>
  <si>
    <t>ลานวัดบางสะแกใน</t>
  </si>
  <si>
    <t>ลานวัดบางไส้ไก่</t>
  </si>
  <si>
    <t>ลานวัดบุคคโล</t>
  </si>
  <si>
    <t>ลานวัดบุปผารามวรวิหาร</t>
  </si>
  <si>
    <t>ลานวัดประดิษฐาราม (กรุงเทพมหานคร)</t>
  </si>
  <si>
    <t>ลานวัดประยุรวงศาวาสวรวิหาร</t>
  </si>
  <si>
    <t>ลานวัดโพธินิมิตรสถิตมหาสีมาราม</t>
  </si>
  <si>
    <t>ลานวัดราชคฤห์วรวิหาร</t>
  </si>
  <si>
    <t>ลานวัดราชวรินทร์</t>
  </si>
  <si>
    <t>ลานวัดวรามาตยภัณฑสาราราม</t>
  </si>
  <si>
    <t>ลานวัดเวฬุราชิณ</t>
  </si>
  <si>
    <t>ลานวัดสันติธรรมาราม</t>
  </si>
  <si>
    <t>ลานวัดสุทธาวาส (เขตธนบุรี)</t>
  </si>
  <si>
    <t>ลานวัดหิรัญรูจีวรวิหาร</t>
  </si>
  <si>
    <t>ลานวัดใหญ่ศรีสุพรรณ</t>
  </si>
  <si>
    <t>ลานวัดใหม่ยายนุ้ย</t>
  </si>
  <si>
    <t>ลานวัดอินทารามวรวิหาร</t>
  </si>
  <si>
    <t>สวนโรงพยาบาลสมเด็จพระปิ่นเกล้า</t>
  </si>
  <si>
    <t>สวนโรงเรียนมัธยม ดาวคะนอง</t>
  </si>
  <si>
    <t>สวนหย่อมริมคลองบ้านสมเด็จเจ้าพระยา</t>
  </si>
  <si>
    <t>สวนมหาวิทยาลัยราชภัฏบ้านสมเด็จเจ้าพระยา</t>
  </si>
  <si>
    <t>เขตบางซื่อ</t>
  </si>
  <si>
    <t>สนามกีฬามหาวิทยาลัยเทคโนโลยีพระจอมเกล้า พระนครเหนือ</t>
  </si>
  <si>
    <t>สนามกีฬาโรงเรียนโยธินบูรณะ</t>
  </si>
  <si>
    <t>ลาน Lotus's ประชาชื่น</t>
  </si>
  <si>
    <t>ลาน Big C วงศ์สว่าง</t>
  </si>
  <si>
    <t>ลาน Gateway บางซื่อ</t>
  </si>
  <si>
    <t>ลานวัดทองสุทธาราม</t>
  </si>
  <si>
    <t>ลานวัดบางโพโอมาวาส</t>
  </si>
  <si>
    <t>ลานวัดประชาศรัทธาธรรม (กรุงเทพมหานคร)</t>
  </si>
  <si>
    <t>ลานวัดประดู่ธรรมาธิปัตย์</t>
  </si>
  <si>
    <t>ลานวัดมัชฌันติการาม</t>
  </si>
  <si>
    <t>ลานวัดเลียบราษฎร์บำรุง</t>
  </si>
  <si>
    <t>ลานวัดเวตวันธรรมาวาส</t>
  </si>
  <si>
    <t>ลานวัดสร้อยทอง</t>
  </si>
  <si>
    <t>ลานกีฬามาร์เวล</t>
  </si>
  <si>
    <t>ลานกีฬาวัดประดู่ธรรมาธิปัตย์</t>
  </si>
  <si>
    <t>ลานกีฬาชุมชนซอยโจ๊ก</t>
  </si>
  <si>
    <t>ลานกีฬาสำนักงานเขตบางซื่อ</t>
  </si>
  <si>
    <t>ลานกีฬาชุุมชนบ้านพักรถไฟก่อสร้าง</t>
  </si>
  <si>
    <t>ลานกีฬาชุุมชนบ้านพักรถไฟก่อสร้าง 2</t>
  </si>
  <si>
    <t>ลานกีฬาชุมชนสวัสดิ์รักษา</t>
  </si>
  <si>
    <t>ลานกีฬาชุมชนซอยสนิท 1</t>
  </si>
  <si>
    <t>ลานกีฬาชุมชนเรือเอกสมัย เชาวบิน</t>
  </si>
  <si>
    <t>ลานกีฬาชุมชนวัดสร้อยทอง</t>
  </si>
  <si>
    <t>ลานกีฬาเชิงสะพานพระราม 7</t>
  </si>
  <si>
    <t>ลานกีฬาวัดประชาศรัทธาธรรม</t>
  </si>
  <si>
    <t>ลานกีฬาชุมชนซอยสวนรื่น</t>
  </si>
  <si>
    <t>ลานกีฬาวัดมัชฌันติการาม</t>
  </si>
  <si>
    <t>ลานกีฬาชุมชนสมบุญดี</t>
  </si>
  <si>
    <t>ลานกีฬาชุมชนซอยวัดหลวง</t>
  </si>
  <si>
    <t>ลานกีฬาโรงเรียนวัดเลียบราษฎร์บำรุง</t>
  </si>
  <si>
    <t>ลานกีฬาชุมชนวัดเลียบ</t>
  </si>
  <si>
    <t>ลานกีฬาโรงเรียนวัดสุวรรณสุทธารามวิทยา</t>
  </si>
  <si>
    <t>ลานกีฬาวัดทองสุทธาราม</t>
  </si>
  <si>
    <t>ลานกีฬาโรงเรียนสุวรรณสุทธาราวิทยา</t>
  </si>
  <si>
    <t>ลานกีฬาโรงเรียนวัดทองสุทธาราม</t>
  </si>
  <si>
    <t>ลานกีฬาชุมชนสามเรือน</t>
  </si>
  <si>
    <t>ลานกีฬาประชานุกูล</t>
  </si>
  <si>
    <t>ลานกีฬาใต้ทางด่วนศรีรัข</t>
  </si>
  <si>
    <t>ลานกีฬาวัดเชิงหวาย</t>
  </si>
  <si>
    <t>ลานกีฬาวัดเวตวรรณธรรมาวาส</t>
  </si>
  <si>
    <t>ลานกีฬาชุมชนสุขสันต์ 1</t>
  </si>
  <si>
    <t>ลานกีฬา</t>
  </si>
  <si>
    <t>สวนโรงเรียนผะดุงศิษย์พิทยา</t>
  </si>
  <si>
    <t>สวนสาธารณะสะพานพระราม 7</t>
  </si>
  <si>
    <t>สวนบริษัทปูนซีเมนต์ไทย</t>
  </si>
  <si>
    <t>สวนหย่อมประชานุกูล</t>
  </si>
  <si>
    <t>เขตหลักสี่</t>
  </si>
  <si>
    <t>สนามกีฬาบมจ CAT Telecom</t>
  </si>
  <si>
    <t>สนามกีฬามหาวิทยาลัยธุรกิจบัณฑิต</t>
  </si>
  <si>
    <t>ลานตลาดเจเจกรีน 2</t>
  </si>
  <si>
    <t>สนามกีฬาบุญยะจินดา</t>
  </si>
  <si>
    <t>สนามกีฬากองบัญชาการกองทัพไทย</t>
  </si>
  <si>
    <t>ลาน สวน และพิ้นที่ศูนย์ราชการแจ้งวัฒนะ</t>
  </si>
  <si>
    <t>ลานการประปานครหลวง สำนักงานใหญ่</t>
  </si>
  <si>
    <t>สนามกีฬาโรงเรียนราชวินิต บางเขน</t>
  </si>
  <si>
    <t>ราชพฤกษ์กอล์ฟคลับ</t>
  </si>
  <si>
    <t>Lotus's แจ้งวัฒนะ</t>
  </si>
  <si>
    <t>ลาน IT Square หลักสี่</t>
  </si>
  <si>
    <t>ลาน The Avenue แจ้งวัฒนะ</t>
  </si>
  <si>
    <t>ลาน Big C แจ้งวัฒนะ</t>
  </si>
  <si>
    <t>ลานวัดหลักสี่</t>
  </si>
  <si>
    <t>ลานกีฬาชุมชนตรีเพชร 2</t>
  </si>
  <si>
    <t>ลานกีฬาเคหะชุมชนบางบัว</t>
  </si>
  <si>
    <t>ลานกีฬาซอยพัชราภา</t>
  </si>
  <si>
    <t>ลานกีฬาโรงเรียนวัดหลักสี่</t>
  </si>
  <si>
    <t>ลานกีฬาใต้สะพานข้ามแยกวิภาวดี</t>
  </si>
  <si>
    <t>ลานกีฬาการเคหะทุ่งสองห้อง แฟลต6</t>
  </si>
  <si>
    <t>ลานกีฬาโรงเรียนเคหะทุ่งสองห้องวิทยา 1</t>
  </si>
  <si>
    <t>ลานกีฬาโรงเรียนเคหะทุ่งสองห้องวิทยา 2</t>
  </si>
  <si>
    <t>ลานกีฬากองทหารพลาธิการ</t>
  </si>
  <si>
    <t>ลานกีฬากองทหารสรรพาวุธเบา</t>
  </si>
  <si>
    <t>ลานเอนกประสงค์ทุ่งสองห้อง</t>
  </si>
  <si>
    <t>ลานกีฬาโรงเรียนทุ่งสองห้อง</t>
  </si>
  <si>
    <t>ลานกีฬาชุุมชนเมืองทองนิเวศน์</t>
  </si>
  <si>
    <t>ลานกีฬาเคหะชุมชนท่าทราย</t>
  </si>
  <si>
    <t>สวนสาธารณะบึงสีกัน</t>
  </si>
  <si>
    <t>สวนหมู่บ้าน City Lagoon</t>
  </si>
  <si>
    <t>สวนหมูู่บ้านแสนสิริ</t>
  </si>
  <si>
    <t>สวนสาธารณะสถานีโทรทัศน์ไทย TPBS</t>
  </si>
  <si>
    <t>สวนหย่อมสถาบันบัณฑิตย์ศึกษาจุฬาภรณ์</t>
  </si>
  <si>
    <t>สวนหมู่บ้าน Uniliver</t>
  </si>
  <si>
    <t>สวนมหาวิทยาลัยธุรกิจบัณฑิต</t>
  </si>
  <si>
    <t>สวนโรงเรียนไผทอุดมศึกษา</t>
  </si>
  <si>
    <t>เขตพระโขนง</t>
  </si>
  <si>
    <t>ลานและพื้นที่ True Digital Park</t>
  </si>
  <si>
    <t>ลานและพื้นที่ Phyll</t>
  </si>
  <si>
    <t>โรงเรียนนานาชาติ Anglo Singapore</t>
  </si>
  <si>
    <t>โรงเรียนพิพัฒนา</t>
  </si>
  <si>
    <t>สวนหมู่บ้านพรไพลิน</t>
  </si>
  <si>
    <t>ลานวัดธรรมมงคล</t>
  </si>
  <si>
    <t>ลานวัดบุญรอดธรรมาราม</t>
  </si>
  <si>
    <t>ลานวัดราษฎร์ศรัทธาธรรม</t>
  </si>
  <si>
    <t>ลานวัดวชิรธรรมสาธิต</t>
  </si>
  <si>
    <t>ลานกีฬาสำนักงานเขตพระโขนง</t>
  </si>
  <si>
    <t>ลานกีฬาชุมชนเล็กเที่ยง</t>
  </si>
  <si>
    <t>ลานกีฬาโรงเรียนบางจาก</t>
  </si>
  <si>
    <t>ลานกีฬาโรงเรียนพระโขนงพิทยา</t>
  </si>
  <si>
    <t>ลานกีฬาวัดบุญรอดธรรมาราม</t>
  </si>
  <si>
    <t>ลานกีฬาชุุมชนข้างโรงกลั่นน้ำมันบางจาก</t>
  </si>
  <si>
    <t>ลานกีฬาโรงเรียนศรีวัฒนา</t>
  </si>
  <si>
    <t>ลานกีฬาโรงเรียนเทคนิคศรีวัฒนา</t>
  </si>
  <si>
    <t>ลานกีฬาโรงเรียนสหพาณิชย์</t>
  </si>
  <si>
    <t>ลานกีฬาโรงเรียนวัดธรรมมงคล</t>
  </si>
  <si>
    <t>ลานกีฬาวัดธรรมมงคล</t>
  </si>
  <si>
    <t>ลานกีฬาชุมชนเชลียง 5</t>
  </si>
  <si>
    <t>ลานกีฬาชุมชนบุญกุศล</t>
  </si>
  <si>
    <t>ลานกีฬาโรงเรียนวชิรธรรมสาธิต</t>
  </si>
  <si>
    <t>ลานกีฬาพงษ์สังข์เจริญสุข</t>
  </si>
  <si>
    <t>ลานกีฬาโรงเรียนวัดราษฎร์ศรัทธาธรรม</t>
  </si>
  <si>
    <t>ลานกีฬาหมู่บ้านนิรันดร์วิลล่า</t>
  </si>
  <si>
    <t>ลานกีฬาซอยรุ่งอรุณ</t>
  </si>
  <si>
    <t>ลานกีฬาชุมชนสุนทรธรรม</t>
  </si>
  <si>
    <t>ลานกีฬาหมูู่่บ้านศรันย์จิตต์</t>
  </si>
  <si>
    <t>ลานกีฬาหมู่บ้านสุขสุวรรณ</t>
  </si>
  <si>
    <t>สวนพระคริสตธรรมเพ็นเทคอสในประเทศไทย</t>
  </si>
  <si>
    <t>สวนโรงเรียนพระโขนงวิทยาลัย</t>
  </si>
  <si>
    <t>สวนกรมการขนส่งทางบก</t>
  </si>
  <si>
    <t>โรงเรียนศรีวัฒนาพาณิชยการ</t>
  </si>
  <si>
    <t>เขตคลองสามวา</t>
  </si>
  <si>
    <t xml:space="preserve">สวนวารีภิรมย์ </t>
  </si>
  <si>
    <t>Safari World</t>
  </si>
  <si>
    <t>สวนหมู่บ้านกฤษฎานคร</t>
  </si>
  <si>
    <t>สวนหมู่บ้านฟอเรสพาร์ค</t>
  </si>
  <si>
    <t>The Legacy Golf CLub</t>
  </si>
  <si>
    <t>สวนหมู่บ้านบุรีรมย์</t>
  </si>
  <si>
    <t>สวนหมู่บ้านบุศรินทร์ กม. 8</t>
  </si>
  <si>
    <t>สวนหมู่บ้าน Panya Natural Park</t>
  </si>
  <si>
    <t>สวนศูนย์ปฏิบัติวิปัสสนากรรมฐาน ธรรมธานี</t>
  </si>
  <si>
    <t>สวนหมู่บ้าน Sapsiri</t>
  </si>
  <si>
    <t>สวนหมู่บ้าน KC Garden Lake Paradise</t>
  </si>
  <si>
    <t>วัดไท่ฮัว ฝอกวงซัน</t>
  </si>
  <si>
    <t>ลานวัดสัมมาชัญญาวาส</t>
  </si>
  <si>
    <t>ลานวัดคู้บอน</t>
  </si>
  <si>
    <t>ลานวัดจินดิตวิหาร</t>
  </si>
  <si>
    <t>ลานวัดบัวแก้วศรัทธาธรรม</t>
  </si>
  <si>
    <t>ลานวัดแป้นทองโสภาราม</t>
  </si>
  <si>
    <t>ลานวัดพระยาสุเรนทร์</t>
  </si>
  <si>
    <t>ลานวัดลำกะดาน</t>
  </si>
  <si>
    <t>ลานวัดศรีสุขสถาพรราษฎร์ศรัทธาธรรม</t>
  </si>
  <si>
    <t>ลานวัดสุขใจ</t>
  </si>
  <si>
    <t>ลานวัดสุทธิสะอาด</t>
  </si>
  <si>
    <t>ลานกีฬาโรงเรียนวัดคู้บอน</t>
  </si>
  <si>
    <t>ลานกีฬาชุมชนร่วมใจพัฒนา คลองกีบหมู</t>
  </si>
  <si>
    <t>ลานกีฬาโรงเรียนวัดพระยาสุเรนทร์</t>
  </si>
  <si>
    <t>ลานกีฬาโรงเรียนวัดแป้นทอง</t>
  </si>
  <si>
    <t>ลานกีฬาสุเหร่าสามวา</t>
  </si>
  <si>
    <t>ลานกีฬาสุุขสันต์พัฒนา</t>
  </si>
  <si>
    <t>ลานกีฬาซารีฟะอุทิศ</t>
  </si>
  <si>
    <t>ลานกีฬาโรงเรียนสุเหร่าสามวา</t>
  </si>
  <si>
    <t>ลานกีฬาโรงเรียนวัดลำกะดาน</t>
  </si>
  <si>
    <t>ลานกีฬาดารุสลามสร้างสรรค์</t>
  </si>
  <si>
    <t>ลานกีฬาโรงเรียนสุุเหร่าคลองสี่</t>
  </si>
  <si>
    <t>ลานกีฬาโรงเรียนวัดศรีสุก</t>
  </si>
  <si>
    <t>ลานกีฬาหมู่ 15 พัฒนา</t>
  </si>
  <si>
    <t>ลานกีฬาโฉมสบายเรื่อย</t>
  </si>
  <si>
    <t>ลานกีฬาหมูู่่บ้านบุรีรมย์</t>
  </si>
  <si>
    <t>ลานกีฬากลางคลองสอง</t>
  </si>
  <si>
    <t>ลานกีฬาประชาราษฎร์อุปถัมภ์วิทยา</t>
  </si>
  <si>
    <t>ลานกีฬาบ้านลากะโหลกหมู่ 3</t>
  </si>
  <si>
    <t>ลานกีฬาเฟื่องฟ้าวิลเลจ</t>
  </si>
  <si>
    <t>ลานกีฬาโรงเรียนบางชัน</t>
  </si>
  <si>
    <t>ลานกีฬาโรงเรียนสุเหร่่าคลอง 1</t>
  </si>
  <si>
    <t>ลานกีฬาโรงเรียนวัดบัวแก้ว</t>
  </si>
  <si>
    <t>ลานกีฬาโรงเรียนสุเหร่าแสนแสบ</t>
  </si>
  <si>
    <t>ลานกีฬาโรงเรียนสันนิธิอิสลาม</t>
  </si>
  <si>
    <t>ลานกีฬาอาบูพัฒนาหมู่ 7</t>
  </si>
  <si>
    <t>ลานกีฬาโรงเรียนกมาลุลอิสลาม 2</t>
  </si>
  <si>
    <t>ลานกีฬาโรงเรียนกมาลุลอิสลาม หมู่ 5</t>
  </si>
  <si>
    <t>ลานกีฬาชุุมชนห้าพี่น้องพัฒนา</t>
  </si>
  <si>
    <t>ลานกีฬาโรงเรียนสุเหร่าเกาะขุนเณร</t>
  </si>
  <si>
    <t>ลานกีฬาโรงเรียนวัดสุขใจ</t>
  </si>
  <si>
    <t>ลานกีฬาโรงเรียนบ้านแบนชะโด</t>
  </si>
  <si>
    <t>สวนหมู่บ้านคัสคาน่า ถนนพระยาสุเรนทร์</t>
  </si>
  <si>
    <t>สวนหมู่บ้านประภาทรัพย์ รามอินทรา-หทัยราษฎร์</t>
  </si>
  <si>
    <t xml:space="preserve">สวนหมู่บ้านฮาบีเทีย ยาร์ด </t>
  </si>
  <si>
    <t xml:space="preserve">สวนหมู่บ้านพาทาโกเนีย ซาฟารี-รามอินทรา </t>
  </si>
  <si>
    <t>สวนหหมู่บ้านเดอะ ริคโค เรสซิเด้น</t>
  </si>
  <si>
    <t>สวนหมู่บ้าน KZ การ์เด้นโฮม</t>
  </si>
  <si>
    <t xml:space="preserve">สวนหมู่บ้าน K RIZ town </t>
  </si>
  <si>
    <t>สวนหมู่บ้านชัยพฤกษ์ พระยาสุเรนทร์ 30</t>
  </si>
  <si>
    <t>สวนหมู่บ้านเต็มสิริ แกรนด์ ถนนสามวา</t>
  </si>
  <si>
    <t>สวนหมู่บ้านทัศคานี นิมิตใหม่-ประชาร่วมใจ</t>
  </si>
  <si>
    <t>สวนหมู่บ้านพนาสนธิ์ ไพรเวท โฮม หทัยราษฏร์ 37 ถนนหทัยราษฏร์</t>
  </si>
  <si>
    <t>สวนหมู่บ้านพฤกษ์ลดา(เฟส 2) ถนนหทัยราษฏร์</t>
  </si>
  <si>
    <t>สวนหมู่บ้านพฤกษาวิวล์ 62/2 ถนนนิมิตใหม่</t>
  </si>
  <si>
    <t>สวนหมู่บ้านพฤกษาวิวล์ วงแหวนรามอินทรา ซอยสุเหร่าคลองหนึ่ง 13 ถนนสุเหร่าคลองหนึ่ง</t>
  </si>
  <si>
    <t>สวนหมู่บ้านฮาบีเทียโมทีฟ ถนนปัญญา-อินทรา</t>
  </si>
  <si>
    <t>สวนหมู่บ้านบุรีรมย์ ซาฟารี</t>
  </si>
  <si>
    <t>สวนหมู่บ้านบุรีรมย์ คู้บอน</t>
  </si>
  <si>
    <t>สวนหมู่บ้านแลนซิโอ ซอยคู้บอน 38 ถนนคู้บอน</t>
  </si>
  <si>
    <t>สวนหมู่บ้าน centro ซอยพระยาสุเรนทร์ 21</t>
  </si>
  <si>
    <t>สวนหมู่บ้านจามจุรีวิลล่า ถนนหทัยราษฏร์</t>
  </si>
  <si>
    <t>สวนหมู่บ้านฮาบีเทีย vent ถนนปัญญา-ซาฟารี</t>
  </si>
  <si>
    <t>สวนหมู่บ้านพฤกษ์ลดา ถนนหทัยราษฎร์</t>
  </si>
  <si>
    <t>สวนหมู่บ้านชัยพฤกษ์รามอินทรา ถนนคู้บอน</t>
  </si>
  <si>
    <t xml:space="preserve">สวนหมู่บ้านสัมมากรมีนบุรี 2 </t>
  </si>
  <si>
    <t>สวนหมู่บ้านเนเบอร์โฮม</t>
  </si>
  <si>
    <t>สวนหมู่บ้านสราญสิริ ถนนปัญญาอินทรา</t>
  </si>
  <si>
    <t>สวนหมู่บ้านสราญสิริ 2</t>
  </si>
  <si>
    <t>สวนหมู่บ้านพร้อมพัฒน์ไพร์ม ถนนปัญญา-ซาฟารี</t>
  </si>
  <si>
    <t>สวนหมู่บ้านบุราสิริ</t>
  </si>
  <si>
    <t>สวนหมู่บ้านฮาบีเทีย ออดิ่ท</t>
  </si>
  <si>
    <t>สวนหมู่บ้าน Pleno ถนนเลียบคลองสอง</t>
  </si>
  <si>
    <t>สวนหมู่บ้านพนาสนธิ์การ์เด้นโฮม 5</t>
  </si>
  <si>
    <t>สวนหมู่บ้าน เค.ซี คลัสเตอร์ ถนนไทยรามัญ</t>
  </si>
  <si>
    <t>สวนหมู่บ้านเศรษฐสิริ</t>
  </si>
  <si>
    <t xml:space="preserve">สวนหมู่บ้านลีฟวิ่งลากูน </t>
  </si>
  <si>
    <t>สวนหมู่บ้านไพรเวทเลคการ์เด้น+</t>
  </si>
  <si>
    <t>สวนหมู่บ้านวรารักษ์</t>
  </si>
  <si>
    <t>สวนไพศาลปาร์ควิวล์</t>
  </si>
  <si>
    <t>สวนหมู่บ้านภัทรินทร์ 2</t>
  </si>
  <si>
    <t>สวนหมู่บ้านนลินเรสซิเด้นซ์</t>
  </si>
  <si>
    <t>สวนหมู่บ้าน มัณฑนา</t>
  </si>
  <si>
    <t>สวนหมู่บ้านเมอร์ราญาเพลส</t>
  </si>
  <si>
    <t>สวนหมู่บ้านบุศรินทร์ซอย ร.ร. กลางคลองสองถนนพระยาสุเรนทร์ แขวงสามวาตะวันตก</t>
  </si>
  <si>
    <t>สวนหมู่บ้านชัยพฤกษ์ รามอินทรา วงแหวน 2</t>
  </si>
  <si>
    <t>สวนหมู่บ้านพร้อมพัฒน์ แขวงสามวาตะวันตก</t>
  </si>
  <si>
    <t>สวนหมู่บ้านฮาบิเทีย ซาฟารี</t>
  </si>
  <si>
    <t>สวนหมู่บ้านเอื้ออาทร โครงการถนนปัญญา-รามอินทรา</t>
  </si>
  <si>
    <t>สำนักปฏิบัติธรรมวิริยะธัมโม ถ.วัดสุขใจ</t>
  </si>
  <si>
    <t xml:space="preserve"> มัสยิดกมาลุลอิสลาม ถนนประชาร่วมใจ</t>
  </si>
  <si>
    <t>สวนป่าบึงแบนตาโพแขวงบางชัน</t>
  </si>
  <si>
    <t>1</t>
  </si>
  <si>
    <t>1_1</t>
  </si>
  <si>
    <t>Number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</si>
  <si>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</si>
  <si>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</si>
  <si>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</si>
  <si>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</si>
  <si>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</si>
  <si>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</si>
  <si>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</si>
  <si>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</si>
  <si>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</si>
  <si>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</si>
  <si>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</si>
  <si>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</si>
  <si>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</si>
  <si>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</si>
  <si>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</si>
  <si>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</si>
  <si>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</si>
  <si>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</si>
  <si>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</si>
  <si>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</si>
  <si>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</si>
  <si>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</si>
  <si>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</si>
  <si>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</si>
  <si>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</si>
  <si>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</si>
  <si>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</si>
  <si>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</si>
  <si>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</si>
  <si>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</si>
  <si>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</si>
  <si>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</si>
  <si>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</si>
  <si>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</si>
  <si>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</si>
  <si>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</si>
  <si>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</si>
  <si>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</si>
  <si>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</si>
  <si>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</si>
  <si>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</si>
  <si>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</si>
  <si>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</si>
  <si>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</si>
  <si>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</si>
  <si>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</si>
  <si>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</si>
  <si>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</si>
  <si>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</si>
  <si>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</si>
  <si>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</si>
  <si>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</si>
  <si>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</si>
  <si>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</si>
  <si>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</si>
  <si>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</si>
  <si>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</si>
  <si>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</si>
  <si>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</si>
  <si>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</si>
  <si>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</si>
  <si>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</si>
  <si>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</si>
  <si>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</si>
  <si>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</si>
  <si>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</si>
  <si>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</si>
  <si>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</si>
  <si>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</si>
  <si>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</si>
  <si>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</si>
  <si>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</si>
  <si>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</si>
  <si>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</si>
  <si>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</si>
  <si>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</si>
  <si>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</si>
  <si>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</si>
  <si>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</si>
  <si>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</si>
  <si>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</si>
  <si>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</si>
  <si>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</si>
  <si>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</si>
  <si>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</si>
  <si>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</si>
  <si>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</si>
  <si>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</si>
  <si>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</si>
  <si>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</si>
  <si>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</si>
  <si>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</si>
  <si>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</si>
  <si>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</si>
  <si>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</si>
  <si>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</si>
  <si>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</si>
  <si>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</si>
  <si>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</si>
  <si>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</si>
  <si>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</si>
  <si>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</si>
  <si>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</si>
  <si>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</si>
  <si>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</si>
  <si>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</si>
  <si>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</si>
  <si>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</si>
  <si>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</si>
  <si>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</si>
  <si>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</si>
  <si>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</si>
  <si>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</si>
  <si>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</si>
  <si>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</si>
  <si>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</si>
  <si>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</si>
  <si>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</si>
  <si>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</si>
  <si>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</si>
  <si>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</si>
  <si>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</si>
  <si>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</si>
  <si>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</si>
  <si>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</si>
  <si>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</si>
  <si>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</si>
  <si>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</si>
  <si>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</si>
  <si>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</si>
  <si>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</si>
  <si>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</si>
  <si>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</si>
  <si>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</si>
  <si>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</si>
  <si>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</si>
  <si>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</si>
  <si>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</si>
  <si>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</si>
  <si>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</si>
  <si>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</si>
  <si>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</si>
  <si>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</si>
  <si>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</si>
  <si>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</si>
  <si>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</si>
  <si>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</si>
  <si>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</si>
  <si>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</si>
  <si>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</si>
  <si>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</si>
  <si>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</si>
  <si>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</si>
  <si>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</si>
  <si>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</si>
  <si>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</si>
  <si>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</si>
  <si>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</si>
  <si>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</si>
  <si>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</si>
  <si>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</si>
  <si>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</si>
  <si>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</si>
  <si>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</si>
  <si>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</si>
  <si>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</si>
  <si>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</si>
  <si>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</si>
  <si>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</si>
  <si>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</si>
  <si>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</si>
  <si>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</si>
  <si>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</si>
  <si>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</si>
  <si>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</si>
  <si>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</si>
  <si>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</si>
  <si>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</si>
  <si>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</si>
  <si>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</si>
  <si>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</si>
  <si>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</si>
  <si>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</si>
  <si>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</si>
  <si>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</si>
  <si>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</si>
  <si>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</si>
  <si>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</si>
  <si>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</si>
  <si>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</si>
  <si>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</si>
  <si>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</si>
  <si>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</si>
  <si>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</si>
  <si>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</si>
  <si>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</si>
  <si>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</si>
  <si>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</si>
  <si>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</si>
  <si>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</si>
  <si>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</si>
  <si>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</si>
  <si>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</si>
  <si>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</si>
  <si>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</si>
  <si>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</si>
  <si>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</si>
  <si>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</si>
  <si>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</si>
  <si>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</si>
  <si>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</si>
  <si>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</si>
  <si>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</si>
  <si>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</si>
  <si>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</si>
  <si>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</si>
  <si>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</si>
  <si>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</si>
  <si>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</si>
  <si>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</si>
  <si>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</si>
  <si>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</si>
  <si>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</si>
  <si>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</si>
  <si>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</si>
  <si>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</si>
  <si>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</si>
  <si>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</si>
  <si>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</si>
  <si>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</si>
  <si>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</si>
  <si>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</si>
  <si>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</si>
  <si>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</si>
  <si>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</si>
  <si>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</si>
  <si>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</si>
  <si>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</si>
  <si>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</si>
  <si>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</si>
  <si>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</si>
  <si>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</si>
  <si>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</si>
  <si>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</si>
  <si>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</si>
  <si>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</si>
  <si>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</si>
  <si>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</si>
  <si>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</si>
  <si>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</si>
  <si>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</si>
  <si>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</si>
  <si>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</si>
  <si>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</si>
  <si>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</si>
  <si>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</si>
  <si>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</si>
  <si>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</si>
  <si>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</si>
  <si>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</si>
  <si>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</si>
  <si>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</si>
  <si>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</si>
  <si>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</si>
  <si>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</si>
  <si>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</si>
  <si>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</si>
  <si>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</si>
  <si>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</si>
  <si>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</si>
  <si>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</si>
  <si>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</si>
  <si>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</si>
  <si>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</si>
  <si>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</si>
  <si>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</si>
  <si>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</si>
  <si>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</si>
  <si>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</si>
  <si>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</si>
  <si>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</si>
  <si>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</si>
  <si>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</si>
  <si>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</si>
  <si>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</si>
  <si>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</si>
  <si>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</si>
  <si>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</si>
  <si>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</si>
  <si>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</si>
  <si>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</si>
  <si>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</si>
  <si>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</si>
  <si>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</si>
  <si>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</si>
  <si>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</si>
  <si>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</si>
  <si>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</si>
  <si>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</si>
  <si>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</si>
  <si>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</si>
  <si>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</si>
  <si>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</si>
  <si>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</si>
  <si>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</si>
  <si>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</si>
  <si>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</si>
  <si>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</si>
  <si>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</si>
  <si>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</si>
  <si>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</si>
  <si>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</si>
  <si>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</si>
  <si>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</si>
  <si>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</si>
  <si>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</si>
  <si>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</si>
  <si>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</si>
  <si>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</si>
  <si>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</si>
  <si>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</si>
  <si>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</si>
  <si>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</si>
  <si>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</si>
  <si>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</si>
  <si>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</si>
  <si>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</si>
  <si>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</si>
  <si>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</si>
  <si>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</si>
  <si>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</si>
  <si>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</si>
  <si>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</si>
  <si>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</si>
  <si>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</si>
  <si>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</si>
  <si>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</si>
  <si>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</si>
  <si>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</si>
  <si>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</si>
  <si>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</si>
  <si>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</si>
  <si>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</si>
  <si>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</si>
  <si>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</si>
  <si>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</si>
  <si>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</si>
  <si>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</si>
  <si>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</si>
  <si>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</si>
  <si>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</si>
  <si>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</si>
  <si>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</si>
  <si>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</si>
  <si>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</si>
  <si>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</si>
  <si>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</si>
  <si>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</si>
  <si>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</si>
  <si>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</si>
  <si>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</si>
  <si>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</si>
  <si>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</si>
  <si>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</si>
  <si>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</si>
  <si>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</si>
  <si>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</si>
  <si>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</si>
  <si>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</si>
  <si>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</si>
  <si>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</si>
  <si>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</si>
  <si>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</si>
  <si>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</si>
  <si>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</si>
  <si>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</si>
  <si>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</si>
  <si>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</si>
  <si>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</si>
  <si>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</si>
  <si>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</si>
  <si>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</si>
  <si>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</si>
  <si>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</si>
  <si>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</si>
  <si>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</si>
  <si>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</si>
  <si>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</si>
  <si>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</si>
  <si>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</si>
  <si>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</si>
  <si>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</si>
  <si>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</si>
  <si>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</si>
  <si>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</si>
  <si>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</si>
  <si>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</si>
  <si>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</si>
  <si>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</si>
  <si>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</si>
  <si>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</si>
  <si>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</si>
  <si>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</si>
  <si>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</si>
  <si>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</si>
  <si>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</si>
  <si>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</si>
  <si>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</si>
  <si>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</si>
  <si>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</si>
  <si>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</si>
  <si>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</si>
  <si>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</si>
  <si>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</si>
  <si>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</si>
  <si>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</si>
  <si>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</si>
  <si>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</si>
  <si>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</si>
  <si>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</si>
  <si>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</si>
  <si>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</si>
  <si>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</si>
  <si>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</si>
  <si>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</si>
  <si>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</si>
  <si>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</si>
  <si>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</si>
  <si>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</si>
  <si>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</si>
  <si>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</si>
  <si>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</si>
  <si>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</si>
  <si>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</si>
  <si>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</si>
  <si>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</si>
  <si>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</si>
  <si>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</si>
  <si>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</si>
  <si>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</si>
  <si>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</si>
  <si>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</si>
  <si>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</si>
  <si>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</si>
  <si>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</si>
  <si>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</si>
  <si>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</si>
  <si>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</si>
  <si>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X</t>
  </si>
  <si>
    <t>Y</t>
  </si>
  <si>
    <t>เขตป้อมปราบศัตรูพ่าย</t>
  </si>
  <si>
    <t>No</t>
  </si>
  <si>
    <t>XY</t>
  </si>
  <si>
    <t>Latitude</t>
  </si>
  <si>
    <t>Longtitude</t>
  </si>
  <si>
    <t>Remarks</t>
  </si>
  <si>
    <t>Round</t>
  </si>
  <si>
    <t>13.744566555491227,100.51002280572666</t>
  </si>
  <si>
    <t>13.749117228822033, 100.50802320255387</t>
  </si>
  <si>
    <t>13.755202386922969, 100.510120730942</t>
  </si>
  <si>
    <t>13.74763441601273, 100.50579519726237</t>
  </si>
  <si>
    <t>13.761044605472756, 100.51144858679608</t>
  </si>
  <si>
    <t>Duplicated POI</t>
  </si>
  <si>
    <t>13.757161202542829, 100.50685928968784</t>
  </si>
  <si>
    <t>not found</t>
  </si>
  <si>
    <t>13.746656958485707, 100.51583929593745</t>
  </si>
  <si>
    <t>13.753275690346474, 100.50909313335636</t>
  </si>
  <si>
    <t>13.745767639003958, 100.51302378119462</t>
  </si>
  <si>
    <t>13.743099366753016, 100.51527210534871</t>
  </si>
  <si>
    <t>ลานโรงเรียนสมานศึกษาวิทยา</t>
  </si>
  <si>
    <t>13.74765130299382, 100.50939837884687</t>
  </si>
  <si>
    <t>เปลี่ยนชื่อจาก โรงเรียนสมานวิทยา เป็น โรงเรียนสมานศึกษาวิทยา</t>
  </si>
  <si>
    <t>13.757320425347826, 100.50885012187953</t>
  </si>
  <si>
    <t>13.75379254827276, 100.5075780734194</t>
  </si>
  <si>
    <t>ลานวัดโสมนัสราชวรวิหาร</t>
  </si>
  <si>
    <t>13.761484131874003, 100.51087434783106</t>
  </si>
  <si>
    <t>เปลี่ยนชื่อจาก ลานวัดโสมนัสวิหาร เป็น ลานวัดโสมนัสราชวรวิหาร</t>
  </si>
  <si>
    <t>13.747032846345478, 100.51273095217859</t>
  </si>
  <si>
    <t>13.749438525240619, 100.5093093108199</t>
  </si>
  <si>
    <t>13.757564636378417, 100.51090271165842</t>
  </si>
  <si>
    <t>13.744316263324448, 100.51008457688938</t>
  </si>
  <si>
    <t>13.755515358401999, 100.51027903292979</t>
  </si>
  <si>
    <t>13.74349842102908, 100.50951719284164</t>
  </si>
  <si>
    <t>13.745782447208517, 100.51225409915402</t>
  </si>
  <si>
    <t>13.749166688589497, 100.50835338572607</t>
  </si>
  <si>
    <t>13.748042887752405, 100.50557342487572</t>
  </si>
  <si>
    <t>13.746654873189902, 100.50964137288602</t>
  </si>
  <si>
    <t>13.752079182922,100.515197957154</t>
  </si>
  <si>
    <t>13.755932449213407, 100.51330316335248</t>
  </si>
  <si>
    <t>สวนรมณีนาถ</t>
  </si>
  <si>
    <t>13.749100740061667, 100.50281807343198</t>
  </si>
  <si>
    <t>สวนสราญรมย์</t>
  </si>
  <si>
    <t>13.7481200436728, 100.4952752990606</t>
  </si>
  <si>
    <t>สวนสันติชัยปราการ</t>
  </si>
  <si>
    <t>13.763964003635536, 100.4952695967249</t>
  </si>
  <si>
    <t>สวนนาคราภิรมย์</t>
  </si>
  <si>
    <t>13.747005237421307, 100.49011775652373</t>
  </si>
  <si>
    <t>สวนปิดถาวร กลายเป็นที่จอดรถ</t>
  </si>
  <si>
    <t>13.75865606674347, 100.4957465770862</t>
  </si>
  <si>
    <t>สวนสาธารณะป้อมมหากาฬ</t>
  </si>
  <si>
    <t>13.754912042305072, 100.50549607740776</t>
  </si>
  <si>
    <t>13.755345883946957, 100.49302088306749</t>
  </si>
  <si>
    <t>13.756814669285644, 100.49908973905416</t>
  </si>
  <si>
    <t>13.763703307340595, 100.49630470030267</t>
  </si>
  <si>
    <t>13.752676469104099, 100.5015091390541</t>
  </si>
  <si>
    <t>13.755496343342212, 100.50386057740775</t>
  </si>
  <si>
    <t>ลานกีฬาโรงเรียนวัดบวรนิเวศ</t>
  </si>
  <si>
    <t>13.759480384258856, 100.50175444958447</t>
  </si>
  <si>
    <t>13.756042281215747, 100.48992307286791</t>
  </si>
  <si>
    <t>ลานกีฬาโรงเรียนวัดราชบูรณะ</t>
  </si>
  <si>
    <t>13.74297193519983, 100.49938302248556</t>
  </si>
  <si>
    <t>เปลี่ยนชื่อ เป็น ลานกีฬาโรงเรียนวัดราชบูรณะ</t>
  </si>
  <si>
    <t>13.761824776919761, 100.4968946734014</t>
  </si>
  <si>
    <t>13.742825333429057, 100.49819605869267</t>
  </si>
  <si>
    <t>13.744302338908774, 100.49495826237612</t>
  </si>
  <si>
    <t>13.742672641648552, 100.4933033364089</t>
  </si>
  <si>
    <t>สนามกีฬามหาวิทยาลัยธรรมศาสตร์อยู่ที่รังสิต</t>
  </si>
  <si>
    <t>13.754832864862847, 100.48868598321741</t>
  </si>
  <si>
    <t>13.740982926995867, 100.49535979911163</t>
  </si>
  <si>
    <t>13.751559225398509, 100.49253838693777</t>
  </si>
  <si>
    <t>13.746553077368869, 100.49315544764859</t>
  </si>
  <si>
    <t>13.751008596930014, 100.50101385041984</t>
  </si>
  <si>
    <t>13.749098068947193, 100.49730308138335</t>
  </si>
  <si>
    <t>ลานวัดชนะสงครามราชวรมหาวิหาร</t>
  </si>
  <si>
    <t>13.760751041160425, 100.49592184872141</t>
  </si>
  <si>
    <t>เปลี่ยนชื่อ เป็น ลานวัดชนะสงครามราชวรมหาวิหาร</t>
  </si>
  <si>
    <t>13.760261964199346, 100.49980662376501</t>
  </si>
  <si>
    <t>13.753453608917996, 100.50415851853262</t>
  </si>
  <si>
    <t>13.766937656059016, 100.50286012782755</t>
  </si>
  <si>
    <t>13.76410656108866, 100.50664390383433</t>
  </si>
  <si>
    <t>13.76443270857101, 100.50156790624312</t>
  </si>
  <si>
    <t>13.76963687241042, 100.50283303475705</t>
  </si>
  <si>
    <t>13.766246239955903, 100.50096084028948</t>
  </si>
  <si>
    <t>13.754868624252426, 100.50410884122323</t>
  </si>
  <si>
    <t>13.755677720514196, 100.50482395742317</t>
  </si>
  <si>
    <t>13.741147673747193, 100.49821168071779</t>
  </si>
  <si>
    <t>13.764165652154484, 100.4978449374495</t>
  </si>
  <si>
    <t>13.744322827254424, 100.49418497565966</t>
  </si>
  <si>
    <t>อยู่ที่สัตหีบ 12.66370781970169, 100.93573566787944</t>
  </si>
  <si>
    <t>13.769161318527892, 100.49525188204878</t>
  </si>
  <si>
    <t xml:space="preserve"> เป็น locality ชื่อ place name ไม่มีสนามชื่อนี้</t>
  </si>
  <si>
    <t>13.750697166763752, 100.3542854661158</t>
  </si>
  <si>
    <t>13.729279153237556, 100.38854393483045</t>
  </si>
  <si>
    <t>13.730109965406124, 100.3685314397226</t>
  </si>
  <si>
    <t>13.695183074032345, 100.39283604341266</t>
  </si>
  <si>
    <t>13.701309429391825, 100.37750448185894</t>
  </si>
  <si>
    <t>13.707201216792281, 100.38187646940597</t>
  </si>
  <si>
    <t>13.71333607989398, 100.40754427676245</t>
  </si>
  <si>
    <t>13.71210476416429, 100.41888305228976</t>
  </si>
  <si>
    <t>13.707310884163768, 100.37584739461849</t>
  </si>
  <si>
    <t>13.684494896462551, 100.41253013880248</t>
  </si>
  <si>
    <t>13.685644014342142, 100.42210020572212</t>
  </si>
  <si>
    <t>13.680542086474443, 100.40775827995014</t>
  </si>
  <si>
    <t>13.678940583556642, 100.40858170498788</t>
  </si>
  <si>
    <t>13.689674513786775, 100.41745239892074</t>
  </si>
  <si>
    <t>13.696379359569514, 100.40910761363652</t>
  </si>
  <si>
    <t>13.677432738228394, 100.39579900976247</t>
  </si>
  <si>
    <t>13.69179246518434, 100.39420039902907</t>
  </si>
  <si>
    <t>13.70741607649076, 100.40075227542616</t>
  </si>
  <si>
    <t>13.704686179229732, 100.38452555870191</t>
  </si>
  <si>
    <t>13.718605048255444, 100.37777504021872</t>
  </si>
  <si>
    <t>13.731440508362398, 100.37529405425082</t>
  </si>
  <si>
    <t>13.722231361850426, 100.38810151114927</t>
  </si>
  <si>
    <t>13.718218291421556, 100.3755419945999</t>
  </si>
  <si>
    <t>เขตบางแค
รหัสข้อมูล :16207
ปีสำรวจข้อมูล :2561
พื้นที่สีเขียว 10 ประเภท :พื้นที่สวนสาธารณะ/สวนหย่อม
ประเภทย่อย :สวนหย่อมขนาดเล็ก
สวนหลัก :0
สวนอนุรักษ์พันธุ์พืช :0
ชื่อพื้นที่สีเขียว :สวนหย่อมสาธารณะ วงเวียนหมู่บ้านเศรษฐกิจ ผัง ข. ถนนซอยเศรษฐกิจ 29
รายละเอียดพื้นที่สีเขียว :ไม้พุ่มใหญ่ ต้นมะขาม สนามกีฬา ม้านั่ง
ขนาดพื้นที่ :ไร่:1 งาน:0 วา:0.00
ประเภทเจ้าของพื้นที่ฯ :กรุงเทพมหานคร
ประเภทย่อย :สำนักงานเขต
ระบุชื่อเจ้าของพื้นที่ฯ :เขตบางแค
http://203.155.220.118/green-parks-admin/index.php?m=green_parks&amp;op=detaildata&amp;NUID=16207</t>
  </si>
  <si>
    <t>13.71531509410863, 100.37475376393657</t>
  </si>
  <si>
    <t>13.735841138112868, 100.35900042652514</t>
  </si>
  <si>
    <t>13.749492663453818, 100.35481353645754</t>
  </si>
  <si>
    <t>13.74405247764442, 100.42033302000615</t>
  </si>
  <si>
    <t>13.69331567264288, 100.39193045177156</t>
  </si>
  <si>
    <t>13.733299309572423, 100.36457479427477</t>
  </si>
  <si>
    <t>13.734103931870896, 100.37066005746769</t>
  </si>
  <si>
    <t>13.69535591831413, 100.40000651773326</t>
  </si>
  <si>
    <t>Private (SportClub)</t>
  </si>
  <si>
    <t>13.697984356366897, 100.40604275668942</t>
  </si>
  <si>
    <t>13.69353074738814, 100.3998897535999</t>
  </si>
  <si>
    <t>สวนหมู่บ้านปฐมพร ถนนสายบางแวก เขตบางแค</t>
  </si>
  <si>
    <t>13.749088118176912, 100.36491359320323</t>
  </si>
  <si>
    <t>13.741854873644392, 100.38535122797875</t>
  </si>
  <si>
    <t>13.68232039995478, 100.4034836230653</t>
  </si>
  <si>
    <t>13.737934471307923, 100.40107834048177</t>
  </si>
  <si>
    <t>13.72501682497699, 100.3660619333703</t>
  </si>
  <si>
    <t>13.685833816703607, 100.38545534103848</t>
  </si>
  <si>
    <t>13.745043931748025, 100.38088438800908</t>
  </si>
  <si>
    <t>13.71315935478086, 100.37129622485857</t>
  </si>
  <si>
    <t>13.720767545572368, 100.36968441809043</t>
  </si>
  <si>
    <t>13.7458158546126,100.356055821669</t>
  </si>
  <si>
    <t>http://203.155.220.118/green-parks-admin/index.php?m=green_parks&amp;op=detaildata&amp;NUID=16295
เช็คจากภาพและสตรีทวิว เหมือนจะเป็นร้านอาหาร ชื่อ Shing A ring A ring. Hang Out Bar&amp;Cafe</t>
  </si>
  <si>
    <t>13.670650614472317, 100.3901986674866</t>
  </si>
  <si>
    <t>13.745080531364886, 100.40382928769444</t>
  </si>
  <si>
    <t>private</t>
  </si>
  <si>
    <t>13.738625411950423, 100.3593331540656</t>
  </si>
  <si>
    <t>สวนป่าใต้สะพานทางด่วนถนนกาญจนาภิเษกติดถนนเพชรเกษม</t>
  </si>
  <si>
    <t>13.71119810013122, 100.40665696163857</t>
  </si>
  <si>
    <t>13.67986910049701, 100.40240123469583</t>
  </si>
  <si>
    <t>13.712379921249806, 100.4057485107859</t>
  </si>
  <si>
    <t>http://203.155.220.118/green-parks-admin/index.php?m=green_parks&amp;op=detaildata&amp;NUID=2858</t>
  </si>
  <si>
    <t>13.701872554846005, 100.3820573161931</t>
  </si>
  <si>
    <t>13.730761431030874, 100.42177184352227</t>
  </si>
  <si>
    <t>13.696908077256449, 100.40892945974261</t>
  </si>
  <si>
    <t>13.730701811600849, 100.36705472652281</t>
  </si>
  <si>
    <t>13.739985935064515, 100.4890591890463</t>
  </si>
  <si>
    <t>13.741015317602193, 100.49120781378517</t>
  </si>
  <si>
    <t>not found หาเจอว่ามีจากข้อมูลชุมชนแต่หาตำแหน่งไม่เจอ</t>
  </si>
  <si>
    <t>13.722129192503004, 100.47713183469088</t>
  </si>
  <si>
    <t>13.722722390097651, 100.47992763147369</t>
  </si>
  <si>
    <t>ลานกีฬาโรงเรียนกันตทาราราม</t>
  </si>
  <si>
    <t>13.717802224571559, 100.47840310816802</t>
  </si>
  <si>
    <t>13.714785933035564, 100.48591810941774</t>
  </si>
  <si>
    <t>13.72029913864567, 100.50949870305637</t>
  </si>
  <si>
    <t>13.713118175175055, 100.49382905104426</t>
  </si>
  <si>
    <t>13.709098686032192, 100.49191711987017</t>
  </si>
  <si>
    <t>13.704249121501155, 100.49071434682362</t>
  </si>
  <si>
    <t>13.702634140545959, 100.48995867373249</t>
  </si>
  <si>
    <t>13.700208540970923, 100.4884996758812</t>
  </si>
  <si>
    <t>13.699059464234074, 100.48350111828915</t>
  </si>
  <si>
    <t>13.708832227821897, 100.48485102524401</t>
  </si>
  <si>
    <t>13.715203692909029, 100.48542182436832</t>
  </si>
  <si>
    <t>13.696811876611376, 100.48842768445525</t>
  </si>
  <si>
    <t>13.718987458361136, 100.47917459424254</t>
  </si>
  <si>
    <t>13.740662365854275, 100.49193158447608</t>
  </si>
  <si>
    <t>13.722231376783727, 100.48120228507814</t>
  </si>
  <si>
    <t>13.69604713104326, 100.48858511294196</t>
  </si>
  <si>
    <t>13.704586450212354, 100.49065891580761</t>
  </si>
  <si>
    <t>13.716087848142802, 100.47603479005747</t>
  </si>
  <si>
    <t>13.711975295013097, 100.47610461458524</t>
  </si>
  <si>
    <t>13.732558813682028, 100.4890496543545</t>
  </si>
  <si>
    <t>13.699923503800282, 100.48929775867187</t>
  </si>
  <si>
    <t>13.735387232750716, 100.49245760775672</t>
  </si>
  <si>
    <t>13.73416133491302, 100.4878731077893</t>
  </si>
  <si>
    <t>13.737062923943066, 100.49584587353986</t>
  </si>
  <si>
    <t>13.72079412686554, 100.48418390172402</t>
  </si>
  <si>
    <t>13.722652096994898, 100.47975018013776</t>
  </si>
  <si>
    <t>13.70910614132263, 100.49195161570769</t>
  </si>
  <si>
    <t>13.72020412448367, 100.47130614025335</t>
  </si>
  <si>
    <t>13.725545141034512, 100.48604367015176</t>
  </si>
  <si>
    <t>13.707187482552888, 100.48881920719623</t>
  </si>
  <si>
    <t>13.70788650845449, 100.48231819646053</t>
  </si>
  <si>
    <t>13.728785688780569, 100.49114179101225</t>
  </si>
  <si>
    <t>13.72995123954809, 100.48836950811165</t>
  </si>
  <si>
    <t>13.712153327841234, 100.46849053694707</t>
  </si>
  <si>
    <t>13.723701469959842, 100.48293321235363</t>
  </si>
  <si>
    <t>13.709743510862614, 100.48651893609774</t>
  </si>
  <si>
    <t>13.7339538983774,100.494712251778</t>
  </si>
  <si>
    <t>http://203.155.220.118/green-parks-admin/index.php?m=green_parks&amp;op=detaildata&amp;NUID=2796</t>
  </si>
  <si>
    <t>13.732837717737906, 100.48965923388903</t>
  </si>
  <si>
    <t>13.822693931374912, 100.51205800616485</t>
  </si>
  <si>
    <t>13.813948670434636, 100.52068884175826</t>
  </si>
  <si>
    <t>13.806264413546653, 100.5338252951279</t>
  </si>
  <si>
    <t>13.82706221302866, 100.52792250920056</t>
  </si>
  <si>
    <t>13.806088870960913, 100.52353041009017</t>
  </si>
  <si>
    <t>13.833471460369516, 100.53000730114579</t>
  </si>
  <si>
    <t>13.808959733923514, 100.51899808147472</t>
  </si>
  <si>
    <t>13.818665527626843, 100.51863289572134</t>
  </si>
  <si>
    <t>13.801492435158151, 100.52356858542505</t>
  </si>
  <si>
    <t>13.822714272699397, 100.5173304739974</t>
  </si>
  <si>
    <t>13.82950756540348, 100.5216715420297</t>
  </si>
  <si>
    <t>13.81595985510857, 100.52907734411805</t>
  </si>
  <si>
    <t>13.812796993049913, 100.5181173903204</t>
  </si>
  <si>
    <t>13.809593509422864, 100.53631811219923</t>
  </si>
  <si>
    <t>13.8077220069819,100.539290124084</t>
  </si>
  <si>
    <t>http://203.155.220.118/green-parks-admin/index.php?m=green_parks&amp;op=detaildata&amp;NUID=7658</t>
  </si>
  <si>
    <t>13.817152625402903, 100.51529824972937</t>
  </si>
  <si>
    <t>13.82303341267902, 100.52039782169336</t>
  </si>
  <si>
    <t>13.823981210068254, 100.52140210403704</t>
  </si>
  <si>
    <t>13.828809977753833, 100.52098637953468</t>
  </si>
  <si>
    <t>13.828866797195191, 100.5194208169497</t>
  </si>
  <si>
    <t>13.833320963488207, 100.52924114332546</t>
  </si>
  <si>
    <t xml:space="preserve">Duplicated POI </t>
  </si>
  <si>
    <t>13.832988654342257, 100.5297037345003</t>
  </si>
  <si>
    <t>13.830250145863712, 100.53737362408175</t>
  </si>
  <si>
    <t>13.843582260927153, 100.53355458065063</t>
  </si>
  <si>
    <t>13.815057613585488, 100.52901599590763</t>
  </si>
  <si>
    <t>Duplicated POI ชื่อทางการกับชื่อรอง</t>
  </si>
  <si>
    <t>13.804492840964057, 100.53361226248211</t>
  </si>
  <si>
    <t>13.81597749089205, 100.51587055871305</t>
  </si>
  <si>
    <t>13.804804831716673, 100.53711138859273</t>
  </si>
  <si>
    <t>13.830205137003805, 100.53850889797093</t>
  </si>
  <si>
    <t>สวนหมู่บ้านแสนสิริ</t>
  </si>
  <si>
    <t>ลานวัดวชิรธรรมสาธิตวรวิหาร</t>
  </si>
  <si>
    <t>ลานกีฬาโรงเรียนบางจาก(นาคเผื่อนอุปถัมภ์)</t>
  </si>
  <si>
    <t>ลานกีฬาโรงเรียนศรีวัฒนา(วิทยาลัยเทคโนโลยีศรีวัฒนาบริหารธุรกิจ)</t>
  </si>
  <si>
    <t>ลานกีฬาโรงเรียนสหพาณิชย์(วิทยาลัยเทคโนโลยีสหะพาณิชย์บริหารธุรกิจ)</t>
  </si>
  <si>
    <t>ลานกีฬาชุมชนเชลียง 5 (ซอยอุดมสุข 45)</t>
  </si>
  <si>
    <t>ลานกีฬาหมูู่่บ้านศรันย์จิตต์ 4</t>
  </si>
  <si>
    <t>โรงเรียนศรีวัฒนาพาณิชยการ(วิทยาลัยเทคโนโลยีศรีวัฒนาบริหารธุรกิจ)</t>
  </si>
  <si>
    <t>สวนวารีภิรมย์</t>
  </si>
  <si>
    <t>ลานกีฬาสุขสันต์พัฒนา</t>
  </si>
  <si>
    <t>ลานกีฬาหมูู่บ้านบุรีรมย์</t>
  </si>
  <si>
    <t>ลานกีฬาบ้านลำกะโหลกหมู่ 3</t>
  </si>
  <si>
    <t>ลานกีฬาโรงเรียนสุเหร่าคลอง 1</t>
  </si>
  <si>
    <t>สวนหมู่บ้านฮาบีเทีย ยาร์ด</t>
  </si>
  <si>
    <t>สวนหมู่บ้านพาทาโกเนีย ซาฟารี-รามอินทรา</t>
  </si>
  <si>
    <t>สวนหมู่บ้านเดอะ ริคโค เรสซิเด้น</t>
  </si>
  <si>
    <t>สวนหมู่บ้าน K RIZ town</t>
  </si>
  <si>
    <t>สวนหมู่บ้านสัมมากรมีนบุรี 2</t>
  </si>
  <si>
    <t>สวนหมู่บ้านฮาบีเทีย ออดิ่ท(Habitia Orbit)</t>
  </si>
  <si>
    <t>สวนหมู่บ้านลีฟวิ่งลากูน</t>
  </si>
  <si>
    <t>มัสยิดกมาลุลอิสลาม ถนนประชาร่วมใจ</t>
  </si>
  <si>
    <t>Status</t>
  </si>
  <si>
    <t>No-Location</t>
  </si>
  <si>
    <t>NewName</t>
  </si>
  <si>
    <t>New-Duplicate</t>
  </si>
  <si>
    <t>Location</t>
  </si>
  <si>
    <t>Ok</t>
  </si>
  <si>
    <t>ประเภท</t>
  </si>
  <si>
    <t>อ้างอิง</t>
  </si>
  <si>
    <t>B</t>
  </si>
  <si>
    <t>จ.-ศ. 7.00-18.00</t>
  </si>
  <si>
    <t>7.00-17.00</t>
  </si>
  <si>
    <t>6.00-18.00</t>
  </si>
  <si>
    <t>จ.-ศ. 8.00 -18.00</t>
  </si>
  <si>
    <t>จ.-ศ. 7.00-17.00</t>
  </si>
  <si>
    <t>F</t>
  </si>
  <si>
    <t>8.30-16.30</t>
  </si>
  <si>
    <t>D</t>
  </si>
  <si>
    <t>24 ชั่วโมง</t>
  </si>
  <si>
    <t>C</t>
  </si>
  <si>
    <t>จ. - ศ. 8.30-16.30</t>
  </si>
  <si>
    <t>จ. - ศ. 8.00-15.00</t>
  </si>
  <si>
    <t>จ. - ศ. 7.00-17.00</t>
  </si>
  <si>
    <t xml:space="preserve">จ. - ศ. 7.00-17.00
</t>
  </si>
  <si>
    <t>E</t>
  </si>
  <si>
    <t xml:space="preserve">จ. - ศ. 8.30-16.30
</t>
  </si>
  <si>
    <t xml:space="preserve">จ. - ศ. 6.00-17.30
</t>
  </si>
  <si>
    <t>H</t>
  </si>
  <si>
    <t>7.00-19.00</t>
  </si>
  <si>
    <t>5.00-17.00</t>
  </si>
  <si>
    <t>จ.-ศ. 7.00-21.00 ส.-อา. 8.00-21.00</t>
  </si>
  <si>
    <t>4.30-20.00</t>
  </si>
  <si>
    <t>8.00-18.00</t>
  </si>
  <si>
    <t>06.00-18.00</t>
  </si>
  <si>
    <t>จ.-ศ. 6.00-17.00 ส.-อา. 6.00-18.00</t>
  </si>
  <si>
    <t>8.00-20.30</t>
  </si>
  <si>
    <t>8.00-17.00</t>
  </si>
  <si>
    <t>จ.- ศ. 8.30-16.30</t>
  </si>
  <si>
    <t>Text</t>
  </si>
  <si>
    <t>05.00 - 21.00</t>
  </si>
  <si>
    <t>สวนสาธารณะสันติไชยปราการ</t>
  </si>
  <si>
    <t>***ปิด***</t>
  </si>
  <si>
    <t>อ.-ศ. 8.30-16.30 ส.-อา. 10.00 - 18.00</t>
  </si>
  <si>
    <t>จ.-ศ. 8.30 - 16.30</t>
  </si>
  <si>
    <t>จ.-ศ. 7.30 - 16.30</t>
  </si>
  <si>
    <t>จ.-ศ. 8.00 - 16.30</t>
  </si>
  <si>
    <t>10.00-22.00</t>
  </si>
  <si>
    <t>12.00-00.00</t>
  </si>
  <si>
    <t>8.30-15.30</t>
  </si>
  <si>
    <t>8.00-18.30</t>
  </si>
  <si>
    <t>8.30-21.00</t>
  </si>
  <si>
    <t>6.00-19.00</t>
  </si>
  <si>
    <t>8.00-20.00</t>
  </si>
  <si>
    <t>7.00-18.30</t>
  </si>
  <si>
    <t>05.00-21.00</t>
  </si>
  <si>
    <t>9:00–17:00</t>
  </si>
  <si>
    <t>คณะกรรมการอนุรักษ์และพัฒนากรุงรัตนโกสินทร์และเมืองเก่า</t>
  </si>
  <si>
    <t>09.00-20.00</t>
  </si>
  <si>
    <t>05.30-21.00</t>
  </si>
  <si>
    <t>อ.-อา 10.00-18.00</t>
  </si>
  <si>
    <t>11.00-22.00</t>
  </si>
  <si>
    <t>8.00-16.00</t>
  </si>
  <si>
    <t>7.00-18.00</t>
  </si>
  <si>
    <t>5.00-19.00</t>
  </si>
  <si>
    <t>9.00-23.00</t>
  </si>
  <si>
    <t>11.00-21.30</t>
  </si>
  <si>
    <t>8.00-23.00</t>
  </si>
  <si>
    <t>10.00-12.00</t>
  </si>
  <si>
    <t>17.00-0.00</t>
  </si>
  <si>
    <t>จ-ศ 15:00-0:00 ส-อ 0:00</t>
  </si>
  <si>
    <t>I</t>
  </si>
  <si>
    <t>6.00-21.00</t>
  </si>
  <si>
    <t>G</t>
  </si>
  <si>
    <t>5.00-21.00</t>
  </si>
  <si>
    <t>จ-อ 8.00-17.00 น.</t>
  </si>
  <si>
    <t>จ-ส 5.30-16.30 อ เปิด24 ชม.</t>
  </si>
  <si>
    <t>10.00-20.00</t>
  </si>
  <si>
    <t>6.00-20.00</t>
  </si>
  <si>
    <t>7.00-20.00</t>
  </si>
  <si>
    <t>สนข.ธนบุรี</t>
  </si>
  <si>
    <t>8.00-16.30</t>
  </si>
  <si>
    <t>จ-ศ 09.30-16.00 น.</t>
  </si>
  <si>
    <t>จ-ศ 07.30-16.30 น.</t>
  </si>
  <si>
    <t>08.00-22.00 น.</t>
  </si>
  <si>
    <t>09.00-22.00 น.</t>
  </si>
  <si>
    <t>จ-ศ 10.00-22.00 น.</t>
  </si>
  <si>
    <t>05.30-20.00 น.</t>
  </si>
  <si>
    <t>08.00-17.00 น.</t>
  </si>
  <si>
    <t>ปิดบริการ</t>
  </si>
  <si>
    <t>ลานกีฬาชุมชนบ้านพักรถไฟก่อสร้าง</t>
  </si>
  <si>
    <t>สนามกีฬากลางแจ้ง</t>
  </si>
  <si>
    <t>ลานกีฬาชุมชนบ้านพักรถไฟก่อสร้าง 2</t>
  </si>
  <si>
    <t>จ.-ศ. 8.30-16.30</t>
  </si>
  <si>
    <t>จ.-ศ. 8.30-20.00</t>
  </si>
  <si>
    <t>พฤ-อา 17.00-23.00</t>
  </si>
  <si>
    <t>05.00-22.00</t>
  </si>
  <si>
    <t>จ.-ศ. 9.00-21.00 ส-อา 8.00-21.00</t>
  </si>
  <si>
    <t>จ.-ศ. 7.00-16.30</t>
  </si>
  <si>
    <t>จ.-ศ. 7.30 - 15.30</t>
  </si>
  <si>
    <t>จ.-ศ. 8.00-16.30</t>
  </si>
  <si>
    <t>6.00-22.00</t>
  </si>
  <si>
    <t>8.00-22.00</t>
  </si>
  <si>
    <t>10.00-21.00</t>
  </si>
  <si>
    <t>9.00-22.00</t>
  </si>
  <si>
    <t>จ.-ศ. 05.00-18.00 ส-อา 6.00-18.00</t>
  </si>
  <si>
    <t>จ.-อา.05.00-19.00</t>
  </si>
  <si>
    <t>09.00-24.00 น.</t>
  </si>
  <si>
    <t>จ-ศ 07.30-16.00 น.</t>
  </si>
  <si>
    <t>จ-ศ 06.00-18.30 น.</t>
  </si>
  <si>
    <t>06.00-17.00 น.</t>
  </si>
  <si>
    <t>04.00-22.00 น.</t>
  </si>
  <si>
    <t>จ-ศ 08.00-16.00 น.</t>
  </si>
  <si>
    <t>จ-ศ 08.00-15.30 น.</t>
  </si>
  <si>
    <t>ลานกีฬาชุมชนข้างโรงกลั่นน้ำมันบางจาก</t>
  </si>
  <si>
    <t>06.00-18.00 น.</t>
  </si>
  <si>
    <t>05.00-17.00 น.</t>
  </si>
  <si>
    <t>ลานกีฬาหมู่บ้านศรันย์จิตต์</t>
  </si>
  <si>
    <t>06.00-22.00 น.</t>
  </si>
  <si>
    <t>06.00-19.00 น.</t>
  </si>
  <si>
    <t>จ-ศ 09.00-17.00 น.</t>
  </si>
  <si>
    <t>06.00-20.00 น.</t>
  </si>
  <si>
    <t>จ. 10.00-16.00 อ.-อา. 9.00-17.00</t>
  </si>
  <si>
    <t>8.00 -17.00</t>
  </si>
  <si>
    <t>08.00 - 17.00</t>
  </si>
  <si>
    <t>จ.-ศ. 8.00-15.00</t>
  </si>
  <si>
    <t>ลานกีฬาหมู่บ้านบุรีรมย์</t>
  </si>
  <si>
    <t>จ-ศ 08.00-17.30 น.</t>
  </si>
  <si>
    <t>05.00-06.00 น.</t>
  </si>
  <si>
    <t>Manual_Quadrant</t>
  </si>
  <si>
    <t>Column1</t>
  </si>
  <si>
    <t>ประเภทพื้นที่สาธารณะ</t>
  </si>
  <si>
    <t>กรรมสิทธิ์,การเข้าถึง</t>
  </si>
  <si>
    <t>ระดับคะแนน publicness (คุณอู๋)</t>
  </si>
  <si>
    <t>publicly own and operated</t>
  </si>
  <si>
    <t>บวก,บวก</t>
  </si>
  <si>
    <t>publicly own privately operated</t>
  </si>
  <si>
    <t>บวก,ลบ</t>
  </si>
  <si>
    <t>0 ทั้งคู่</t>
  </si>
  <si>
    <t>privately own publicly operated</t>
  </si>
  <si>
    <t>ลบ,บวก</t>
  </si>
  <si>
    <t>privately own and operated</t>
  </si>
  <si>
    <t>ลบ,ลบ</t>
  </si>
  <si>
    <t>บวก,0</t>
  </si>
  <si>
    <t>0,บวก</t>
  </si>
  <si>
    <t>ลบ,0</t>
  </si>
  <si>
    <t>0,ลบ</t>
  </si>
  <si>
    <t>Naming</t>
  </si>
  <si>
    <t>Formular</t>
  </si>
  <si>
    <t>Score</t>
  </si>
  <si>
    <t>Missing Quadrant</t>
  </si>
  <si>
    <t>No-Quadrant</t>
  </si>
  <si>
    <t>Scoring</t>
  </si>
  <si>
    <t>TypeScoring</t>
  </si>
  <si>
    <t>Name</t>
  </si>
  <si>
    <t>ลาน</t>
  </si>
  <si>
    <t>Type</t>
  </si>
  <si>
    <t>X_Quad</t>
  </si>
  <si>
    <t>Y_Quad</t>
  </si>
  <si>
    <t>jointly owned and operated</t>
  </si>
  <si>
    <t>publicly owned semi-publicly operated</t>
  </si>
  <si>
    <t>jointly owned publicly operate</t>
  </si>
  <si>
    <t>privately owned semi-publicly operated</t>
  </si>
  <si>
    <t>jointly owned privately operated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</si>
</sst>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0.0000"/>
  </numFmts>
  <fonts count="7" x14ac:knownFonts="1">
    <font>
      <sz val="11"/>
      <color theme="1"/>
      <name val="Tahoma"/>
      <family val="2"/>
      <scheme val="minor"/>
    </font>
    <font>
      <sz val="8"/>
      <name val="Tahoma"/>
      <family val="2"/>
      <scheme val="minor"/>
    </font>
    <font>
      <sz val="11"/>
      <color rgb="FF000000"/>
      <name val="Open Sans"/>
      <family val="2"/>
    </font>
    <font>
      <u/>
      <sz val="11"/>
      <color theme="10"/>
      <name val="Tahoma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quotePrefix="1"/>
    <xf numFmtId="20" fontId="0" fillId="0" borderId="0" xfId="0" applyNumberFormat="1"/>
    <xf numFmtId="0" fontId="2" fillId="0" borderId="0" xfId="0" applyFont="1" applyAlignment="1">
      <alignment vertical="center"/>
    </xf>
    <xf numFmtId="0" fontId="3" fillId="0" borderId="0" xfId="1"/>
    <xf numFmtId="0" fontId="0" fillId="0" borderId="0" xfId="0" applyNumberFormat="1"/>
    <xf numFmtId="0" fontId="0" fillId="0" borderId="1" xfId="0" applyBorder="1"/>
    <xf numFmtId="0" fontId="0" fillId="0" borderId="1" xfId="0" quotePrefix="1" applyBorder="1"/>
    <xf numFmtId="187" fontId="0" fillId="0" borderId="0" xfId="0" applyNumberFormat="1"/>
    <xf numFmtId="0" fontId="0" fillId="0" borderId="2" xfId="0" applyBorder="1"/>
    <xf numFmtId="0" fontId="0" fillId="0" borderId="3" xfId="0" quotePrefix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quotePrefix="1" applyBorder="1"/>
    <xf numFmtId="0" fontId="0" fillId="0" borderId="8" xfId="0" applyBorder="1"/>
    <xf numFmtId="0" fontId="0" fillId="0" borderId="0" xfId="0" quotePrefix="1" applyBorder="1"/>
    <xf numFmtId="0" fontId="0" fillId="0" borderId="5" xfId="0" quotePrefix="1" applyBorder="1"/>
    <xf numFmtId="0" fontId="0" fillId="0" borderId="9" xfId="0" quotePrefix="1" applyFont="1" applyBorder="1"/>
    <xf numFmtId="0" fontId="0" fillId="0" borderId="0" xfId="0" applyAlignment="1">
      <alignment wrapText="1"/>
    </xf>
    <xf numFmtId="0" fontId="0" fillId="0" borderId="0" xfId="0" applyBorder="1"/>
    <xf numFmtId="0" fontId="5" fillId="2" borderId="13" xfId="0" applyFont="1" applyFill="1" applyBorder="1" applyAlignment="1">
      <alignment wrapText="1"/>
    </xf>
    <xf numFmtId="0" fontId="4" fillId="2" borderId="1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wrapText="1"/>
    </xf>
    <xf numFmtId="0" fontId="5" fillId="0" borderId="11" xfId="0" applyFont="1" applyBorder="1" applyAlignment="1">
      <alignment wrapText="1"/>
    </xf>
    <xf numFmtId="0" fontId="5" fillId="0" borderId="11" xfId="0" applyFont="1" applyBorder="1" applyAlignment="1">
      <alignment horizontal="center" wrapText="1"/>
    </xf>
    <xf numFmtId="0" fontId="5" fillId="4" borderId="10" xfId="0" applyFont="1" applyFill="1" applyBorder="1" applyAlignment="1">
      <alignment wrapText="1"/>
    </xf>
    <xf numFmtId="0" fontId="5" fillId="5" borderId="10" xfId="0" applyFont="1" applyFill="1" applyBorder="1" applyAlignment="1">
      <alignment wrapText="1"/>
    </xf>
    <xf numFmtId="0" fontId="5" fillId="6" borderId="11" xfId="0" applyFont="1" applyFill="1" applyBorder="1" applyAlignment="1">
      <alignment wrapText="1"/>
    </xf>
    <xf numFmtId="0" fontId="5" fillId="7" borderId="10" xfId="0" applyFont="1" applyFill="1" applyBorder="1" applyAlignment="1">
      <alignment wrapText="1"/>
    </xf>
    <xf numFmtId="0" fontId="5" fillId="6" borderId="10" xfId="0" applyFont="1" applyFill="1" applyBorder="1" applyAlignment="1">
      <alignment wrapText="1"/>
    </xf>
    <xf numFmtId="0" fontId="5" fillId="0" borderId="10" xfId="0" applyFont="1" applyBorder="1" applyAlignment="1">
      <alignment wrapText="1"/>
    </xf>
    <xf numFmtId="0" fontId="6" fillId="6" borderId="12" xfId="0" applyFont="1" applyFill="1" applyBorder="1" applyAlignment="1">
      <alignment wrapText="1"/>
    </xf>
    <xf numFmtId="0" fontId="5" fillId="2" borderId="14" xfId="0" applyFont="1" applyFill="1" applyBorder="1" applyAlignment="1">
      <alignment wrapText="1"/>
    </xf>
    <xf numFmtId="0" fontId="4" fillId="2" borderId="16" xfId="0" applyFont="1" applyFill="1" applyBorder="1" applyAlignment="1">
      <alignment horizontal="center" wrapText="1"/>
    </xf>
    <xf numFmtId="0" fontId="5" fillId="0" borderId="17" xfId="0" applyFont="1" applyBorder="1" applyAlignment="1">
      <alignment horizontal="center" wrapText="1"/>
    </xf>
    <xf numFmtId="0" fontId="0" fillId="8" borderId="0" xfId="0" applyFill="1"/>
  </cellXfs>
  <cellStyles count="2">
    <cellStyle name="Hyperlink" xfId="1" builtinId="8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3</xdr:row>
      <xdr:rowOff>171450</xdr:rowOff>
    </xdr:from>
    <xdr:to>
      <xdr:col>16</xdr:col>
      <xdr:colOff>8671</xdr:colOff>
      <xdr:row>25</xdr:row>
      <xdr:rowOff>9048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F4BFA7-0BFC-486C-BD8B-0CFDC5BF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714375"/>
          <a:ext cx="6828571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15</xdr:col>
      <xdr:colOff>627800</xdr:colOff>
      <xdr:row>48</xdr:row>
      <xdr:rowOff>75693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93CEE-CA58-412E-9484-873F8669D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1025" y="4705350"/>
          <a:ext cx="6800000" cy="4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50</xdr:row>
      <xdr:rowOff>57150</xdr:rowOff>
    </xdr:from>
    <xdr:to>
      <xdr:col>17</xdr:col>
      <xdr:colOff>208587</xdr:colOff>
      <xdr:row>75</xdr:row>
      <xdr:rowOff>47061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4971BE-971C-44A2-933C-8F5349C4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875" y="9105900"/>
          <a:ext cx="7704762" cy="4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16</xdr:col>
      <xdr:colOff>522952</xdr:colOff>
      <xdr:row>100</xdr:row>
      <xdr:rowOff>28051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F43E78-0392-45F0-A5C7-66195C906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13935075"/>
          <a:ext cx="7380952" cy="4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16</xdr:col>
      <xdr:colOff>522952</xdr:colOff>
      <xdr:row>124</xdr:row>
      <xdr:rowOff>113765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0DE215-FEE4-43C2-8446-B8421EB62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0725" y="18278475"/>
          <a:ext cx="7380952" cy="4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16</xdr:col>
      <xdr:colOff>484857</xdr:colOff>
      <xdr:row>148</xdr:row>
      <xdr:rowOff>66146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8A9CAD-5581-4B3D-86FD-3B540528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00725" y="22621875"/>
          <a:ext cx="7342857" cy="4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16</xdr:col>
      <xdr:colOff>542000</xdr:colOff>
      <xdr:row>172</xdr:row>
      <xdr:rowOff>47099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8CAF0F-7CB9-41A3-BDEC-C043B8904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0725" y="26965275"/>
          <a:ext cx="7400000" cy="4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16</xdr:col>
      <xdr:colOff>599143</xdr:colOff>
      <xdr:row>197</xdr:row>
      <xdr:rowOff>85194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071117-B788-4592-AB7D-768100B7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00725" y="31489650"/>
          <a:ext cx="7457143" cy="4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16</xdr:col>
      <xdr:colOff>551524</xdr:colOff>
      <xdr:row>221</xdr:row>
      <xdr:rowOff>66146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D42CAF-B45F-419B-BC0C-A9B0D84F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0725" y="35833050"/>
          <a:ext cx="7409524" cy="4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16</xdr:col>
      <xdr:colOff>542000</xdr:colOff>
      <xdr:row>245</xdr:row>
      <xdr:rowOff>94718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57CBD7-1D38-49CD-A896-B110CA4A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00725" y="40176450"/>
          <a:ext cx="7400000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16</xdr:col>
      <xdr:colOff>608667</xdr:colOff>
      <xdr:row>270</xdr:row>
      <xdr:rowOff>56623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CD467-B5C1-4F3F-81ED-76B60CA8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00725" y="44700825"/>
          <a:ext cx="7466667" cy="4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16</xdr:col>
      <xdr:colOff>532476</xdr:colOff>
      <xdr:row>294</xdr:row>
      <xdr:rowOff>56623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73D625-B5D4-4D6A-89B8-F973543D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00725" y="49044225"/>
          <a:ext cx="7390476" cy="4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16</xdr:col>
      <xdr:colOff>608667</xdr:colOff>
      <xdr:row>318</xdr:row>
      <xdr:rowOff>113765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E8E350-2E5E-48AF-842C-22C46A7D7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00725" y="53387625"/>
          <a:ext cx="7466667" cy="4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16</xdr:col>
      <xdr:colOff>608667</xdr:colOff>
      <xdr:row>343</xdr:row>
      <xdr:rowOff>132813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7E9EF3-CA5C-41EC-8D1E-645FDDDE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00725" y="57912000"/>
          <a:ext cx="7466667" cy="4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16</xdr:col>
      <xdr:colOff>580095</xdr:colOff>
      <xdr:row>368</xdr:row>
      <xdr:rowOff>94718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7A394A-04EB-43AC-A484-2716F647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00725" y="62436375"/>
          <a:ext cx="7438095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16</xdr:col>
      <xdr:colOff>618190</xdr:colOff>
      <xdr:row>393</xdr:row>
      <xdr:rowOff>28051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7CFD389-B925-4A79-B7F9-077E4582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00725" y="66960750"/>
          <a:ext cx="7476190" cy="4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</xdr:row>
      <xdr:rowOff>0</xdr:rowOff>
    </xdr:from>
    <xdr:to>
      <xdr:col>16</xdr:col>
      <xdr:colOff>656286</xdr:colOff>
      <xdr:row>417</xdr:row>
      <xdr:rowOff>161384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85451C-8998-4B27-AA31-27C5F77F0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00725" y="71304150"/>
          <a:ext cx="7514286" cy="4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419</xdr:row>
      <xdr:rowOff>0</xdr:rowOff>
    </xdr:from>
    <xdr:to>
      <xdr:col>16</xdr:col>
      <xdr:colOff>122952</xdr:colOff>
      <xdr:row>441</xdr:row>
      <xdr:rowOff>9026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CDB81C-5A20-4FF8-B19F-C8A0F02F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00725" y="75828525"/>
          <a:ext cx="6980952" cy="39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16</xdr:col>
      <xdr:colOff>113428</xdr:colOff>
      <xdr:row>464</xdr:row>
      <xdr:rowOff>18550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743632-ADBD-4453-ADAB-FA35160FC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00725" y="79990950"/>
          <a:ext cx="6971428" cy="4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465</xdr:row>
      <xdr:rowOff>0</xdr:rowOff>
    </xdr:from>
    <xdr:to>
      <xdr:col>15</xdr:col>
      <xdr:colOff>332562</xdr:colOff>
      <xdr:row>487</xdr:row>
      <xdr:rowOff>66169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A5FF72-C606-4600-B149-9DFDA59B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00725" y="84153375"/>
          <a:ext cx="6504762" cy="4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15</xdr:col>
      <xdr:colOff>494467</xdr:colOff>
      <xdr:row>509</xdr:row>
      <xdr:rowOff>180477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4077F7-6312-4469-965C-C6CEA09E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00725" y="88315800"/>
          <a:ext cx="6666667" cy="39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511</xdr:row>
      <xdr:rowOff>0</xdr:rowOff>
    </xdr:from>
    <xdr:to>
      <xdr:col>15</xdr:col>
      <xdr:colOff>665895</xdr:colOff>
      <xdr:row>533</xdr:row>
      <xdr:rowOff>104264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2AAE7E-D379-489A-A7A7-AECF34D3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00725" y="92478225"/>
          <a:ext cx="6838095" cy="4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534</xdr:row>
      <xdr:rowOff>0</xdr:rowOff>
    </xdr:from>
    <xdr:to>
      <xdr:col>16</xdr:col>
      <xdr:colOff>75333</xdr:colOff>
      <xdr:row>556</xdr:row>
      <xdr:rowOff>56645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FA571E-5760-423F-B4D3-1B0F9274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00725" y="96640650"/>
          <a:ext cx="6933333" cy="40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557</xdr:row>
      <xdr:rowOff>0</xdr:rowOff>
    </xdr:from>
    <xdr:to>
      <xdr:col>15</xdr:col>
      <xdr:colOff>684943</xdr:colOff>
      <xdr:row>579</xdr:row>
      <xdr:rowOff>151883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96DC05-2A47-414D-A183-3BE849E3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00725" y="100803075"/>
          <a:ext cx="6857143" cy="41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581</xdr:row>
      <xdr:rowOff>0</xdr:rowOff>
    </xdr:from>
    <xdr:to>
      <xdr:col>16</xdr:col>
      <xdr:colOff>199143</xdr:colOff>
      <xdr:row>603</xdr:row>
      <xdr:rowOff>104264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17A2AE-5F57-41FA-BD37-FE8A4E584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00725" y="105146475"/>
          <a:ext cx="7057143" cy="4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16</xdr:col>
      <xdr:colOff>151524</xdr:colOff>
      <xdr:row>626</xdr:row>
      <xdr:rowOff>75693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F0ED7AD-6903-4E47-B99A-1351BAB7D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00725" y="109308900"/>
          <a:ext cx="7009524" cy="4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16</xdr:col>
      <xdr:colOff>56286</xdr:colOff>
      <xdr:row>648</xdr:row>
      <xdr:rowOff>132858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8C03EE-2CF0-4330-9498-A41F1D816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00725" y="113471325"/>
          <a:ext cx="6914286" cy="39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16</xdr:col>
      <xdr:colOff>103905</xdr:colOff>
      <xdr:row>671</xdr:row>
      <xdr:rowOff>142359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E7BEFE-9370-482E-BCBB-FB2EFFC0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00725" y="117452775"/>
          <a:ext cx="6961905" cy="41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16</xdr:col>
      <xdr:colOff>122952</xdr:colOff>
      <xdr:row>695</xdr:row>
      <xdr:rowOff>66169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F212C2-ED55-4739-B17E-74FE2A933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5" y="121796175"/>
          <a:ext cx="6980952" cy="4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696</xdr:row>
      <xdr:rowOff>0</xdr:rowOff>
    </xdr:from>
    <xdr:to>
      <xdr:col>16</xdr:col>
      <xdr:colOff>113428</xdr:colOff>
      <xdr:row>718</xdr:row>
      <xdr:rowOff>47121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BA22AA-0C60-45DF-9DEB-13F4C2510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00725" y="125958600"/>
          <a:ext cx="6971428" cy="4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16</xdr:col>
      <xdr:colOff>237238</xdr:colOff>
      <xdr:row>741</xdr:row>
      <xdr:rowOff>161407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1E44ADC-595F-46A0-AB80-2A78171BF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00725" y="130121025"/>
          <a:ext cx="7095238" cy="4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742</xdr:row>
      <xdr:rowOff>0</xdr:rowOff>
    </xdr:from>
    <xdr:to>
      <xdr:col>16</xdr:col>
      <xdr:colOff>103905</xdr:colOff>
      <xdr:row>764</xdr:row>
      <xdr:rowOff>85217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6FBB38E-6037-40EB-B984-055133709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00725" y="134283450"/>
          <a:ext cx="6961905" cy="4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765</xdr:row>
      <xdr:rowOff>0</xdr:rowOff>
    </xdr:from>
    <xdr:to>
      <xdr:col>16</xdr:col>
      <xdr:colOff>237238</xdr:colOff>
      <xdr:row>787</xdr:row>
      <xdr:rowOff>132836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BFC90A6-3BAA-47FD-8DF0-467C8774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800725" y="138445875"/>
          <a:ext cx="7095238" cy="4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788</xdr:row>
      <xdr:rowOff>0</xdr:rowOff>
    </xdr:from>
    <xdr:to>
      <xdr:col>17</xdr:col>
      <xdr:colOff>256200</xdr:colOff>
      <xdr:row>812</xdr:row>
      <xdr:rowOff>8981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A11867D-C10B-44D0-B812-5CDA4D8B6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800725" y="142608300"/>
          <a:ext cx="7800000" cy="4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16</xdr:col>
      <xdr:colOff>580095</xdr:colOff>
      <xdr:row>836</xdr:row>
      <xdr:rowOff>94718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E7D1784-C749-49FD-A8FF-89A67B244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00725" y="147132675"/>
          <a:ext cx="7438095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16</xdr:col>
      <xdr:colOff>618190</xdr:colOff>
      <xdr:row>860</xdr:row>
      <xdr:rowOff>161384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801FE3-7C56-4E67-B95E-A147F9E5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00725" y="151476075"/>
          <a:ext cx="7476190" cy="4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862</xdr:row>
      <xdr:rowOff>0</xdr:rowOff>
    </xdr:from>
    <xdr:to>
      <xdr:col>16</xdr:col>
      <xdr:colOff>684857</xdr:colOff>
      <xdr:row>885</xdr:row>
      <xdr:rowOff>151861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BB30BE1-9B11-4DDA-8039-2B6059E8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800725" y="156000450"/>
          <a:ext cx="7542857" cy="4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887</xdr:row>
      <xdr:rowOff>0</xdr:rowOff>
    </xdr:from>
    <xdr:to>
      <xdr:col>16</xdr:col>
      <xdr:colOff>332476</xdr:colOff>
      <xdr:row>910</xdr:row>
      <xdr:rowOff>18527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04779F-A7C8-44B4-89B0-78685F4E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00725" y="160524825"/>
          <a:ext cx="7190476" cy="4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911</xdr:row>
      <xdr:rowOff>0</xdr:rowOff>
    </xdr:from>
    <xdr:to>
      <xdr:col>16</xdr:col>
      <xdr:colOff>370571</xdr:colOff>
      <xdr:row>933</xdr:row>
      <xdr:rowOff>170931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F4590EA-FA34-488D-8B74-D4BED25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800725" y="164868225"/>
          <a:ext cx="7228571" cy="4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16</xdr:col>
      <xdr:colOff>532476</xdr:colOff>
      <xdr:row>958</xdr:row>
      <xdr:rowOff>94718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07DF6-8EF2-4A24-957B-6B7ADF067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800725" y="169211625"/>
          <a:ext cx="7390476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16</xdr:col>
      <xdr:colOff>342000</xdr:colOff>
      <xdr:row>982</xdr:row>
      <xdr:rowOff>18527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9424BFB-9E86-4A4F-B648-461A34C6E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00725" y="173555025"/>
          <a:ext cx="7200000" cy="4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984</xdr:row>
      <xdr:rowOff>0</xdr:rowOff>
    </xdr:from>
    <xdr:to>
      <xdr:col>16</xdr:col>
      <xdr:colOff>351524</xdr:colOff>
      <xdr:row>1007</xdr:row>
      <xdr:rowOff>18527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6A5BBC-4FE7-4A4E-A5CB-789ED9E3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00725" y="178079400"/>
          <a:ext cx="7209524" cy="4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16</xdr:col>
      <xdr:colOff>437238</xdr:colOff>
      <xdr:row>1031</xdr:row>
      <xdr:rowOff>18527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754098-2AA4-4E62-861C-A084AB7C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00725" y="182422800"/>
          <a:ext cx="7295238" cy="4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16</xdr:col>
      <xdr:colOff>427714</xdr:colOff>
      <xdr:row>1055</xdr:row>
      <xdr:rowOff>113765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025C21C-54DA-48C8-BA86-06CE7C77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800725" y="186766200"/>
          <a:ext cx="7285714" cy="4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1057</xdr:row>
      <xdr:rowOff>0</xdr:rowOff>
    </xdr:from>
    <xdr:to>
      <xdr:col>16</xdr:col>
      <xdr:colOff>570571</xdr:colOff>
      <xdr:row>1080</xdr:row>
      <xdr:rowOff>142337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F126956-82A0-4BDA-898B-7D1268E1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00725" y="191290575"/>
          <a:ext cx="7428571" cy="4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16</xdr:col>
      <xdr:colOff>503905</xdr:colOff>
      <xdr:row>1105</xdr:row>
      <xdr:rowOff>37575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18BCCBC-42CA-4FB5-AF65-4100EEDE7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800725" y="195814950"/>
          <a:ext cx="7361905" cy="4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16</xdr:col>
      <xdr:colOff>561048</xdr:colOff>
      <xdr:row>1129</xdr:row>
      <xdr:rowOff>94718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F72223F-1D9B-411E-B1F7-3A6549C0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800725" y="200158350"/>
          <a:ext cx="7419048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1131</xdr:row>
      <xdr:rowOff>0</xdr:rowOff>
    </xdr:from>
    <xdr:to>
      <xdr:col>16</xdr:col>
      <xdr:colOff>580095</xdr:colOff>
      <xdr:row>1154</xdr:row>
      <xdr:rowOff>94718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0F66772-B518-4CEC-9F50-7E521D372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00725" y="204682725"/>
          <a:ext cx="7438095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1155</xdr:row>
      <xdr:rowOff>0</xdr:rowOff>
    </xdr:from>
    <xdr:to>
      <xdr:col>16</xdr:col>
      <xdr:colOff>589619</xdr:colOff>
      <xdr:row>1178</xdr:row>
      <xdr:rowOff>104242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0CB8707-3A54-4BC6-9597-B8F88EE4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800725" y="209026125"/>
          <a:ext cx="7447619" cy="42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16</xdr:col>
      <xdr:colOff>627714</xdr:colOff>
      <xdr:row>1202</xdr:row>
      <xdr:rowOff>142337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C862277-BC04-4B3B-B884-EFB16236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800725" y="213369525"/>
          <a:ext cx="7485714" cy="4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16</xdr:col>
      <xdr:colOff>275333</xdr:colOff>
      <xdr:row>1226</xdr:row>
      <xdr:rowOff>66146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6868F26-7232-4F7E-8D8E-4282EB019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800725" y="217712925"/>
          <a:ext cx="7133333" cy="4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16</xdr:col>
      <xdr:colOff>446762</xdr:colOff>
      <xdr:row>1252</xdr:row>
      <xdr:rowOff>56623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48DD6B9-3800-4482-A1A0-A0FEED18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800725" y="222418275"/>
          <a:ext cx="7304762" cy="421904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3F0A611-053F-4286-9D10-3C38C769D0BE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สถานที่" tableColumnId="1"/>
      <queryTableField id="2" name="กรรมสิทธิ์" tableColumnId="2"/>
      <queryTableField id="3" name="การเข้าถึง" tableColumnId="3"/>
      <queryTableField id="4" name="คะแนนรวม" tableColumnId="4"/>
      <queryTableField id="5" name="Column5" tableColumnId="5"/>
      <queryTableField id="6" name="1" tableColumnId="6"/>
      <queryTableField id="7" name="เอกชน" tableColumnId="7"/>
      <queryTableField id="8" name="1_1" tableColumnId="8"/>
      <queryTableField id="9" name="จำกัดการเข้าถึงจากสาธารณะ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037764-1B4D-45B4-92AE-FE5C5A291A5E}" autoFormatId="16" applyNumberFormats="0" applyBorderFormats="0" applyFontFormats="0" applyPatternFormats="0" applyAlignmentFormats="0" applyWidthHeightFormats="0">
  <queryTableRefresh nextId="32">
    <queryTableFields count="9">
      <queryTableField id="20" name="เขตป้อมปราบศัตรูพ่าย " tableColumnId="16"/>
      <queryTableField id="21" name="Column2" tableColumnId="17"/>
      <queryTableField id="22" name="Column3" tableColumnId="18"/>
      <queryTableField id="23" name="Column4" tableColumnId="19"/>
      <queryTableField id="5" name="Column5" tableColumnId="5"/>
      <queryTableField id="6" name="กรรมสิทธิ์" tableColumnId="6"/>
      <queryTableField id="24" name="Column7" tableColumnId="20"/>
      <queryTableField id="8" name="การเข้าถึง" tableColumnId="8"/>
      <queryTableField id="25" name="Column9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2C0994-3B2A-4AA7-A889-DB8DB21177A6}" name="Degree_of_Public_Space_By_Distr__2" displayName="Degree_of_Public_Space_By_Distr__2" ref="A3:J415" tableType="queryTable" totalsRowShown="0">
  <autoFilter ref="A3:J415" xr:uid="{8B38E714-9CE6-44E3-B5AB-34EF817B981C}"/>
  <tableColumns count="10">
    <tableColumn id="1" xr3:uid="{48E0FBB0-0549-4251-AA2D-B3D2D01ECB04}" uniqueName="1" name="สถานที่" queryTableFieldId="1" dataDxfId="27"/>
    <tableColumn id="2" xr3:uid="{6AF9CEF0-9041-4AD8-908D-8C47D5470BED}" uniqueName="2" name="กรรมสิทธิ์" queryTableFieldId="2" dataDxfId="26"/>
    <tableColumn id="3" xr3:uid="{7B2EC988-A4D1-4259-B2C8-BEF3C0AD1836}" uniqueName="3" name="การเข้าถึง" queryTableFieldId="3" dataDxfId="25"/>
    <tableColumn id="4" xr3:uid="{4F853F3C-B071-41A9-A36E-D57F30C1631F}" uniqueName="4" name="คะแนนรวม" queryTableFieldId="4" dataDxfId="24"/>
    <tableColumn id="5" xr3:uid="{1167F98F-7581-49C7-92D5-51385F3457BF}" uniqueName="5" name="Column5" queryTableFieldId="5"/>
    <tableColumn id="6" xr3:uid="{F1ADC52E-65D9-4D2A-B31C-73DA0EC8F7F8}" uniqueName="6" name="1" queryTableFieldId="6"/>
    <tableColumn id="7" xr3:uid="{AACC809D-7D11-4803-B789-EBBCF1319AC4}" uniqueName="7" name="เอกชน" queryTableFieldId="7" dataDxfId="23"/>
    <tableColumn id="8" xr3:uid="{C064D533-BA76-4EB2-BD82-3391C07A1041}" uniqueName="8" name="1_1" queryTableFieldId="8"/>
    <tableColumn id="9" xr3:uid="{A2A89DE4-04D0-435B-B40E-FF3595B7F773}" uniqueName="9" name="จำกัดการเข้าถึงจากสาธารณะ" queryTableFieldId="9" dataDxfId="22"/>
    <tableColumn id="10" xr3:uid="{6C82197B-5114-4EB9-9A43-C6A4FEF71930}" uniqueName="10" name="District" queryTableFieldId="10" dataDxfId="21">
      <calculatedColumnFormula>INDEX(Location!L:L,MATCH(INDEX(Location!K:K,MATCH(Degree_of_Public_Space_By_Distr__2[[#This Row],[สถานที่]],Location!A:A,0)),Location!K:K,0))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57EC8D-0EC8-4ED1-BECE-2C0518D153C6}" name="Degree_of_Public_Space_By_Distr" displayName="Degree_of_Public_Space_By_Distr" ref="A7:I471" tableType="queryTable" totalsRowShown="0">
  <autoFilter ref="A7:I471" xr:uid="{34CAF643-F7AF-4631-9F7B-E1C641457734}"/>
  <tableColumns count="9">
    <tableColumn id="16" xr3:uid="{2D0C7AC6-684F-4709-B661-D942C963B36A}" uniqueName="16" name="เขตป้อมปราบศัตรูพ่าย " queryTableFieldId="20"/>
    <tableColumn id="17" xr3:uid="{54CD8DAF-2A5E-453E-89E0-20F2C0AF204A}" uniqueName="17" name="Column2" queryTableFieldId="21"/>
    <tableColumn id="18" xr3:uid="{C069DEDC-6D37-42E5-A8B8-4A1FDD7E64A9}" uniqueName="18" name="Column3" queryTableFieldId="22"/>
    <tableColumn id="19" xr3:uid="{33AC2948-D120-4C69-B816-3388E2B13B6A}" uniqueName="19" name="Column4" queryTableFieldId="23"/>
    <tableColumn id="5" xr3:uid="{9E738EE4-6C58-405F-93C6-8828610D251D}" uniqueName="5" name="Column5" queryTableFieldId="5"/>
    <tableColumn id="6" xr3:uid="{F2A3265E-CF6A-4BF9-BE6D-56745C3A79C6}" uniqueName="6" name="กรรมสิทธิ์" queryTableFieldId="6"/>
    <tableColumn id="20" xr3:uid="{358AE051-E730-4B72-BE62-309A32D6E30E}" uniqueName="20" name="Column7" queryTableFieldId="24"/>
    <tableColumn id="8" xr3:uid="{C1E9BDE8-5269-4026-AD60-4B46997C6A6A}" uniqueName="8" name="การเข้าถึง" queryTableFieldId="8" dataDxfId="20"/>
    <tableColumn id="21" xr3:uid="{09F7C1F6-3785-4669-A372-2D781FCCE9D3}" uniqueName="21" name="Column9" queryTableField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2F882D-9E9C-4B20-AAB0-1DD3FA053E6E}" name="Location" displayName="Location" ref="A1:C45" totalsRowShown="0">
  <autoFilter ref="A1:C45" xr:uid="{C7A0475A-DD3E-4E88-AC47-5D401A2D1E68}"/>
  <tableColumns count="3">
    <tableColumn id="1" xr3:uid="{F7DF6A6E-BAB4-40DF-8913-99F364EED704}" name="ID"/>
    <tableColumn id="2" xr3:uid="{BD780860-581E-4F0B-AA40-C687C3FFD63A}" name="District">
      <calculatedColumnFormula>INDEX($I:$I,MATCH("D"&amp;A2,$H:$H,0))</calculatedColumnFormula>
    </tableColumn>
    <tableColumn id="3" xr3:uid="{92593931-A1C1-4689-82C3-272686FA4E18}" name="PostalCode">
      <calculatedColumnFormula>INDEX($I:$I,MATCH("B"&amp;A2,$H:$H,0))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9C0C08-401C-44EA-8763-430844C56E98}" name="Table4" displayName="Table4" ref="A3:P415" totalsRowShown="0" headerRowDxfId="17" headerRowBorderDxfId="16" tableBorderDxfId="15" totalsRowBorderDxfId="14">
  <autoFilter ref="A3:P415" xr:uid="{6D4CBCB7-D236-4EBF-BFAA-9538EA509187}"/>
  <tableColumns count="16">
    <tableColumn id="1" xr3:uid="{60AA847D-033C-4024-83BE-300B8BFC0192}" name="Number" dataDxfId="13">
      <calculatedColumnFormula>IF(OR(A3="",A3=$A$1),"",A3+1)</calculatedColumnFormula>
    </tableColumn>
    <tableColumn id="2" xr3:uid="{93AB104B-77E4-43AD-8EC7-54EFE34D8A7E}" name="ID" dataDxfId="12"/>
    <tableColumn id="3" xr3:uid="{326A92E1-C901-484B-91F7-9F733BA8973C}" name="ID-Name" dataDxfId="11"/>
    <tableColumn id="4" xr3:uid="{F92F07E8-4A13-4021-80D8-B35B1AC8B135}" name="PlaceName" dataDxfId="10">
      <calculatedColumnFormula>IF(A4&gt;0,INDEX('Degree of Public Space By Distr'!A:A,MATCH(RawData_Position!A4,'Degree of Public Space By Distr'!L:L,0)),"")</calculatedColumnFormula>
    </tableColumn>
    <tableColumn id="5" xr3:uid="{1AF8547E-E5B9-43C4-94ED-EBEA351DA9BB}" name="District" dataDxfId="9">
      <calculatedColumnFormula>IF(A4&gt;0,INDEX('Degree of Public Space By Distr'!J:J,MATCH(RawData_Position!A4,'Degree of Public Space By Distr'!L:L,0)),"")</calculatedColumnFormula>
    </tableColumn>
    <tableColumn id="6" xr3:uid="{3A275271-8BBA-49FB-86AA-E02680063063}" name="PositionX" dataDxfId="8">
      <calculatedColumnFormula>S4+V4</calculatedColumnFormula>
    </tableColumn>
    <tableColumn id="7" xr3:uid="{EA1BBAF0-D4E5-42D7-951D-95F36D8F239D}" name="PositionY" dataDxfId="7">
      <calculatedColumnFormula>T4+W4</calculatedColumnFormula>
    </tableColumn>
    <tableColumn id="8" xr3:uid="{93104A23-C985-46CA-88FC-2B734EE76ABB}" name="TypeScoring" dataDxfId="6">
      <calculatedColumnFormula>IFERROR(INDEX(Quadrant_GoogleSheets!B:B,MATCH(Table4[[#This Row],[PlaceName]],Quadrant_GoogleSheets!A:A,0)),INDEX(Quadrant_GoogleSheets!B:B,MATCH(Table4[[#This Row],[Column1]],Quadrant_GoogleSheets!A:A,0)))</calculatedColumnFormula>
    </tableColumn>
    <tableColumn id="9" xr3:uid="{51994F29-118C-48C1-885C-C5E33B8A13DD}" name="Latitude" dataDxfId="5">
      <calculatedColumnFormula>INDEX(Sheet1!D:D,MATCH(Table4[[#This Row],[PlaceName]],Sheet1!B:B,0))</calculatedColumnFormula>
    </tableColumn>
    <tableColumn id="10" xr3:uid="{FBA343DC-092D-46F2-A5A3-2CE7F82A4F36}" name="Longtitude" dataDxfId="4">
      <calculatedColumnFormula>INDEX(Sheet1!E:E,MATCH(Table4[[#This Row],[PlaceName]],Sheet1!B:B,0))</calculatedColumnFormula>
    </tableColumn>
    <tableColumn id="11" xr3:uid="{BF405067-77DC-4A61-BC4D-09850786B7C0}" name="Status"/>
    <tableColumn id="12" xr3:uid="{32BA9819-E4F9-4C7C-807E-A1E8F0522904}" name="Location"/>
    <tableColumn id="13" xr3:uid="{84D5099B-628E-4A97-9CDF-B35CC7186CC3}" name="Column1" dataDxfId="3">
      <calculatedColumnFormula>IF(A4&gt;0,INDEX('Degree of Public Space By Distr'!A:A,MATCH(RawData_Position!A4,'Degree of Public Space By Distr'!L:L,0)),"")</calculatedColumnFormula>
    </tableColumn>
    <tableColumn id="14" xr3:uid="{7E310BF4-2795-4D52-AAD3-90539EF93484}" name="Scoring" dataDxfId="2">
      <calculatedColumnFormula>INDEX(Input_Score!D:D,MATCH(Table4[[#This Row],[TypeScoring]],Input_Score!A:A,0))</calculatedColumnFormula>
    </tableColumn>
    <tableColumn id="15" xr3:uid="{5A998E23-0583-4875-ADB7-5820CB81FD08}" name="X_Quad" dataDxfId="1">
      <calculatedColumnFormula>S4</calculatedColumnFormula>
    </tableColumn>
    <tableColumn id="16" xr3:uid="{E4EB6E80-E513-40D9-8B93-EF2EF324D014}" name="Y_Quad" dataDxfId="0">
      <calculatedColumnFormula>T4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.google.com/spreadsheets/d/%7bID%7d/export?format=xlsx&amp;id=%7bID%7d" TargetMode="External"/><Relationship Id="rId2" Type="http://schemas.openxmlformats.org/officeDocument/2006/relationships/hyperlink" Target="https://docs.google.com/spreadsheets/d/1J2oDEkFjT7HOG3Z-4HOfXsHZYE4RnHqkXDBOebv17mU/edit" TargetMode="External"/><Relationship Id="rId1" Type="http://schemas.openxmlformats.org/officeDocument/2006/relationships/hyperlink" Target="https://docs.google.com/spreadsheets/d/1J2oDEkFjT7HOG3Z-4HOfXsHZYE4RnHqkXDBOebv17mU/edit" TargetMode="External"/><Relationship Id="rId4" Type="http://schemas.openxmlformats.org/officeDocument/2006/relationships/hyperlink" Target="https://doc.google.com/spreadsheets/d/1J2oDEkFjT7HOG3Z-4HOfXsHZYE4RnHqkXDBOebv17mU/export?format=xlsx&amp;id=1J2oDEkFjT7HOG3Z-4HOfXsHZYE4RnHqkXDBOebv17mU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J2oDEkFjT7HOG3Z-4HOfXsHZYE4RnHqkXDBOebv17mU/edit" TargetMode="External"/><Relationship Id="rId2" Type="http://schemas.openxmlformats.org/officeDocument/2006/relationships/hyperlink" Target="https://doc.google.com/spreadsheets/d/1J2oDEkFjT7HOG3Z-4HOfXsHZYE4RnHqkXDBOebv17mU/export?format=xlsx&amp;id=1J2oDEkFjT7HOG3Z-4HOfXsHZYE4RnHqkXDBOebv17mU" TargetMode="External"/><Relationship Id="rId1" Type="http://schemas.openxmlformats.org/officeDocument/2006/relationships/hyperlink" Target="https://doc.google.com/spreadsheets/d/%7bID%7d/export?format=xlsx&amp;id=%7bID%7d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83FAE-022C-4A6E-AF23-5CA62261E49E}">
  <dimension ref="A2:F1230"/>
  <sheetViews>
    <sheetView topLeftCell="E1217" workbookViewId="0">
      <selection activeCell="G1230" sqref="G1230"/>
    </sheetView>
  </sheetViews>
  <sheetFormatPr defaultRowHeight="14.25" x14ac:dyDescent="0.2"/>
  <cols>
    <col min="2" max="2" width="12.625" bestFit="1" customWidth="1"/>
    <col min="6" max="6" width="27.5" bestFit="1" customWidth="1"/>
  </cols>
  <sheetData>
    <row r="2" spans="1:6" x14ac:dyDescent="0.2">
      <c r="A2" t="s">
        <v>10</v>
      </c>
    </row>
    <row r="4" spans="1:6" x14ac:dyDescent="0.2">
      <c r="C4" t="s">
        <v>12</v>
      </c>
    </row>
    <row r="5" spans="1:6" x14ac:dyDescent="0.2">
      <c r="B5" t="s">
        <v>11</v>
      </c>
      <c r="C5" s="2">
        <v>0.12083333333333333</v>
      </c>
      <c r="F5" t="s">
        <v>15</v>
      </c>
    </row>
    <row r="6" spans="1:6" x14ac:dyDescent="0.2">
      <c r="B6" t="s">
        <v>9</v>
      </c>
      <c r="C6" s="2">
        <v>0.1388888888888889</v>
      </c>
      <c r="D6" s="2">
        <v>0.14027777777777778</v>
      </c>
    </row>
    <row r="7" spans="1:6" x14ac:dyDescent="0.2">
      <c r="B7" t="s">
        <v>13</v>
      </c>
      <c r="C7" s="2">
        <v>0.14722222222222223</v>
      </c>
      <c r="D7" s="2">
        <v>0.17083333333333331</v>
      </c>
    </row>
    <row r="8" spans="1:6" x14ac:dyDescent="0.2">
      <c r="B8" t="s">
        <v>14</v>
      </c>
    </row>
    <row r="27" spans="6:6" x14ac:dyDescent="0.2">
      <c r="F27" t="s">
        <v>9</v>
      </c>
    </row>
    <row r="51" spans="6:6" x14ac:dyDescent="0.2">
      <c r="F51" t="s">
        <v>13</v>
      </c>
    </row>
    <row r="78" spans="6:6" x14ac:dyDescent="0.2">
      <c r="F78" t="s">
        <v>16</v>
      </c>
    </row>
    <row r="102" spans="6:6" x14ac:dyDescent="0.2">
      <c r="F102" t="s">
        <v>17</v>
      </c>
    </row>
    <row r="126" spans="6:6" x14ac:dyDescent="0.2">
      <c r="F126" t="s">
        <v>18</v>
      </c>
    </row>
    <row r="150" spans="6:6" x14ac:dyDescent="0.2">
      <c r="F150" t="s">
        <v>19</v>
      </c>
    </row>
    <row r="174" spans="6:6" x14ac:dyDescent="0.2">
      <c r="F174" t="s">
        <v>20</v>
      </c>
    </row>
    <row r="199" spans="6:6" x14ac:dyDescent="0.2">
      <c r="F199" t="s">
        <v>21</v>
      </c>
    </row>
    <row r="223" spans="6:6" x14ac:dyDescent="0.2">
      <c r="F223" t="s">
        <v>22</v>
      </c>
    </row>
    <row r="224" spans="6:6" x14ac:dyDescent="0.2">
      <c r="F224" t="s">
        <v>23</v>
      </c>
    </row>
    <row r="247" spans="6:6" x14ac:dyDescent="0.2">
      <c r="F247" t="s">
        <v>24</v>
      </c>
    </row>
    <row r="248" spans="6:6" x14ac:dyDescent="0.2">
      <c r="F248" t="s">
        <v>25</v>
      </c>
    </row>
    <row r="272" spans="6:6" x14ac:dyDescent="0.2">
      <c r="F272" t="s">
        <v>26</v>
      </c>
    </row>
    <row r="296" spans="6:6" x14ac:dyDescent="0.2">
      <c r="F296" t="s">
        <v>100</v>
      </c>
    </row>
    <row r="321" spans="6:6" x14ac:dyDescent="0.2">
      <c r="F321" t="s">
        <v>101</v>
      </c>
    </row>
    <row r="346" spans="6:6" x14ac:dyDescent="0.2">
      <c r="F346" t="s">
        <v>102</v>
      </c>
    </row>
    <row r="371" spans="6:6" x14ac:dyDescent="0.2">
      <c r="F371" t="s">
        <v>103</v>
      </c>
    </row>
    <row r="395" spans="6:6" x14ac:dyDescent="0.2">
      <c r="F395" t="s">
        <v>104</v>
      </c>
    </row>
    <row r="420" spans="6:6" x14ac:dyDescent="0.2">
      <c r="F420" t="s">
        <v>105</v>
      </c>
    </row>
    <row r="443" spans="6:6" x14ac:dyDescent="0.2">
      <c r="F443" t="s">
        <v>106</v>
      </c>
    </row>
    <row r="466" spans="6:6" x14ac:dyDescent="0.2">
      <c r="F466" t="s">
        <v>107</v>
      </c>
    </row>
    <row r="489" spans="6:6" x14ac:dyDescent="0.2">
      <c r="F489" t="s">
        <v>108</v>
      </c>
    </row>
    <row r="512" spans="6:6" x14ac:dyDescent="0.2">
      <c r="F512" t="s">
        <v>109</v>
      </c>
    </row>
    <row r="513" spans="6:6" x14ac:dyDescent="0.2">
      <c r="F513" t="s">
        <v>110</v>
      </c>
    </row>
    <row r="535" spans="6:6" x14ac:dyDescent="0.2">
      <c r="F535" t="s">
        <v>111</v>
      </c>
    </row>
    <row r="558" spans="6:6" x14ac:dyDescent="0.2">
      <c r="F558" t="s">
        <v>112</v>
      </c>
    </row>
    <row r="582" spans="6:6" x14ac:dyDescent="0.2">
      <c r="F582" t="s">
        <v>113</v>
      </c>
    </row>
    <row r="605" spans="6:6" x14ac:dyDescent="0.2">
      <c r="F605" t="s">
        <v>114</v>
      </c>
    </row>
    <row r="628" spans="6:6" x14ac:dyDescent="0.2">
      <c r="F628" t="s">
        <v>115</v>
      </c>
    </row>
    <row r="650" spans="6:6" x14ac:dyDescent="0.2">
      <c r="F650" t="s">
        <v>116</v>
      </c>
    </row>
    <row r="674" spans="6:6" x14ac:dyDescent="0.2">
      <c r="F674" t="s">
        <v>117</v>
      </c>
    </row>
    <row r="697" spans="6:6" x14ac:dyDescent="0.2">
      <c r="F697" t="s">
        <v>118</v>
      </c>
    </row>
    <row r="720" spans="6:6" x14ac:dyDescent="0.2">
      <c r="F720" t="s">
        <v>119</v>
      </c>
    </row>
    <row r="743" spans="6:6" x14ac:dyDescent="0.2">
      <c r="F743" t="s">
        <v>120</v>
      </c>
    </row>
    <row r="766" spans="6:6" x14ac:dyDescent="0.2">
      <c r="F766" t="s">
        <v>121</v>
      </c>
    </row>
    <row r="789" spans="6:6" x14ac:dyDescent="0.2">
      <c r="F789" t="s">
        <v>122</v>
      </c>
    </row>
    <row r="814" spans="6:6" x14ac:dyDescent="0.2">
      <c r="F814" t="s">
        <v>123</v>
      </c>
    </row>
    <row r="838" spans="6:6" x14ac:dyDescent="0.2">
      <c r="F838" t="s">
        <v>124</v>
      </c>
    </row>
    <row r="863" spans="6:6" x14ac:dyDescent="0.2">
      <c r="F863" t="s">
        <v>125</v>
      </c>
    </row>
    <row r="888" spans="6:6" x14ac:dyDescent="0.2">
      <c r="F888" t="s">
        <v>126</v>
      </c>
    </row>
    <row r="912" spans="6:6" x14ac:dyDescent="0.2">
      <c r="F912" t="s">
        <v>127</v>
      </c>
    </row>
    <row r="936" spans="6:6" x14ac:dyDescent="0.2">
      <c r="F936" t="s">
        <v>128</v>
      </c>
    </row>
    <row r="960" spans="6:6" x14ac:dyDescent="0.2">
      <c r="F960" t="s">
        <v>129</v>
      </c>
    </row>
    <row r="985" spans="6:6" x14ac:dyDescent="0.2">
      <c r="F985" t="s">
        <v>130</v>
      </c>
    </row>
    <row r="1009" spans="6:6" x14ac:dyDescent="0.2">
      <c r="F1009" t="s">
        <v>131</v>
      </c>
    </row>
    <row r="1033" spans="6:6" x14ac:dyDescent="0.2">
      <c r="F1033" t="s">
        <v>132</v>
      </c>
    </row>
    <row r="1058" spans="6:6" x14ac:dyDescent="0.2">
      <c r="F1058" t="s">
        <v>133</v>
      </c>
    </row>
    <row r="1083" spans="6:6" x14ac:dyDescent="0.2">
      <c r="F1083" t="s">
        <v>134</v>
      </c>
    </row>
    <row r="1107" spans="6:6" x14ac:dyDescent="0.2">
      <c r="F1107" t="s">
        <v>135</v>
      </c>
    </row>
    <row r="1132" spans="6:6" x14ac:dyDescent="0.2">
      <c r="F1132" t="s">
        <v>136</v>
      </c>
    </row>
    <row r="1156" spans="6:6" x14ac:dyDescent="0.2">
      <c r="F1156" t="s">
        <v>137</v>
      </c>
    </row>
    <row r="1180" spans="6:6" x14ac:dyDescent="0.2">
      <c r="F1180" t="s">
        <v>138</v>
      </c>
    </row>
    <row r="1204" spans="6:6" x14ac:dyDescent="0.2">
      <c r="F1204" t="s">
        <v>139</v>
      </c>
    </row>
    <row r="1228" spans="6:6" x14ac:dyDescent="0.2">
      <c r="F1228" t="s">
        <v>140</v>
      </c>
    </row>
    <row r="1230" spans="6:6" x14ac:dyDescent="0.2">
      <c r="F1230" t="s">
        <v>141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7A07-58C7-438C-92DB-61E256E11A8A}">
  <dimension ref="B3:C3"/>
  <sheetViews>
    <sheetView workbookViewId="0">
      <selection activeCell="C14" sqref="C14"/>
    </sheetView>
  </sheetViews>
  <sheetFormatPr defaultRowHeight="14.25" x14ac:dyDescent="0.2"/>
  <cols>
    <col min="2" max="2" width="10.375" bestFit="1" customWidth="1"/>
  </cols>
  <sheetData>
    <row r="3" spans="2:3" x14ac:dyDescent="0.2">
      <c r="B3" s="19" t="s">
        <v>1281</v>
      </c>
      <c r="C3">
        <f>COUNTIFS(Table4[Status],Conclude!B3)</f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FB74-2FA4-49F7-B983-7C67119B521B}">
  <sheetPr filterMode="1"/>
  <dimension ref="A1:P413"/>
  <sheetViews>
    <sheetView topLeftCell="E1" workbookViewId="0">
      <selection activeCell="O2" sqref="O2"/>
    </sheetView>
  </sheetViews>
  <sheetFormatPr defaultRowHeight="14.25" x14ac:dyDescent="0.2"/>
  <cols>
    <col min="4" max="4" width="31.25" customWidth="1"/>
    <col min="6" max="7" width="9" style="6"/>
    <col min="15" max="15" width="17" customWidth="1"/>
  </cols>
  <sheetData>
    <row r="1" spans="1:16" x14ac:dyDescent="0.2">
      <c r="A1" t="s">
        <v>580</v>
      </c>
      <c r="B1" t="s">
        <v>0</v>
      </c>
      <c r="C1" t="s">
        <v>2</v>
      </c>
      <c r="D1" t="s">
        <v>1</v>
      </c>
      <c r="E1" t="s">
        <v>7</v>
      </c>
      <c r="F1" s="6" t="s">
        <v>3</v>
      </c>
      <c r="G1" s="6" t="s">
        <v>4</v>
      </c>
      <c r="H1" t="s">
        <v>1431</v>
      </c>
      <c r="I1" t="s">
        <v>1034</v>
      </c>
      <c r="J1" t="s">
        <v>1035</v>
      </c>
      <c r="K1" t="s">
        <v>1280</v>
      </c>
      <c r="L1" t="s">
        <v>1284</v>
      </c>
      <c r="M1" t="s">
        <v>1408</v>
      </c>
      <c r="N1" t="s">
        <v>1430</v>
      </c>
      <c r="O1" t="s">
        <v>1425</v>
      </c>
      <c r="P1" s="37" t="s">
        <v>1434</v>
      </c>
    </row>
    <row r="2" spans="1:16" x14ac:dyDescent="0.2">
      <c r="A2">
        <v>1</v>
      </c>
      <c r="B2" t="s">
        <v>5</v>
      </c>
      <c r="C2" t="s">
        <v>6</v>
      </c>
      <c r="D2" t="s">
        <v>159</v>
      </c>
      <c r="E2" t="s">
        <v>146</v>
      </c>
      <c r="F2" s="6">
        <v>1.95</v>
      </c>
      <c r="G2" s="6">
        <v>-1.05</v>
      </c>
      <c r="H2" s="1" t="s">
        <v>1288</v>
      </c>
      <c r="I2">
        <v>13.7445665554912</v>
      </c>
      <c r="J2">
        <v>100.510022805726</v>
      </c>
      <c r="L2" t="s">
        <v>1285</v>
      </c>
      <c r="M2" t="s">
        <v>159</v>
      </c>
      <c r="N2">
        <v>3</v>
      </c>
      <c r="O2" t="str">
        <f>INDEX(Input_Score!$E$6:$E$14,MATCH(Location01!N2,Input_Score!$D$6:$D$14,0))</f>
        <v>B. publicly own privately operated</v>
      </c>
      <c r="P2" t="s">
        <v>1433</v>
      </c>
    </row>
    <row r="3" spans="1:16" x14ac:dyDescent="0.2">
      <c r="A3">
        <v>2</v>
      </c>
      <c r="B3" t="s">
        <v>581</v>
      </c>
      <c r="C3" t="s">
        <v>6</v>
      </c>
      <c r="D3" t="s">
        <v>162</v>
      </c>
      <c r="E3" t="s">
        <v>146</v>
      </c>
      <c r="F3" s="6">
        <v>1.9</v>
      </c>
      <c r="G3" s="6">
        <v>-1.05</v>
      </c>
      <c r="H3" t="s">
        <v>1288</v>
      </c>
      <c r="I3">
        <v>13.749117228822</v>
      </c>
      <c r="J3">
        <v>100.50802320255301</v>
      </c>
      <c r="L3" t="s">
        <v>1285</v>
      </c>
      <c r="M3" t="s">
        <v>162</v>
      </c>
      <c r="N3">
        <v>3</v>
      </c>
      <c r="O3" t="str">
        <f>INDEX(Input_Score!$E$6:$E$14,MATCH(Location01!N3,Input_Score!$D$6:$D$14,0))</f>
        <v>B. publicly own privately operated</v>
      </c>
    </row>
    <row r="4" spans="1:16" x14ac:dyDescent="0.2">
      <c r="A4">
        <v>3</v>
      </c>
      <c r="B4" t="s">
        <v>582</v>
      </c>
      <c r="C4" t="s">
        <v>6</v>
      </c>
      <c r="D4" t="s">
        <v>165</v>
      </c>
      <c r="E4" t="s">
        <v>146</v>
      </c>
      <c r="F4" s="6">
        <v>1.85</v>
      </c>
      <c r="G4" s="6">
        <v>-1.05</v>
      </c>
      <c r="H4" t="s">
        <v>1288</v>
      </c>
      <c r="I4">
        <v>13.7552023869229</v>
      </c>
      <c r="J4">
        <v>100.51012073094201</v>
      </c>
      <c r="L4" t="s">
        <v>1285</v>
      </c>
      <c r="M4" t="s">
        <v>165</v>
      </c>
      <c r="N4">
        <v>3</v>
      </c>
      <c r="O4" t="str">
        <f>INDEX(Input_Score!$E$6:$E$14,MATCH(Location01!N4,Input_Score!$D$6:$D$14,0))</f>
        <v>B. publicly own privately operated</v>
      </c>
    </row>
    <row r="5" spans="1:16" x14ac:dyDescent="0.2">
      <c r="A5">
        <v>4</v>
      </c>
      <c r="B5" t="s">
        <v>583</v>
      </c>
      <c r="C5" t="s">
        <v>6</v>
      </c>
      <c r="D5" t="s">
        <v>166</v>
      </c>
      <c r="E5" t="s">
        <v>146</v>
      </c>
      <c r="F5" s="6">
        <v>1.8</v>
      </c>
      <c r="G5" s="6">
        <v>-1.05</v>
      </c>
      <c r="H5" t="s">
        <v>1288</v>
      </c>
      <c r="I5">
        <v>13.7476344160127</v>
      </c>
      <c r="J5">
        <v>100.505795197262</v>
      </c>
      <c r="L5" t="s">
        <v>1285</v>
      </c>
      <c r="M5" t="s">
        <v>166</v>
      </c>
      <c r="N5">
        <v>3</v>
      </c>
      <c r="O5" t="str">
        <f>INDEX(Input_Score!$E$6:$E$14,MATCH(Location01!N5,Input_Score!$D$6:$D$14,0))</f>
        <v>B. publicly own privately operated</v>
      </c>
    </row>
    <row r="6" spans="1:16" x14ac:dyDescent="0.2">
      <c r="A6">
        <v>5</v>
      </c>
      <c r="B6" t="s">
        <v>584</v>
      </c>
      <c r="C6" t="s">
        <v>6</v>
      </c>
      <c r="D6" t="s">
        <v>167</v>
      </c>
      <c r="E6" t="s">
        <v>146</v>
      </c>
      <c r="F6" s="6">
        <v>1.75</v>
      </c>
      <c r="G6" s="6">
        <v>-1.05</v>
      </c>
      <c r="H6" t="s">
        <v>1288</v>
      </c>
      <c r="I6">
        <v>13.7610446054727</v>
      </c>
      <c r="J6">
        <v>100.51144858679601</v>
      </c>
      <c r="L6" t="s">
        <v>1285</v>
      </c>
      <c r="M6" t="s">
        <v>167</v>
      </c>
      <c r="N6">
        <v>3</v>
      </c>
      <c r="O6" t="str">
        <f>INDEX(Input_Score!$E$6:$E$14,MATCH(Location01!N6,Input_Score!$D$6:$D$14,0))</f>
        <v>B. publicly own privately operated</v>
      </c>
    </row>
    <row r="7" spans="1:16" x14ac:dyDescent="0.2">
      <c r="A7">
        <v>6</v>
      </c>
      <c r="B7" t="s">
        <v>585</v>
      </c>
      <c r="C7" t="s">
        <v>6</v>
      </c>
      <c r="D7" t="s">
        <v>168</v>
      </c>
      <c r="E7" t="s">
        <v>146</v>
      </c>
      <c r="F7" s="6">
        <v>1.95</v>
      </c>
      <c r="G7" s="6">
        <v>-0.05</v>
      </c>
      <c r="H7" t="s">
        <v>1294</v>
      </c>
      <c r="I7">
        <v>13.7571612025428</v>
      </c>
      <c r="J7">
        <v>100.506859289687</v>
      </c>
      <c r="L7" t="s">
        <v>1285</v>
      </c>
      <c r="M7" t="s">
        <v>168</v>
      </c>
      <c r="N7">
        <v>6</v>
      </c>
      <c r="O7" t="str">
        <f>INDEX(Input_Score!$E$6:$E$14,MATCH(Location01!N7,Input_Score!$D$6:$D$14,0))</f>
        <v>F. publicly owned semi-publicly operated</v>
      </c>
    </row>
    <row r="8" spans="1:16" hidden="1" x14ac:dyDescent="0.2">
      <c r="A8">
        <v>7</v>
      </c>
      <c r="B8" t="s">
        <v>586</v>
      </c>
      <c r="C8" t="s">
        <v>6</v>
      </c>
      <c r="D8" t="s">
        <v>169</v>
      </c>
      <c r="E8" t="s">
        <v>146</v>
      </c>
      <c r="F8">
        <v>-1.05</v>
      </c>
      <c r="G8">
        <v>0.95</v>
      </c>
      <c r="H8" t="s">
        <v>1296</v>
      </c>
      <c r="I8">
        <v>0</v>
      </c>
      <c r="J8">
        <v>0</v>
      </c>
      <c r="K8" t="s">
        <v>1281</v>
      </c>
      <c r="L8" t="s">
        <v>1032</v>
      </c>
      <c r="M8" t="s">
        <v>169</v>
      </c>
      <c r="N8">
        <v>7</v>
      </c>
      <c r="O8" t="str">
        <f>INDEX(Input_Score!$E$6:$E$14,MATCH(Location01!N8,Input_Score!$D$6:$D$14,0))</f>
        <v>D. privately own publicly operated</v>
      </c>
    </row>
    <row r="9" spans="1:16" hidden="1" x14ac:dyDescent="0.2">
      <c r="A9">
        <v>8</v>
      </c>
      <c r="B9" t="s">
        <v>587</v>
      </c>
      <c r="C9" t="s">
        <v>6</v>
      </c>
      <c r="D9" t="s">
        <v>170</v>
      </c>
      <c r="E9" t="s">
        <v>146</v>
      </c>
      <c r="F9">
        <v>-0.05</v>
      </c>
      <c r="G9">
        <v>-0.05</v>
      </c>
      <c r="H9" t="s">
        <v>1298</v>
      </c>
      <c r="I9">
        <v>0</v>
      </c>
      <c r="J9">
        <v>0</v>
      </c>
      <c r="K9" t="s">
        <v>1281</v>
      </c>
      <c r="L9" t="s">
        <v>1032</v>
      </c>
      <c r="M9" t="s">
        <v>170</v>
      </c>
      <c r="N9">
        <v>5</v>
      </c>
      <c r="O9" t="str">
        <f>INDEX(Input_Score!$E$6:$E$14,MATCH(Location01!N9,Input_Score!$D$6:$D$14,0))</f>
        <v>C. jointly owned and operated</v>
      </c>
    </row>
    <row r="10" spans="1:16" hidden="1" x14ac:dyDescent="0.2">
      <c r="A10">
        <v>9</v>
      </c>
      <c r="B10" t="s">
        <v>588</v>
      </c>
      <c r="C10" t="s">
        <v>6</v>
      </c>
      <c r="D10" t="s">
        <v>171</v>
      </c>
      <c r="E10" t="s">
        <v>146</v>
      </c>
      <c r="F10">
        <v>1.95</v>
      </c>
      <c r="G10">
        <v>0.95</v>
      </c>
      <c r="H10" t="s">
        <v>6</v>
      </c>
      <c r="I10">
        <v>0</v>
      </c>
      <c r="J10">
        <v>0</v>
      </c>
      <c r="K10" t="s">
        <v>1281</v>
      </c>
      <c r="L10" t="s">
        <v>1032</v>
      </c>
      <c r="M10" t="s">
        <v>171</v>
      </c>
      <c r="N10">
        <v>9</v>
      </c>
      <c r="O10" t="str">
        <f>INDEX(Input_Score!$E$6:$E$14,MATCH(Location01!N10,Input_Score!$D$6:$D$14,0))</f>
        <v>A. publicly own and operated</v>
      </c>
    </row>
    <row r="11" spans="1:16" x14ac:dyDescent="0.2">
      <c r="A11">
        <v>10</v>
      </c>
      <c r="B11" t="s">
        <v>589</v>
      </c>
      <c r="C11" t="s">
        <v>6</v>
      </c>
      <c r="D11" t="s">
        <v>172</v>
      </c>
      <c r="E11" t="s">
        <v>146</v>
      </c>
      <c r="F11" s="6">
        <v>2.0499999999999998</v>
      </c>
      <c r="G11" s="6">
        <v>-1.05</v>
      </c>
      <c r="H11" t="s">
        <v>1288</v>
      </c>
      <c r="I11">
        <v>13.746656958485699</v>
      </c>
      <c r="J11">
        <v>100.515839295937</v>
      </c>
      <c r="L11" t="s">
        <v>1285</v>
      </c>
      <c r="M11" t="s">
        <v>172</v>
      </c>
      <c r="N11">
        <v>3</v>
      </c>
      <c r="O11" t="str">
        <f>INDEX(Input_Score!$E$6:$E$14,MATCH(Location01!N11,Input_Score!$D$6:$D$14,0))</f>
        <v>B. publicly own privately operated</v>
      </c>
    </row>
    <row r="12" spans="1:16" x14ac:dyDescent="0.2">
      <c r="A12">
        <v>11</v>
      </c>
      <c r="B12" t="s">
        <v>590</v>
      </c>
      <c r="C12" t="s">
        <v>6</v>
      </c>
      <c r="D12" t="s">
        <v>173</v>
      </c>
      <c r="E12" t="s">
        <v>146</v>
      </c>
      <c r="F12" s="6">
        <v>2.1</v>
      </c>
      <c r="G12" s="6">
        <v>-1.05</v>
      </c>
      <c r="H12" t="s">
        <v>1288</v>
      </c>
      <c r="I12">
        <v>13.753275690346401</v>
      </c>
      <c r="J12">
        <v>100.509093133356</v>
      </c>
      <c r="L12" t="s">
        <v>1285</v>
      </c>
      <c r="M12" t="s">
        <v>173</v>
      </c>
      <c r="N12">
        <v>3</v>
      </c>
      <c r="O12" t="str">
        <f>INDEX(Input_Score!$E$6:$E$14,MATCH(Location01!N12,Input_Score!$D$6:$D$14,0))</f>
        <v>B. publicly own privately operated</v>
      </c>
    </row>
    <row r="13" spans="1:16" x14ac:dyDescent="0.2">
      <c r="A13">
        <v>12</v>
      </c>
      <c r="B13" t="s">
        <v>591</v>
      </c>
      <c r="C13" t="s">
        <v>6</v>
      </c>
      <c r="D13" t="s">
        <v>174</v>
      </c>
      <c r="E13" t="s">
        <v>146</v>
      </c>
      <c r="F13" s="6">
        <v>2.15</v>
      </c>
      <c r="G13" s="6">
        <v>-1.05</v>
      </c>
      <c r="H13" t="s">
        <v>1288</v>
      </c>
      <c r="I13">
        <v>13.745767639003899</v>
      </c>
      <c r="J13">
        <v>100.51302378119399</v>
      </c>
      <c r="L13" t="s">
        <v>1285</v>
      </c>
      <c r="M13" t="s">
        <v>174</v>
      </c>
      <c r="N13">
        <v>3</v>
      </c>
      <c r="O13" t="str">
        <f>INDEX(Input_Score!$E$6:$E$14,MATCH(Location01!N13,Input_Score!$D$6:$D$14,0))</f>
        <v>B. publicly own privately operated</v>
      </c>
    </row>
    <row r="14" spans="1:16" x14ac:dyDescent="0.2">
      <c r="A14">
        <v>13</v>
      </c>
      <c r="B14" t="s">
        <v>592</v>
      </c>
      <c r="C14" t="s">
        <v>6</v>
      </c>
      <c r="D14" t="s">
        <v>175</v>
      </c>
      <c r="E14" t="s">
        <v>146</v>
      </c>
      <c r="F14" s="6">
        <v>2.2000000000000002</v>
      </c>
      <c r="G14" s="6">
        <v>-1.05</v>
      </c>
      <c r="H14" t="s">
        <v>1288</v>
      </c>
      <c r="I14">
        <v>13.743099366753</v>
      </c>
      <c r="J14">
        <v>100.515272105348</v>
      </c>
      <c r="L14" t="s">
        <v>1285</v>
      </c>
      <c r="M14" t="s">
        <v>175</v>
      </c>
      <c r="N14">
        <v>3</v>
      </c>
      <c r="O14" t="str">
        <f>INDEX(Input_Score!$E$6:$E$14,MATCH(Location01!N14,Input_Score!$D$6:$D$14,0))</f>
        <v>B. publicly own privately operated</v>
      </c>
    </row>
    <row r="15" spans="1:16" x14ac:dyDescent="0.2">
      <c r="A15">
        <v>14</v>
      </c>
      <c r="B15" t="s">
        <v>593</v>
      </c>
      <c r="C15" t="s">
        <v>6</v>
      </c>
      <c r="D15" t="s">
        <v>167</v>
      </c>
      <c r="E15" t="s">
        <v>146</v>
      </c>
      <c r="F15" s="6">
        <v>2.25</v>
      </c>
      <c r="G15" s="6">
        <v>-1.05</v>
      </c>
      <c r="H15" t="s">
        <v>1288</v>
      </c>
      <c r="I15">
        <v>13.7610446054727</v>
      </c>
      <c r="J15">
        <v>100.51144858679601</v>
      </c>
      <c r="L15" t="s">
        <v>1285</v>
      </c>
      <c r="M15" t="s">
        <v>167</v>
      </c>
      <c r="N15">
        <v>3</v>
      </c>
      <c r="O15" t="str">
        <f>INDEX(Input_Score!$E$6:$E$14,MATCH(Location01!N15,Input_Score!$D$6:$D$14,0))</f>
        <v>B. publicly own privately operated</v>
      </c>
    </row>
    <row r="16" spans="1:16" x14ac:dyDescent="0.2">
      <c r="A16">
        <v>15</v>
      </c>
      <c r="B16" t="s">
        <v>594</v>
      </c>
      <c r="C16" t="s">
        <v>6</v>
      </c>
      <c r="D16" t="s">
        <v>1050</v>
      </c>
      <c r="E16" t="s">
        <v>146</v>
      </c>
      <c r="F16" s="6">
        <v>-2.0499999999999998</v>
      </c>
      <c r="G16" s="6">
        <v>-1.05</v>
      </c>
      <c r="H16" t="s">
        <v>1303</v>
      </c>
      <c r="I16">
        <v>13.7476513029938</v>
      </c>
      <c r="J16">
        <v>100.509398378846</v>
      </c>
      <c r="K16" t="s">
        <v>1282</v>
      </c>
      <c r="L16" t="s">
        <v>1285</v>
      </c>
      <c r="M16" t="s">
        <v>176</v>
      </c>
      <c r="N16">
        <v>1</v>
      </c>
      <c r="O16" t="str">
        <f>INDEX(Input_Score!$E$6:$E$14,MATCH(Location01!N16,Input_Score!$D$6:$D$14,0))</f>
        <v>E. privately own and operated</v>
      </c>
    </row>
    <row r="17" spans="1:15" x14ac:dyDescent="0.2">
      <c r="A17">
        <v>16</v>
      </c>
      <c r="B17" t="s">
        <v>595</v>
      </c>
      <c r="C17" t="s">
        <v>6</v>
      </c>
      <c r="D17" t="s">
        <v>177</v>
      </c>
      <c r="E17" t="s">
        <v>146</v>
      </c>
      <c r="F17" s="6">
        <v>-2.1</v>
      </c>
      <c r="G17" s="6">
        <v>-1.05</v>
      </c>
      <c r="H17" t="s">
        <v>1303</v>
      </c>
      <c r="I17">
        <v>13.7573204253478</v>
      </c>
      <c r="J17">
        <v>100.50885012187899</v>
      </c>
      <c r="L17" t="s">
        <v>1285</v>
      </c>
      <c r="M17" t="s">
        <v>177</v>
      </c>
      <c r="N17">
        <v>1</v>
      </c>
      <c r="O17" t="str">
        <f>INDEX(Input_Score!$E$6:$E$14,MATCH(Location01!N17,Input_Score!$D$6:$D$14,0))</f>
        <v>E. privately own and operated</v>
      </c>
    </row>
    <row r="18" spans="1:15" x14ac:dyDescent="0.2">
      <c r="A18">
        <v>17</v>
      </c>
      <c r="B18" t="s">
        <v>596</v>
      </c>
      <c r="C18" t="s">
        <v>6</v>
      </c>
      <c r="D18" t="s">
        <v>178</v>
      </c>
      <c r="E18" t="s">
        <v>146</v>
      </c>
      <c r="F18" s="6">
        <v>-1.05</v>
      </c>
      <c r="G18" s="6">
        <v>-0.05</v>
      </c>
      <c r="H18" t="s">
        <v>1306</v>
      </c>
      <c r="I18">
        <v>13.753792548272701</v>
      </c>
      <c r="J18">
        <v>100.507578073419</v>
      </c>
      <c r="L18" t="s">
        <v>1285</v>
      </c>
      <c r="M18" t="s">
        <v>178</v>
      </c>
      <c r="N18">
        <v>4</v>
      </c>
      <c r="O18" t="str">
        <f>INDEX(Input_Score!$E$6:$E$14,MATCH(Location01!N18,Input_Score!$D$6:$D$14,0))</f>
        <v>H. privately owned semi-publicly operated</v>
      </c>
    </row>
    <row r="19" spans="1:15" x14ac:dyDescent="0.2">
      <c r="A19">
        <v>18</v>
      </c>
      <c r="B19" t="s">
        <v>597</v>
      </c>
      <c r="C19" t="s">
        <v>6</v>
      </c>
      <c r="D19" t="s">
        <v>1055</v>
      </c>
      <c r="E19" t="s">
        <v>146</v>
      </c>
      <c r="F19" s="6">
        <v>-1.1000000000000001</v>
      </c>
      <c r="G19" s="6">
        <v>-0.05</v>
      </c>
      <c r="H19" t="s">
        <v>1306</v>
      </c>
      <c r="I19">
        <v>13.761484131874001</v>
      </c>
      <c r="J19">
        <v>100.51087434783101</v>
      </c>
      <c r="K19" t="s">
        <v>1282</v>
      </c>
      <c r="L19" t="s">
        <v>1285</v>
      </c>
      <c r="M19" t="s">
        <v>179</v>
      </c>
      <c r="N19">
        <v>4</v>
      </c>
      <c r="O19" t="str">
        <f>INDEX(Input_Score!$E$6:$E$14,MATCH(Location01!N19,Input_Score!$D$6:$D$14,0))</f>
        <v>H. privately owned semi-publicly operated</v>
      </c>
    </row>
    <row r="20" spans="1:15" x14ac:dyDescent="0.2">
      <c r="A20">
        <v>19</v>
      </c>
      <c r="B20" t="s">
        <v>598</v>
      </c>
      <c r="C20" t="s">
        <v>6</v>
      </c>
      <c r="D20" t="s">
        <v>180</v>
      </c>
      <c r="E20" t="s">
        <v>146</v>
      </c>
      <c r="F20" s="6">
        <v>-1.1499999999999999</v>
      </c>
      <c r="G20" s="6">
        <v>-0.05</v>
      </c>
      <c r="H20" t="s">
        <v>1306</v>
      </c>
      <c r="I20">
        <v>13.7470328463454</v>
      </c>
      <c r="J20">
        <v>100.512730952178</v>
      </c>
      <c r="L20" t="s">
        <v>1285</v>
      </c>
      <c r="M20" t="s">
        <v>180</v>
      </c>
      <c r="N20">
        <v>4</v>
      </c>
      <c r="O20" t="str">
        <f>INDEX(Input_Score!$E$6:$E$14,MATCH(Location01!N20,Input_Score!$D$6:$D$14,0))</f>
        <v>H. privately owned semi-publicly operated</v>
      </c>
    </row>
    <row r="21" spans="1:15" x14ac:dyDescent="0.2">
      <c r="A21">
        <v>20</v>
      </c>
      <c r="B21" t="s">
        <v>599</v>
      </c>
      <c r="C21" t="s">
        <v>6</v>
      </c>
      <c r="D21" t="s">
        <v>181</v>
      </c>
      <c r="E21" t="s">
        <v>146</v>
      </c>
      <c r="F21" s="6">
        <v>-1.2</v>
      </c>
      <c r="G21" s="6">
        <v>-0.05</v>
      </c>
      <c r="H21" t="s">
        <v>1306</v>
      </c>
      <c r="I21">
        <v>13.749438525240601</v>
      </c>
      <c r="J21">
        <v>100.50930931081901</v>
      </c>
      <c r="L21" t="s">
        <v>1285</v>
      </c>
      <c r="M21" t="s">
        <v>181</v>
      </c>
      <c r="N21">
        <v>4</v>
      </c>
      <c r="O21" t="str">
        <f>INDEX(Input_Score!$E$6:$E$14,MATCH(Location01!N21,Input_Score!$D$6:$D$14,0))</f>
        <v>H. privately owned semi-publicly operated</v>
      </c>
    </row>
    <row r="22" spans="1:15" x14ac:dyDescent="0.2">
      <c r="A22">
        <v>21</v>
      </c>
      <c r="B22" t="s">
        <v>600</v>
      </c>
      <c r="C22" t="s">
        <v>6</v>
      </c>
      <c r="D22" t="s">
        <v>182</v>
      </c>
      <c r="E22" t="s">
        <v>146</v>
      </c>
      <c r="F22" s="6">
        <v>-1.25</v>
      </c>
      <c r="G22" s="6">
        <v>-0.05</v>
      </c>
      <c r="H22" t="s">
        <v>1306</v>
      </c>
      <c r="I22">
        <v>13.757564636378399</v>
      </c>
      <c r="J22">
        <v>100.51090271165801</v>
      </c>
      <c r="L22" t="s">
        <v>1285</v>
      </c>
      <c r="M22" t="s">
        <v>182</v>
      </c>
      <c r="N22">
        <v>4</v>
      </c>
      <c r="O22" t="str">
        <f>INDEX(Input_Score!$E$6:$E$14,MATCH(Location01!N22,Input_Score!$D$6:$D$14,0))</f>
        <v>H. privately owned semi-publicly operated</v>
      </c>
    </row>
    <row r="23" spans="1:15" x14ac:dyDescent="0.2">
      <c r="A23">
        <v>22</v>
      </c>
      <c r="B23" t="s">
        <v>601</v>
      </c>
      <c r="C23" t="s">
        <v>6</v>
      </c>
      <c r="D23" t="s">
        <v>183</v>
      </c>
      <c r="E23" t="s">
        <v>146</v>
      </c>
      <c r="F23" s="6">
        <v>-0.95</v>
      </c>
      <c r="G23" s="6">
        <v>-0.05</v>
      </c>
      <c r="H23" t="s">
        <v>1306</v>
      </c>
      <c r="I23">
        <v>13.7443162633244</v>
      </c>
      <c r="J23">
        <v>100.510084576889</v>
      </c>
      <c r="L23" t="s">
        <v>1285</v>
      </c>
      <c r="M23" t="s">
        <v>183</v>
      </c>
      <c r="N23">
        <v>4</v>
      </c>
      <c r="O23" t="str">
        <f>INDEX(Input_Score!$E$6:$E$14,MATCH(Location01!N23,Input_Score!$D$6:$D$14,0))</f>
        <v>H. privately owned semi-publicly operated</v>
      </c>
    </row>
    <row r="24" spans="1:15" x14ac:dyDescent="0.2">
      <c r="A24">
        <v>23</v>
      </c>
      <c r="B24" t="s">
        <v>602</v>
      </c>
      <c r="C24" t="s">
        <v>6</v>
      </c>
      <c r="D24" t="s">
        <v>184</v>
      </c>
      <c r="E24" t="s">
        <v>146</v>
      </c>
      <c r="F24" s="6">
        <v>-0.9</v>
      </c>
      <c r="G24" s="6">
        <v>-0.05</v>
      </c>
      <c r="H24" t="s">
        <v>1306</v>
      </c>
      <c r="I24">
        <v>13.755515358401899</v>
      </c>
      <c r="J24">
        <v>100.51027903292901</v>
      </c>
      <c r="L24" t="s">
        <v>1285</v>
      </c>
      <c r="M24" t="s">
        <v>184</v>
      </c>
      <c r="N24">
        <v>4</v>
      </c>
      <c r="O24" t="str">
        <f>INDEX(Input_Score!$E$6:$E$14,MATCH(Location01!N24,Input_Score!$D$6:$D$14,0))</f>
        <v>H. privately owned semi-publicly operated</v>
      </c>
    </row>
    <row r="25" spans="1:15" x14ac:dyDescent="0.2">
      <c r="A25">
        <v>24</v>
      </c>
      <c r="B25" t="s">
        <v>603</v>
      </c>
      <c r="C25" t="s">
        <v>6</v>
      </c>
      <c r="D25" t="s">
        <v>185</v>
      </c>
      <c r="E25" t="s">
        <v>146</v>
      </c>
      <c r="F25" s="6">
        <v>-0.85</v>
      </c>
      <c r="G25" s="6">
        <v>-0.05</v>
      </c>
      <c r="H25" t="s">
        <v>1306</v>
      </c>
      <c r="I25">
        <v>13.743498421029001</v>
      </c>
      <c r="J25">
        <v>100.509517192841</v>
      </c>
      <c r="L25" t="s">
        <v>1285</v>
      </c>
      <c r="M25" t="s">
        <v>185</v>
      </c>
      <c r="N25">
        <v>4</v>
      </c>
      <c r="O25" t="str">
        <f>INDEX(Input_Score!$E$6:$E$14,MATCH(Location01!N25,Input_Score!$D$6:$D$14,0))</f>
        <v>H. privately owned semi-publicly operated</v>
      </c>
    </row>
    <row r="26" spans="1:15" x14ac:dyDescent="0.2">
      <c r="A26">
        <v>25</v>
      </c>
      <c r="B26" t="s">
        <v>604</v>
      </c>
      <c r="C26" t="s">
        <v>6</v>
      </c>
      <c r="D26" t="s">
        <v>186</v>
      </c>
      <c r="E26" t="s">
        <v>146</v>
      </c>
      <c r="F26" s="6">
        <v>-0.8</v>
      </c>
      <c r="G26" s="6">
        <v>-0.05</v>
      </c>
      <c r="H26" t="s">
        <v>1306</v>
      </c>
      <c r="I26">
        <v>13.7457824472085</v>
      </c>
      <c r="J26">
        <v>100.51225409915401</v>
      </c>
      <c r="L26" t="s">
        <v>1285</v>
      </c>
      <c r="M26" t="s">
        <v>186</v>
      </c>
      <c r="N26">
        <v>4</v>
      </c>
      <c r="O26" t="str">
        <f>INDEX(Input_Score!$E$6:$E$14,MATCH(Location01!N26,Input_Score!$D$6:$D$14,0))</f>
        <v>H. privately owned semi-publicly operated</v>
      </c>
    </row>
    <row r="27" spans="1:15" x14ac:dyDescent="0.2">
      <c r="A27">
        <v>26</v>
      </c>
      <c r="B27" t="s">
        <v>605</v>
      </c>
      <c r="C27" t="s">
        <v>6</v>
      </c>
      <c r="D27" t="s">
        <v>187</v>
      </c>
      <c r="E27" t="s">
        <v>146</v>
      </c>
      <c r="F27" s="6">
        <v>-0.75</v>
      </c>
      <c r="G27" s="6">
        <v>-0.05</v>
      </c>
      <c r="H27" t="s">
        <v>1306</v>
      </c>
      <c r="I27">
        <v>13.749166688589399</v>
      </c>
      <c r="J27">
        <v>100.508353385726</v>
      </c>
      <c r="L27" t="s">
        <v>1285</v>
      </c>
      <c r="M27" t="s">
        <v>187</v>
      </c>
      <c r="N27">
        <v>4</v>
      </c>
      <c r="O27" t="str">
        <f>INDEX(Input_Score!$E$6:$E$14,MATCH(Location01!N27,Input_Score!$D$6:$D$14,0))</f>
        <v>H. privately owned semi-publicly operated</v>
      </c>
    </row>
    <row r="28" spans="1:15" x14ac:dyDescent="0.2">
      <c r="A28">
        <v>27</v>
      </c>
      <c r="B28" t="s">
        <v>606</v>
      </c>
      <c r="C28" t="s">
        <v>6</v>
      </c>
      <c r="D28" t="s">
        <v>188</v>
      </c>
      <c r="E28" t="s">
        <v>146</v>
      </c>
      <c r="F28" s="6">
        <v>-1.05</v>
      </c>
      <c r="G28" s="6">
        <v>-0.1</v>
      </c>
      <c r="H28" t="s">
        <v>1306</v>
      </c>
      <c r="I28">
        <v>13.748042887752399</v>
      </c>
      <c r="J28">
        <v>100.505573424875</v>
      </c>
      <c r="L28" t="s">
        <v>1285</v>
      </c>
      <c r="M28" t="s">
        <v>188</v>
      </c>
      <c r="N28">
        <v>4</v>
      </c>
      <c r="O28" t="str">
        <f>INDEX(Input_Score!$E$6:$E$14,MATCH(Location01!N28,Input_Score!$D$6:$D$14,0))</f>
        <v>H. privately owned semi-publicly operated</v>
      </c>
    </row>
    <row r="29" spans="1:15" x14ac:dyDescent="0.2">
      <c r="A29">
        <v>28</v>
      </c>
      <c r="B29" t="s">
        <v>607</v>
      </c>
      <c r="C29" t="s">
        <v>6</v>
      </c>
      <c r="D29" t="s">
        <v>189</v>
      </c>
      <c r="E29" t="s">
        <v>146</v>
      </c>
      <c r="F29" s="6">
        <v>1.95</v>
      </c>
      <c r="G29" s="6">
        <v>-2.0499999999999998</v>
      </c>
      <c r="H29" t="s">
        <v>1288</v>
      </c>
      <c r="I29">
        <v>13.7466548731899</v>
      </c>
      <c r="J29">
        <v>100.50964137288599</v>
      </c>
      <c r="L29" t="s">
        <v>1285</v>
      </c>
      <c r="M29" t="s">
        <v>189</v>
      </c>
      <c r="N29">
        <v>3</v>
      </c>
      <c r="O29" t="str">
        <f>INDEX(Input_Score!$E$6:$E$14,MATCH(Location01!N29,Input_Score!$D$6:$D$14,0))</f>
        <v>B. publicly own privately operated</v>
      </c>
    </row>
    <row r="30" spans="1:15" x14ac:dyDescent="0.2">
      <c r="A30">
        <v>29</v>
      </c>
      <c r="B30" t="s">
        <v>608</v>
      </c>
      <c r="C30" t="s">
        <v>6</v>
      </c>
      <c r="D30" t="s">
        <v>190</v>
      </c>
      <c r="E30" t="s">
        <v>146</v>
      </c>
      <c r="F30" s="6">
        <v>-0.05</v>
      </c>
      <c r="G30" s="6">
        <v>-0.05</v>
      </c>
      <c r="H30" t="s">
        <v>1298</v>
      </c>
      <c r="I30">
        <v>13.752079182921999</v>
      </c>
      <c r="J30">
        <v>100.515197957154</v>
      </c>
      <c r="L30" t="s">
        <v>1285</v>
      </c>
      <c r="M30" t="s">
        <v>190</v>
      </c>
      <c r="N30">
        <v>5</v>
      </c>
      <c r="O30" t="str">
        <f>INDEX(Input_Score!$E$6:$E$14,MATCH(Location01!N30,Input_Score!$D$6:$D$14,0))</f>
        <v>C. jointly owned and operated</v>
      </c>
    </row>
    <row r="31" spans="1:15" x14ac:dyDescent="0.2">
      <c r="A31">
        <v>30</v>
      </c>
      <c r="B31" t="s">
        <v>609</v>
      </c>
      <c r="C31" t="s">
        <v>6</v>
      </c>
      <c r="D31" t="s">
        <v>191</v>
      </c>
      <c r="E31" t="s">
        <v>146</v>
      </c>
      <c r="F31" s="6">
        <v>-2.15</v>
      </c>
      <c r="G31" s="6">
        <v>-1.05</v>
      </c>
      <c r="H31" t="s">
        <v>1303</v>
      </c>
      <c r="I31">
        <v>13.7559324492134</v>
      </c>
      <c r="J31">
        <v>100.51330316335201</v>
      </c>
      <c r="L31" t="s">
        <v>1285</v>
      </c>
      <c r="M31" t="s">
        <v>191</v>
      </c>
      <c r="N31">
        <v>1</v>
      </c>
      <c r="O31" t="str">
        <f>INDEX(Input_Score!$E$6:$E$14,MATCH(Location01!N31,Input_Score!$D$6:$D$14,0))</f>
        <v>E. privately own and operated</v>
      </c>
    </row>
    <row r="32" spans="1:15" hidden="1" x14ac:dyDescent="0.2">
      <c r="A32">
        <v>31</v>
      </c>
      <c r="B32" t="s">
        <v>610</v>
      </c>
      <c r="C32" t="s">
        <v>6</v>
      </c>
      <c r="D32" t="s">
        <v>192</v>
      </c>
      <c r="E32" t="s">
        <v>192</v>
      </c>
      <c r="F32">
        <v>-0.1</v>
      </c>
      <c r="G32">
        <v>-0.05</v>
      </c>
      <c r="H32" t="s">
        <v>1298</v>
      </c>
      <c r="I32">
        <v>0</v>
      </c>
      <c r="J32">
        <v>0</v>
      </c>
      <c r="K32" t="s">
        <v>1032</v>
      </c>
      <c r="L32" t="s">
        <v>1032</v>
      </c>
      <c r="M32" t="s">
        <v>192</v>
      </c>
      <c r="N32">
        <v>5</v>
      </c>
      <c r="O32" t="str">
        <f>INDEX(Input_Score!$E$6:$E$14,MATCH(Location01!N32,Input_Score!$D$6:$D$14,0))</f>
        <v>C. jointly owned and operated</v>
      </c>
    </row>
    <row r="33" spans="1:15" x14ac:dyDescent="0.2">
      <c r="A33">
        <v>32</v>
      </c>
      <c r="B33" t="s">
        <v>611</v>
      </c>
      <c r="C33" t="s">
        <v>6</v>
      </c>
      <c r="D33" t="s">
        <v>1070</v>
      </c>
      <c r="E33" t="s">
        <v>192</v>
      </c>
      <c r="F33" s="6">
        <v>1.9</v>
      </c>
      <c r="G33" s="6">
        <v>-0.05</v>
      </c>
      <c r="H33" t="s">
        <v>1294</v>
      </c>
      <c r="I33">
        <v>13.7491007400616</v>
      </c>
      <c r="J33">
        <v>100.502818073431</v>
      </c>
      <c r="K33" t="s">
        <v>1282</v>
      </c>
      <c r="L33" t="s">
        <v>1285</v>
      </c>
      <c r="M33" t="s">
        <v>195</v>
      </c>
      <c r="N33">
        <v>6</v>
      </c>
      <c r="O33" t="str">
        <f>INDEX(Input_Score!$E$6:$E$14,MATCH(Location01!N33,Input_Score!$D$6:$D$14,0))</f>
        <v>F. publicly owned semi-publicly operated</v>
      </c>
    </row>
    <row r="34" spans="1:15" x14ac:dyDescent="0.2">
      <c r="A34">
        <v>33</v>
      </c>
      <c r="B34" t="s">
        <v>612</v>
      </c>
      <c r="C34" t="s">
        <v>6</v>
      </c>
      <c r="D34" t="s">
        <v>1072</v>
      </c>
      <c r="E34" t="s">
        <v>192</v>
      </c>
      <c r="F34" s="6">
        <v>1.85</v>
      </c>
      <c r="G34" s="6">
        <v>-0.05</v>
      </c>
      <c r="H34" t="s">
        <v>1294</v>
      </c>
      <c r="I34">
        <v>13.748120043672801</v>
      </c>
      <c r="J34">
        <v>100.49527529906</v>
      </c>
      <c r="K34" t="s">
        <v>1282</v>
      </c>
      <c r="L34" t="s">
        <v>1285</v>
      </c>
      <c r="M34" t="s">
        <v>196</v>
      </c>
      <c r="N34">
        <v>6</v>
      </c>
      <c r="O34" t="str">
        <f>INDEX(Input_Score!$E$6:$E$14,MATCH(Location01!N34,Input_Score!$D$6:$D$14,0))</f>
        <v>F. publicly owned semi-publicly operated</v>
      </c>
    </row>
    <row r="35" spans="1:15" x14ac:dyDescent="0.2">
      <c r="A35">
        <v>34</v>
      </c>
      <c r="B35" t="s">
        <v>613</v>
      </c>
      <c r="C35" t="s">
        <v>6</v>
      </c>
      <c r="D35" t="s">
        <v>1074</v>
      </c>
      <c r="E35" t="s">
        <v>192</v>
      </c>
      <c r="F35" s="6">
        <v>1.8</v>
      </c>
      <c r="G35" s="6">
        <v>-0.05</v>
      </c>
      <c r="H35" t="s">
        <v>1294</v>
      </c>
      <c r="I35">
        <v>13.7639640036355</v>
      </c>
      <c r="J35">
        <v>100.495269596724</v>
      </c>
      <c r="K35" t="s">
        <v>1282</v>
      </c>
      <c r="L35" t="s">
        <v>1285</v>
      </c>
      <c r="M35" t="s">
        <v>1319</v>
      </c>
      <c r="N35">
        <v>6</v>
      </c>
      <c r="O35" t="str">
        <f>INDEX(Input_Score!$E$6:$E$14,MATCH(Location01!N35,Input_Score!$D$6:$D$14,0))</f>
        <v>F. publicly owned semi-publicly operated</v>
      </c>
    </row>
    <row r="36" spans="1:15" hidden="1" x14ac:dyDescent="0.2">
      <c r="A36">
        <v>35</v>
      </c>
      <c r="B36" t="s">
        <v>614</v>
      </c>
      <c r="C36" t="s">
        <v>6</v>
      </c>
      <c r="D36" t="s">
        <v>1076</v>
      </c>
      <c r="E36" t="s">
        <v>192</v>
      </c>
      <c r="F36" t="e">
        <v>#N/A</v>
      </c>
      <c r="G36" t="e">
        <v>#N/A</v>
      </c>
      <c r="H36" t="e">
        <v>#N/A</v>
      </c>
      <c r="I36">
        <v>13.7470052374213</v>
      </c>
      <c r="J36">
        <v>100.49011775652301</v>
      </c>
      <c r="K36" t="s">
        <v>1428</v>
      </c>
      <c r="L36" t="s">
        <v>1429</v>
      </c>
      <c r="M36" t="s">
        <v>198</v>
      </c>
      <c r="N36" t="e">
        <v>#N/A</v>
      </c>
      <c r="O36" t="e">
        <f>INDEX(Input_Score!$E$6:$E$14,MATCH(Location01!N36,Input_Score!$D$6:$D$14,0))</f>
        <v>#N/A</v>
      </c>
    </row>
    <row r="37" spans="1:15" x14ac:dyDescent="0.2">
      <c r="A37">
        <v>36</v>
      </c>
      <c r="B37" t="s">
        <v>615</v>
      </c>
      <c r="C37" t="s">
        <v>6</v>
      </c>
      <c r="D37" t="s">
        <v>199</v>
      </c>
      <c r="E37" t="s">
        <v>192</v>
      </c>
      <c r="F37" s="6">
        <v>1.75</v>
      </c>
      <c r="G37" s="6">
        <v>-0.05</v>
      </c>
      <c r="H37" t="s">
        <v>1294</v>
      </c>
      <c r="I37">
        <v>13.7586560667434</v>
      </c>
      <c r="J37">
        <v>100.495746577086</v>
      </c>
      <c r="L37" t="s">
        <v>1285</v>
      </c>
      <c r="M37" t="s">
        <v>199</v>
      </c>
      <c r="N37">
        <v>6</v>
      </c>
      <c r="O37" t="str">
        <f>INDEX(Input_Score!$E$6:$E$14,MATCH(Location01!N37,Input_Score!$D$6:$D$14,0))</f>
        <v>F. publicly owned semi-publicly operated</v>
      </c>
    </row>
    <row r="38" spans="1:15" x14ac:dyDescent="0.2">
      <c r="A38">
        <v>37</v>
      </c>
      <c r="B38" t="s">
        <v>616</v>
      </c>
      <c r="C38" t="s">
        <v>6</v>
      </c>
      <c r="D38" t="s">
        <v>1080</v>
      </c>
      <c r="E38" t="s">
        <v>192</v>
      </c>
      <c r="F38" s="6">
        <v>2.0499999999999998</v>
      </c>
      <c r="G38" s="6">
        <v>-0.05</v>
      </c>
      <c r="H38" t="s">
        <v>1294</v>
      </c>
      <c r="I38">
        <v>13.754912042305</v>
      </c>
      <c r="J38">
        <v>100.505496077407</v>
      </c>
      <c r="K38" t="s">
        <v>1282</v>
      </c>
      <c r="L38" t="s">
        <v>1285</v>
      </c>
      <c r="M38" t="s">
        <v>200</v>
      </c>
      <c r="N38">
        <v>6</v>
      </c>
      <c r="O38" t="str">
        <f>INDEX(Input_Score!$E$6:$E$14,MATCH(Location01!N38,Input_Score!$D$6:$D$14,0))</f>
        <v>F. publicly owned semi-publicly operated</v>
      </c>
    </row>
    <row r="39" spans="1:15" x14ac:dyDescent="0.2">
      <c r="A39">
        <v>38</v>
      </c>
      <c r="B39" t="s">
        <v>617</v>
      </c>
      <c r="C39" t="s">
        <v>6</v>
      </c>
      <c r="D39" t="s">
        <v>201</v>
      </c>
      <c r="E39" t="s">
        <v>192</v>
      </c>
      <c r="F39" s="6">
        <v>-1.1000000000000001</v>
      </c>
      <c r="G39" s="6">
        <v>-0.1</v>
      </c>
      <c r="H39" t="s">
        <v>1306</v>
      </c>
      <c r="I39">
        <v>13.7553458839469</v>
      </c>
      <c r="J39">
        <v>100.493020883067</v>
      </c>
      <c r="L39" t="s">
        <v>1285</v>
      </c>
      <c r="M39" t="s">
        <v>201</v>
      </c>
      <c r="N39">
        <v>4</v>
      </c>
      <c r="O39" t="str">
        <f>INDEX(Input_Score!$E$6:$E$14,MATCH(Location01!N39,Input_Score!$D$6:$D$14,0))</f>
        <v>H. privately owned semi-publicly operated</v>
      </c>
    </row>
    <row r="40" spans="1:15" x14ac:dyDescent="0.2">
      <c r="A40">
        <v>39</v>
      </c>
      <c r="B40" t="s">
        <v>618</v>
      </c>
      <c r="C40" t="s">
        <v>6</v>
      </c>
      <c r="D40" t="s">
        <v>202</v>
      </c>
      <c r="E40" t="s">
        <v>192</v>
      </c>
      <c r="F40" s="6">
        <v>0.95</v>
      </c>
      <c r="G40" s="6">
        <v>0.95</v>
      </c>
      <c r="H40" t="s">
        <v>6</v>
      </c>
      <c r="I40">
        <v>13.7568146692856</v>
      </c>
      <c r="J40">
        <v>100.499089739054</v>
      </c>
      <c r="L40" t="s">
        <v>1285</v>
      </c>
      <c r="M40" t="s">
        <v>202</v>
      </c>
      <c r="N40">
        <v>9</v>
      </c>
      <c r="O40" t="str">
        <f>INDEX(Input_Score!$E$6:$E$14,MATCH(Location01!N40,Input_Score!$D$6:$D$14,0))</f>
        <v>A. publicly own and operated</v>
      </c>
    </row>
    <row r="41" spans="1:15" x14ac:dyDescent="0.2">
      <c r="A41">
        <v>40</v>
      </c>
      <c r="B41" t="s">
        <v>619</v>
      </c>
      <c r="C41" t="s">
        <v>6</v>
      </c>
      <c r="D41" t="s">
        <v>203</v>
      </c>
      <c r="E41" t="s">
        <v>192</v>
      </c>
      <c r="F41" s="6">
        <v>2.1</v>
      </c>
      <c r="G41" s="6">
        <v>-0.05</v>
      </c>
      <c r="H41" t="s">
        <v>1294</v>
      </c>
      <c r="I41">
        <v>13.763703307340499</v>
      </c>
      <c r="J41">
        <v>100.49630470030201</v>
      </c>
      <c r="L41" t="s">
        <v>1285</v>
      </c>
      <c r="M41" t="s">
        <v>203</v>
      </c>
      <c r="N41">
        <v>6</v>
      </c>
      <c r="O41" t="str">
        <f>INDEX(Input_Score!$E$6:$E$14,MATCH(Location01!N41,Input_Score!$D$6:$D$14,0))</f>
        <v>F. publicly owned semi-publicly operated</v>
      </c>
    </row>
    <row r="42" spans="1:15" x14ac:dyDescent="0.2">
      <c r="A42">
        <v>41</v>
      </c>
      <c r="B42" t="s">
        <v>620</v>
      </c>
      <c r="C42" t="s">
        <v>6</v>
      </c>
      <c r="D42" t="s">
        <v>204</v>
      </c>
      <c r="E42" t="s">
        <v>192</v>
      </c>
      <c r="F42" s="6">
        <v>1.95</v>
      </c>
      <c r="G42" s="6">
        <v>0.95</v>
      </c>
      <c r="H42" t="s">
        <v>6</v>
      </c>
      <c r="I42">
        <v>13.752676469103999</v>
      </c>
      <c r="J42">
        <v>100.50150913905399</v>
      </c>
      <c r="L42" t="s">
        <v>1285</v>
      </c>
      <c r="M42" t="s">
        <v>204</v>
      </c>
      <c r="N42">
        <v>9</v>
      </c>
      <c r="O42" t="str">
        <f>INDEX(Input_Score!$E$6:$E$14,MATCH(Location01!N42,Input_Score!$D$6:$D$14,0))</f>
        <v>A. publicly own and operated</v>
      </c>
    </row>
    <row r="43" spans="1:15" x14ac:dyDescent="0.2">
      <c r="A43">
        <v>42</v>
      </c>
      <c r="B43" t="s">
        <v>621</v>
      </c>
      <c r="C43" t="s">
        <v>6</v>
      </c>
      <c r="D43" t="s">
        <v>205</v>
      </c>
      <c r="E43" t="s">
        <v>192</v>
      </c>
      <c r="F43" s="6">
        <v>2.15</v>
      </c>
      <c r="G43" s="6">
        <v>-0.05</v>
      </c>
      <c r="H43" t="s">
        <v>1294</v>
      </c>
      <c r="I43">
        <v>13.7554963433422</v>
      </c>
      <c r="J43">
        <v>100.503860577407</v>
      </c>
      <c r="L43" t="s">
        <v>1285</v>
      </c>
      <c r="M43" t="s">
        <v>205</v>
      </c>
      <c r="N43">
        <v>6</v>
      </c>
      <c r="O43" t="str">
        <f>INDEX(Input_Score!$E$6:$E$14,MATCH(Location01!N43,Input_Score!$D$6:$D$14,0))</f>
        <v>F. publicly owned semi-publicly operated</v>
      </c>
    </row>
    <row r="44" spans="1:15" x14ac:dyDescent="0.2">
      <c r="A44">
        <v>43</v>
      </c>
      <c r="B44" t="s">
        <v>622</v>
      </c>
      <c r="C44" t="s">
        <v>6</v>
      </c>
      <c r="D44" t="s">
        <v>1087</v>
      </c>
      <c r="E44" t="s">
        <v>192</v>
      </c>
      <c r="F44" s="6">
        <v>2.2000000000000002</v>
      </c>
      <c r="G44" s="6">
        <v>-0.05</v>
      </c>
      <c r="H44" t="s">
        <v>1294</v>
      </c>
      <c r="I44">
        <v>13.759480384258801</v>
      </c>
      <c r="J44">
        <v>100.501754449584</v>
      </c>
      <c r="K44" t="s">
        <v>1282</v>
      </c>
      <c r="L44" t="s">
        <v>1285</v>
      </c>
      <c r="M44" t="s">
        <v>206</v>
      </c>
      <c r="N44">
        <v>6</v>
      </c>
      <c r="O44" t="str">
        <f>INDEX(Input_Score!$E$6:$E$14,MATCH(Location01!N44,Input_Score!$D$6:$D$14,0))</f>
        <v>F. publicly owned semi-publicly operated</v>
      </c>
    </row>
    <row r="45" spans="1:15" x14ac:dyDescent="0.2">
      <c r="A45">
        <v>44</v>
      </c>
      <c r="B45" t="s">
        <v>623</v>
      </c>
      <c r="C45" t="s">
        <v>6</v>
      </c>
      <c r="D45" t="s">
        <v>207</v>
      </c>
      <c r="E45" t="s">
        <v>192</v>
      </c>
      <c r="F45" s="6">
        <v>2.25</v>
      </c>
      <c r="G45" s="6">
        <v>-0.05</v>
      </c>
      <c r="H45" t="s">
        <v>1294</v>
      </c>
      <c r="I45">
        <v>13.7560422812157</v>
      </c>
      <c r="J45">
        <v>100.489923072867</v>
      </c>
      <c r="L45" t="s">
        <v>1285</v>
      </c>
      <c r="M45" t="s">
        <v>207</v>
      </c>
      <c r="N45">
        <v>6</v>
      </c>
      <c r="O45" t="str">
        <f>INDEX(Input_Score!$E$6:$E$14,MATCH(Location01!N45,Input_Score!$D$6:$D$14,0))</f>
        <v>F. publicly owned semi-publicly operated</v>
      </c>
    </row>
    <row r="46" spans="1:15" x14ac:dyDescent="0.2">
      <c r="A46">
        <v>45</v>
      </c>
      <c r="B46" t="s">
        <v>624</v>
      </c>
      <c r="C46" t="s">
        <v>6</v>
      </c>
      <c r="D46" t="s">
        <v>1090</v>
      </c>
      <c r="E46" t="s">
        <v>192</v>
      </c>
      <c r="F46" s="6">
        <v>1.95</v>
      </c>
      <c r="G46" s="6">
        <v>-0.1</v>
      </c>
      <c r="H46" t="s">
        <v>1294</v>
      </c>
      <c r="I46">
        <v>13.742971935199799</v>
      </c>
      <c r="J46">
        <v>100.49938302248501</v>
      </c>
      <c r="K46" t="s">
        <v>1282</v>
      </c>
      <c r="L46" t="s">
        <v>1285</v>
      </c>
      <c r="M46" t="s">
        <v>208</v>
      </c>
      <c r="N46">
        <v>6</v>
      </c>
      <c r="O46" t="str">
        <f>INDEX(Input_Score!$E$6:$E$14,MATCH(Location01!N46,Input_Score!$D$6:$D$14,0))</f>
        <v>F. publicly owned semi-publicly operated</v>
      </c>
    </row>
    <row r="47" spans="1:15" x14ac:dyDescent="0.2">
      <c r="A47">
        <v>46</v>
      </c>
      <c r="B47" t="s">
        <v>625</v>
      </c>
      <c r="C47" t="s">
        <v>6</v>
      </c>
      <c r="D47" t="s">
        <v>209</v>
      </c>
      <c r="E47" t="s">
        <v>192</v>
      </c>
      <c r="F47" s="6">
        <v>-2.0499999999999998</v>
      </c>
      <c r="G47" s="6">
        <v>-0.05</v>
      </c>
      <c r="H47" t="s">
        <v>1306</v>
      </c>
      <c r="I47">
        <v>13.761824776919701</v>
      </c>
      <c r="J47">
        <v>100.496894673401</v>
      </c>
      <c r="L47" t="s">
        <v>1285</v>
      </c>
      <c r="M47" t="s">
        <v>209</v>
      </c>
      <c r="N47">
        <v>4</v>
      </c>
      <c r="O47" t="str">
        <f>INDEX(Input_Score!$E$6:$E$14,MATCH(Location01!N47,Input_Score!$D$6:$D$14,0))</f>
        <v>H. privately owned semi-publicly operated</v>
      </c>
    </row>
    <row r="48" spans="1:15" x14ac:dyDescent="0.2">
      <c r="A48">
        <v>47</v>
      </c>
      <c r="B48" t="s">
        <v>626</v>
      </c>
      <c r="C48" t="s">
        <v>6</v>
      </c>
      <c r="D48" t="s">
        <v>210</v>
      </c>
      <c r="E48" t="s">
        <v>192</v>
      </c>
      <c r="F48" s="6">
        <v>1.95</v>
      </c>
      <c r="G48" s="6">
        <v>-1.1000000000000001</v>
      </c>
      <c r="H48" t="s">
        <v>1288</v>
      </c>
      <c r="I48">
        <v>13.742825333429</v>
      </c>
      <c r="J48">
        <v>100.498196058692</v>
      </c>
      <c r="L48" t="s">
        <v>1285</v>
      </c>
      <c r="M48" t="s">
        <v>210</v>
      </c>
      <c r="N48">
        <v>3</v>
      </c>
      <c r="O48" t="str">
        <f>INDEX(Input_Score!$E$6:$E$14,MATCH(Location01!N48,Input_Score!$D$6:$D$14,0))</f>
        <v>B. publicly own privately operated</v>
      </c>
    </row>
    <row r="49" spans="1:15" x14ac:dyDescent="0.2">
      <c r="A49">
        <v>48</v>
      </c>
      <c r="B49" t="s">
        <v>627</v>
      </c>
      <c r="C49" t="s">
        <v>6</v>
      </c>
      <c r="D49" t="s">
        <v>211</v>
      </c>
      <c r="E49" t="s">
        <v>192</v>
      </c>
      <c r="F49" s="6">
        <v>1.9</v>
      </c>
      <c r="G49" s="6">
        <v>-1.1000000000000001</v>
      </c>
      <c r="H49" t="s">
        <v>1288</v>
      </c>
      <c r="I49">
        <v>13.7443023389087</v>
      </c>
      <c r="J49">
        <v>100.494958262376</v>
      </c>
      <c r="L49" t="s">
        <v>1285</v>
      </c>
      <c r="M49" t="s">
        <v>211</v>
      </c>
      <c r="N49">
        <v>3</v>
      </c>
      <c r="O49" t="str">
        <f>INDEX(Input_Score!$E$6:$E$14,MATCH(Location01!N49,Input_Score!$D$6:$D$14,0))</f>
        <v>B. publicly own privately operated</v>
      </c>
    </row>
    <row r="50" spans="1:15" x14ac:dyDescent="0.2">
      <c r="A50">
        <v>49</v>
      </c>
      <c r="B50" t="s">
        <v>628</v>
      </c>
      <c r="C50" t="s">
        <v>6</v>
      </c>
      <c r="D50" t="s">
        <v>212</v>
      </c>
      <c r="E50" t="s">
        <v>192</v>
      </c>
      <c r="F50" s="6">
        <v>-2.2000000000000002</v>
      </c>
      <c r="G50" s="6">
        <v>-1.05</v>
      </c>
      <c r="H50" t="s">
        <v>1303</v>
      </c>
      <c r="I50">
        <v>13.7426726416485</v>
      </c>
      <c r="J50">
        <v>100.493303336408</v>
      </c>
      <c r="L50" t="s">
        <v>1285</v>
      </c>
      <c r="M50" t="s">
        <v>212</v>
      </c>
      <c r="N50">
        <v>1</v>
      </c>
      <c r="O50" t="str">
        <f>INDEX(Input_Score!$E$6:$E$14,MATCH(Location01!N50,Input_Score!$D$6:$D$14,0))</f>
        <v>E. privately own and operated</v>
      </c>
    </row>
    <row r="51" spans="1:15" hidden="1" x14ac:dyDescent="0.2">
      <c r="A51">
        <v>50</v>
      </c>
      <c r="B51" t="s">
        <v>629</v>
      </c>
      <c r="C51" t="s">
        <v>6</v>
      </c>
      <c r="D51" t="s">
        <v>213</v>
      </c>
      <c r="E51" t="s">
        <v>192</v>
      </c>
      <c r="F51">
        <v>0.95</v>
      </c>
      <c r="G51">
        <v>0.95</v>
      </c>
      <c r="H51" t="s">
        <v>6</v>
      </c>
      <c r="I51">
        <v>0</v>
      </c>
      <c r="J51">
        <v>0</v>
      </c>
      <c r="K51" t="s">
        <v>1281</v>
      </c>
      <c r="L51" t="s">
        <v>1032</v>
      </c>
      <c r="M51" t="s">
        <v>213</v>
      </c>
      <c r="N51">
        <v>9</v>
      </c>
      <c r="O51" t="str">
        <f>INDEX(Input_Score!$E$6:$E$14,MATCH(Location01!N51,Input_Score!$D$6:$D$14,0))</f>
        <v>A. publicly own and operated</v>
      </c>
    </row>
    <row r="52" spans="1:15" x14ac:dyDescent="0.2">
      <c r="A52">
        <v>51</v>
      </c>
      <c r="B52" t="s">
        <v>630</v>
      </c>
      <c r="C52" t="s">
        <v>6</v>
      </c>
      <c r="D52" t="s">
        <v>214</v>
      </c>
      <c r="E52" t="s">
        <v>192</v>
      </c>
      <c r="F52" s="6">
        <v>-2.1</v>
      </c>
      <c r="G52" s="6">
        <v>-0.05</v>
      </c>
      <c r="H52" t="s">
        <v>1306</v>
      </c>
      <c r="I52">
        <v>13.7548328648628</v>
      </c>
      <c r="J52">
        <v>100.488685983217</v>
      </c>
      <c r="L52" t="s">
        <v>1285</v>
      </c>
      <c r="M52" t="s">
        <v>214</v>
      </c>
      <c r="N52">
        <v>4</v>
      </c>
      <c r="O52" t="str">
        <f>INDEX(Input_Score!$E$6:$E$14,MATCH(Location01!N52,Input_Score!$D$6:$D$14,0))</f>
        <v>H. privately owned semi-publicly operated</v>
      </c>
    </row>
    <row r="53" spans="1:15" x14ac:dyDescent="0.2">
      <c r="A53">
        <v>52</v>
      </c>
      <c r="B53" t="s">
        <v>631</v>
      </c>
      <c r="C53" t="s">
        <v>6</v>
      </c>
      <c r="D53" t="s">
        <v>215</v>
      </c>
      <c r="E53" t="s">
        <v>192</v>
      </c>
      <c r="F53" s="6">
        <v>-2.15</v>
      </c>
      <c r="G53" s="6">
        <v>-0.05</v>
      </c>
      <c r="H53" t="s">
        <v>1306</v>
      </c>
      <c r="I53">
        <v>13.7409829269958</v>
      </c>
      <c r="J53">
        <v>100.495359799111</v>
      </c>
      <c r="L53" t="s">
        <v>1285</v>
      </c>
      <c r="M53" t="s">
        <v>215</v>
      </c>
      <c r="N53">
        <v>4</v>
      </c>
      <c r="O53" t="str">
        <f>INDEX(Input_Score!$E$6:$E$14,MATCH(Location01!N53,Input_Score!$D$6:$D$14,0))</f>
        <v>H. privately owned semi-publicly operated</v>
      </c>
    </row>
    <row r="54" spans="1:15" x14ac:dyDescent="0.2">
      <c r="A54">
        <v>53</v>
      </c>
      <c r="B54" t="s">
        <v>632</v>
      </c>
      <c r="C54" t="s">
        <v>6</v>
      </c>
      <c r="D54" t="s">
        <v>216</v>
      </c>
      <c r="E54" t="s">
        <v>192</v>
      </c>
      <c r="F54" s="6">
        <v>-1.05</v>
      </c>
      <c r="G54" s="6">
        <v>-1.05</v>
      </c>
      <c r="H54" t="s">
        <v>1303</v>
      </c>
      <c r="I54">
        <v>13.7515592253985</v>
      </c>
      <c r="J54">
        <v>100.492538386937</v>
      </c>
      <c r="L54" t="s">
        <v>1285</v>
      </c>
      <c r="M54" t="s">
        <v>216</v>
      </c>
      <c r="N54">
        <v>1</v>
      </c>
      <c r="O54" t="str">
        <f>INDEX(Input_Score!$E$6:$E$14,MATCH(Location01!N54,Input_Score!$D$6:$D$14,0))</f>
        <v>E. privately own and operated</v>
      </c>
    </row>
    <row r="55" spans="1:15" x14ac:dyDescent="0.2">
      <c r="A55">
        <v>54</v>
      </c>
      <c r="B55" t="s">
        <v>633</v>
      </c>
      <c r="C55" t="s">
        <v>6</v>
      </c>
      <c r="D55" t="s">
        <v>217</v>
      </c>
      <c r="E55" t="s">
        <v>192</v>
      </c>
      <c r="F55" s="6">
        <v>-1.1499999999999999</v>
      </c>
      <c r="G55" s="6">
        <v>-0.1</v>
      </c>
      <c r="H55" t="s">
        <v>1306</v>
      </c>
      <c r="I55">
        <v>13.7465530773688</v>
      </c>
      <c r="J55">
        <v>100.49315544764799</v>
      </c>
      <c r="L55" t="s">
        <v>1285</v>
      </c>
      <c r="M55" t="s">
        <v>217</v>
      </c>
      <c r="N55">
        <v>4</v>
      </c>
      <c r="O55" t="str">
        <f>INDEX(Input_Score!$E$6:$E$14,MATCH(Location01!N55,Input_Score!$D$6:$D$14,0))</f>
        <v>H. privately owned semi-publicly operated</v>
      </c>
    </row>
    <row r="56" spans="1:15" x14ac:dyDescent="0.2">
      <c r="A56">
        <v>55</v>
      </c>
      <c r="B56" t="s">
        <v>634</v>
      </c>
      <c r="C56" t="s">
        <v>6</v>
      </c>
      <c r="D56" t="s">
        <v>218</v>
      </c>
      <c r="E56" t="s">
        <v>192</v>
      </c>
      <c r="F56" s="6">
        <v>-1.2</v>
      </c>
      <c r="G56" s="6">
        <v>-0.1</v>
      </c>
      <c r="H56" t="s">
        <v>1306</v>
      </c>
      <c r="I56">
        <v>13.751008596929999</v>
      </c>
      <c r="J56">
        <v>100.501013850419</v>
      </c>
      <c r="L56" t="s">
        <v>1285</v>
      </c>
      <c r="M56" t="s">
        <v>218</v>
      </c>
      <c r="N56">
        <v>4</v>
      </c>
      <c r="O56" t="str">
        <f>INDEX(Input_Score!$E$6:$E$14,MATCH(Location01!N56,Input_Score!$D$6:$D$14,0))</f>
        <v>H. privately owned semi-publicly operated</v>
      </c>
    </row>
    <row r="57" spans="1:15" x14ac:dyDescent="0.2">
      <c r="A57">
        <v>56</v>
      </c>
      <c r="B57" t="s">
        <v>635</v>
      </c>
      <c r="C57" t="s">
        <v>6</v>
      </c>
      <c r="D57" t="s">
        <v>219</v>
      </c>
      <c r="E57" t="s">
        <v>192</v>
      </c>
      <c r="F57" s="6">
        <v>-1.25</v>
      </c>
      <c r="G57" s="6">
        <v>-0.1</v>
      </c>
      <c r="H57" t="s">
        <v>1306</v>
      </c>
      <c r="I57">
        <v>13.749098068947101</v>
      </c>
      <c r="J57">
        <v>100.497303081383</v>
      </c>
      <c r="L57" t="s">
        <v>1285</v>
      </c>
      <c r="M57" t="s">
        <v>219</v>
      </c>
      <c r="N57">
        <v>4</v>
      </c>
      <c r="O57" t="str">
        <f>INDEX(Input_Score!$E$6:$E$14,MATCH(Location01!N57,Input_Score!$D$6:$D$14,0))</f>
        <v>H. privately owned semi-publicly operated</v>
      </c>
    </row>
    <row r="58" spans="1:15" hidden="1" x14ac:dyDescent="0.2">
      <c r="A58">
        <v>57</v>
      </c>
      <c r="B58" t="s">
        <v>636</v>
      </c>
      <c r="C58" t="s">
        <v>6</v>
      </c>
      <c r="D58" t="s">
        <v>220</v>
      </c>
      <c r="E58" t="s">
        <v>192</v>
      </c>
      <c r="F58">
        <v>-1.05</v>
      </c>
      <c r="G58">
        <v>-0.05</v>
      </c>
      <c r="H58" t="s">
        <v>1306</v>
      </c>
      <c r="I58" t="e">
        <v>#N/A</v>
      </c>
      <c r="J58" t="e">
        <v>#N/A</v>
      </c>
      <c r="K58" t="s">
        <v>1282</v>
      </c>
      <c r="L58" t="s">
        <v>1032</v>
      </c>
      <c r="M58" t="s">
        <v>220</v>
      </c>
      <c r="N58">
        <v>4</v>
      </c>
      <c r="O58" t="str">
        <f>INDEX(Input_Score!$E$6:$E$14,MATCH(Location01!N58,Input_Score!$D$6:$D$14,0))</f>
        <v>H. privately owned semi-publicly operated</v>
      </c>
    </row>
    <row r="59" spans="1:15" x14ac:dyDescent="0.2">
      <c r="A59">
        <v>58</v>
      </c>
      <c r="B59" t="s">
        <v>637</v>
      </c>
      <c r="C59" t="s">
        <v>6</v>
      </c>
      <c r="D59" t="s">
        <v>221</v>
      </c>
      <c r="E59" t="s">
        <v>192</v>
      </c>
      <c r="F59" s="6">
        <v>-0.95</v>
      </c>
      <c r="G59" s="6">
        <v>-0.1</v>
      </c>
      <c r="H59" t="s">
        <v>1306</v>
      </c>
      <c r="I59">
        <v>13.7602619641993</v>
      </c>
      <c r="J59">
        <v>100.499806623765</v>
      </c>
      <c r="L59" t="s">
        <v>1285</v>
      </c>
      <c r="M59" t="s">
        <v>221</v>
      </c>
      <c r="N59">
        <v>4</v>
      </c>
      <c r="O59" t="str">
        <f>INDEX(Input_Score!$E$6:$E$14,MATCH(Location01!N59,Input_Score!$D$6:$D$14,0))</f>
        <v>H. privately owned semi-publicly operated</v>
      </c>
    </row>
    <row r="60" spans="1:15" x14ac:dyDescent="0.2">
      <c r="A60">
        <v>59</v>
      </c>
      <c r="B60" t="s">
        <v>638</v>
      </c>
      <c r="C60" t="s">
        <v>6</v>
      </c>
      <c r="D60" t="s">
        <v>222</v>
      </c>
      <c r="E60" t="s">
        <v>192</v>
      </c>
      <c r="F60" s="6">
        <v>-0.9</v>
      </c>
      <c r="G60" s="6">
        <v>-0.1</v>
      </c>
      <c r="H60" t="s">
        <v>1306</v>
      </c>
      <c r="I60">
        <v>13.7534536089179</v>
      </c>
      <c r="J60">
        <v>100.50415851853199</v>
      </c>
      <c r="L60" t="s">
        <v>1285</v>
      </c>
      <c r="M60" t="s">
        <v>222</v>
      </c>
      <c r="N60">
        <v>4</v>
      </c>
      <c r="O60" t="str">
        <f>INDEX(Input_Score!$E$6:$E$14,MATCH(Location01!N60,Input_Score!$D$6:$D$14,0))</f>
        <v>H. privately owned semi-publicly operated</v>
      </c>
    </row>
    <row r="61" spans="1:15" x14ac:dyDescent="0.2">
      <c r="A61">
        <v>60</v>
      </c>
      <c r="B61" t="s">
        <v>639</v>
      </c>
      <c r="C61" t="s">
        <v>6</v>
      </c>
      <c r="D61" t="s">
        <v>223</v>
      </c>
      <c r="E61" t="s">
        <v>192</v>
      </c>
      <c r="F61" s="6">
        <v>-0.85</v>
      </c>
      <c r="G61" s="6">
        <v>-0.1</v>
      </c>
      <c r="H61" t="s">
        <v>1306</v>
      </c>
      <c r="I61">
        <v>13.766937656059</v>
      </c>
      <c r="J61">
        <v>100.50286012782701</v>
      </c>
      <c r="L61" t="s">
        <v>1285</v>
      </c>
      <c r="M61" t="s">
        <v>223</v>
      </c>
      <c r="N61">
        <v>4</v>
      </c>
      <c r="O61" t="str">
        <f>INDEX(Input_Score!$E$6:$E$14,MATCH(Location01!N61,Input_Score!$D$6:$D$14,0))</f>
        <v>H. privately owned semi-publicly operated</v>
      </c>
    </row>
    <row r="62" spans="1:15" x14ac:dyDescent="0.2">
      <c r="A62">
        <v>61</v>
      </c>
      <c r="B62" t="s">
        <v>640</v>
      </c>
      <c r="C62" t="s">
        <v>6</v>
      </c>
      <c r="D62" t="s">
        <v>224</v>
      </c>
      <c r="E62" t="s">
        <v>192</v>
      </c>
      <c r="F62" s="6">
        <v>-0.8</v>
      </c>
      <c r="G62" s="6">
        <v>-0.1</v>
      </c>
      <c r="H62" t="s">
        <v>1306</v>
      </c>
      <c r="I62">
        <v>13.7641065610886</v>
      </c>
      <c r="J62">
        <v>100.506643903834</v>
      </c>
      <c r="L62" t="s">
        <v>1285</v>
      </c>
      <c r="M62" t="s">
        <v>224</v>
      </c>
      <c r="N62">
        <v>4</v>
      </c>
      <c r="O62" t="str">
        <f>INDEX(Input_Score!$E$6:$E$14,MATCH(Location01!N62,Input_Score!$D$6:$D$14,0))</f>
        <v>H. privately owned semi-publicly operated</v>
      </c>
    </row>
    <row r="63" spans="1:15" x14ac:dyDescent="0.2">
      <c r="A63">
        <v>62</v>
      </c>
      <c r="B63" t="s">
        <v>641</v>
      </c>
      <c r="C63" t="s">
        <v>6</v>
      </c>
      <c r="D63" t="s">
        <v>225</v>
      </c>
      <c r="E63" t="s">
        <v>192</v>
      </c>
      <c r="F63" s="6">
        <v>-0.75</v>
      </c>
      <c r="G63" s="6">
        <v>-0.1</v>
      </c>
      <c r="H63" t="s">
        <v>1306</v>
      </c>
      <c r="I63">
        <v>13.764432708571</v>
      </c>
      <c r="J63">
        <v>100.501567906243</v>
      </c>
      <c r="L63" t="s">
        <v>1285</v>
      </c>
      <c r="M63" t="s">
        <v>225</v>
      </c>
      <c r="N63">
        <v>4</v>
      </c>
      <c r="O63" t="str">
        <f>INDEX(Input_Score!$E$6:$E$14,MATCH(Location01!N63,Input_Score!$D$6:$D$14,0))</f>
        <v>H. privately owned semi-publicly operated</v>
      </c>
    </row>
    <row r="64" spans="1:15" x14ac:dyDescent="0.2">
      <c r="A64">
        <v>63</v>
      </c>
      <c r="B64" t="s">
        <v>642</v>
      </c>
      <c r="C64" t="s">
        <v>6</v>
      </c>
      <c r="D64" t="s">
        <v>227</v>
      </c>
      <c r="E64" t="s">
        <v>192</v>
      </c>
      <c r="F64" s="6">
        <v>-1.05</v>
      </c>
      <c r="G64" s="6">
        <v>-0.15</v>
      </c>
      <c r="H64" t="s">
        <v>1306</v>
      </c>
      <c r="I64">
        <v>13.7696368724104</v>
      </c>
      <c r="J64">
        <v>100.502833034757</v>
      </c>
      <c r="L64" t="s">
        <v>1285</v>
      </c>
      <c r="M64" t="s">
        <v>227</v>
      </c>
      <c r="N64">
        <v>4</v>
      </c>
      <c r="O64" t="str">
        <f>INDEX(Input_Score!$E$6:$E$14,MATCH(Location01!N64,Input_Score!$D$6:$D$14,0))</f>
        <v>H. privately owned semi-publicly operated</v>
      </c>
    </row>
    <row r="65" spans="1:15" x14ac:dyDescent="0.2">
      <c r="A65">
        <v>64</v>
      </c>
      <c r="B65" t="s">
        <v>643</v>
      </c>
      <c r="C65" t="s">
        <v>6</v>
      </c>
      <c r="D65" t="s">
        <v>229</v>
      </c>
      <c r="E65" t="s">
        <v>192</v>
      </c>
      <c r="F65" s="6">
        <v>-1.1000000000000001</v>
      </c>
      <c r="G65" s="6">
        <v>-0.15</v>
      </c>
      <c r="H65" t="s">
        <v>1306</v>
      </c>
      <c r="I65">
        <v>13.766246239955899</v>
      </c>
      <c r="J65">
        <v>100.500960840289</v>
      </c>
      <c r="L65" t="s">
        <v>1285</v>
      </c>
      <c r="M65" t="s">
        <v>229</v>
      </c>
      <c r="N65">
        <v>4</v>
      </c>
      <c r="O65" t="str">
        <f>INDEX(Input_Score!$E$6:$E$14,MATCH(Location01!N65,Input_Score!$D$6:$D$14,0))</f>
        <v>H. privately owned semi-publicly operated</v>
      </c>
    </row>
    <row r="66" spans="1:15" x14ac:dyDescent="0.2">
      <c r="A66">
        <v>65</v>
      </c>
      <c r="B66" t="s">
        <v>644</v>
      </c>
      <c r="C66" t="s">
        <v>6</v>
      </c>
      <c r="D66" t="s">
        <v>231</v>
      </c>
      <c r="E66" t="s">
        <v>192</v>
      </c>
      <c r="F66" s="6">
        <v>-1.1499999999999999</v>
      </c>
      <c r="G66" s="6">
        <v>-0.15</v>
      </c>
      <c r="H66" t="s">
        <v>1306</v>
      </c>
      <c r="I66">
        <v>13.754868624252399</v>
      </c>
      <c r="J66">
        <v>100.504108841223</v>
      </c>
      <c r="L66" t="s">
        <v>1285</v>
      </c>
      <c r="M66" t="s">
        <v>231</v>
      </c>
      <c r="N66">
        <v>4</v>
      </c>
      <c r="O66" t="str">
        <f>INDEX(Input_Score!$E$6:$E$14,MATCH(Location01!N66,Input_Score!$D$6:$D$14,0))</f>
        <v>H. privately owned semi-publicly operated</v>
      </c>
    </row>
    <row r="67" spans="1:15" hidden="1" x14ac:dyDescent="0.2">
      <c r="A67">
        <v>66</v>
      </c>
      <c r="B67" t="s">
        <v>645</v>
      </c>
      <c r="C67" t="s">
        <v>6</v>
      </c>
      <c r="D67" t="s">
        <v>233</v>
      </c>
      <c r="E67" t="s">
        <v>192</v>
      </c>
      <c r="F67" t="e">
        <v>#VALUE!</v>
      </c>
      <c r="G67">
        <v>0.95</v>
      </c>
      <c r="H67" t="s">
        <v>1317</v>
      </c>
      <c r="I67">
        <v>13.7556777205141</v>
      </c>
      <c r="J67">
        <v>100.504823957423</v>
      </c>
      <c r="L67" t="s">
        <v>1429</v>
      </c>
      <c r="M67" t="s">
        <v>233</v>
      </c>
      <c r="N67" t="e">
        <v>#N/A</v>
      </c>
      <c r="O67" t="e">
        <f>INDEX(Input_Score!$E$6:$E$14,MATCH(Location01!N67,Input_Score!$D$6:$D$14,0))</f>
        <v>#N/A</v>
      </c>
    </row>
    <row r="68" spans="1:15" x14ac:dyDescent="0.2">
      <c r="A68">
        <v>67</v>
      </c>
      <c r="B68" t="s">
        <v>646</v>
      </c>
      <c r="C68" t="s">
        <v>6</v>
      </c>
      <c r="D68" t="s">
        <v>235</v>
      </c>
      <c r="E68" t="s">
        <v>192</v>
      </c>
      <c r="F68" s="6">
        <v>1.9</v>
      </c>
      <c r="G68" s="6">
        <v>0.95</v>
      </c>
      <c r="H68" t="s">
        <v>6</v>
      </c>
      <c r="I68">
        <v>13.741147673747101</v>
      </c>
      <c r="J68">
        <v>100.49821168071701</v>
      </c>
      <c r="L68" t="s">
        <v>1285</v>
      </c>
      <c r="M68" t="s">
        <v>235</v>
      </c>
      <c r="N68">
        <v>9</v>
      </c>
      <c r="O68" t="str">
        <f>INDEX(Input_Score!$E$6:$E$14,MATCH(Location01!N68,Input_Score!$D$6:$D$14,0))</f>
        <v>A. publicly own and operated</v>
      </c>
    </row>
    <row r="69" spans="1:15" x14ac:dyDescent="0.2">
      <c r="A69">
        <v>68</v>
      </c>
      <c r="B69" t="s">
        <v>647</v>
      </c>
      <c r="C69" t="s">
        <v>6</v>
      </c>
      <c r="D69" t="s">
        <v>236</v>
      </c>
      <c r="E69" t="s">
        <v>192</v>
      </c>
      <c r="F69" s="6">
        <v>-2.0499999999999998</v>
      </c>
      <c r="G69" s="6">
        <v>0.95</v>
      </c>
      <c r="H69" t="s">
        <v>1296</v>
      </c>
      <c r="I69">
        <v>13.7641656521544</v>
      </c>
      <c r="J69">
        <v>100.497844937449</v>
      </c>
      <c r="L69" t="s">
        <v>1285</v>
      </c>
      <c r="M69" t="s">
        <v>236</v>
      </c>
      <c r="N69">
        <v>7</v>
      </c>
      <c r="O69" t="str">
        <f>INDEX(Input_Score!$E$6:$E$14,MATCH(Location01!N69,Input_Score!$D$6:$D$14,0))</f>
        <v>D. privately own publicly operated</v>
      </c>
    </row>
    <row r="70" spans="1:15" x14ac:dyDescent="0.2">
      <c r="A70">
        <v>69</v>
      </c>
      <c r="B70" t="s">
        <v>648</v>
      </c>
      <c r="C70" t="s">
        <v>6</v>
      </c>
      <c r="D70" t="s">
        <v>237</v>
      </c>
      <c r="E70" t="s">
        <v>192</v>
      </c>
      <c r="F70" s="6">
        <v>0.95</v>
      </c>
      <c r="G70" s="6">
        <v>-1.05</v>
      </c>
      <c r="H70" t="s">
        <v>1288</v>
      </c>
      <c r="I70">
        <v>13.7443228272544</v>
      </c>
      <c r="J70">
        <v>100.494184975659</v>
      </c>
      <c r="L70" t="s">
        <v>1285</v>
      </c>
      <c r="M70" t="s">
        <v>237</v>
      </c>
      <c r="N70">
        <v>3</v>
      </c>
      <c r="O70" t="str">
        <f>INDEX(Input_Score!$E$6:$E$14,MATCH(Location01!N70,Input_Score!$D$6:$D$14,0))</f>
        <v>B. publicly own privately operated</v>
      </c>
    </row>
    <row r="71" spans="1:15" hidden="1" x14ac:dyDescent="0.2">
      <c r="A71">
        <v>70</v>
      </c>
      <c r="B71" t="s">
        <v>649</v>
      </c>
      <c r="C71" t="s">
        <v>6</v>
      </c>
      <c r="D71" t="s">
        <v>238</v>
      </c>
      <c r="E71" t="s">
        <v>192</v>
      </c>
      <c r="F71">
        <v>1.95</v>
      </c>
      <c r="G71">
        <v>-2.0499999999999998</v>
      </c>
      <c r="H71" t="s">
        <v>1288</v>
      </c>
      <c r="I71">
        <v>0</v>
      </c>
      <c r="J71">
        <v>0</v>
      </c>
      <c r="K71" t="s">
        <v>1281</v>
      </c>
      <c r="L71" t="s">
        <v>1032</v>
      </c>
      <c r="M71" t="s">
        <v>238</v>
      </c>
      <c r="N71">
        <v>3</v>
      </c>
      <c r="O71" t="str">
        <f>INDEX(Input_Score!$E$6:$E$14,MATCH(Location01!N71,Input_Score!$D$6:$D$14,0))</f>
        <v>B. publicly own privately operated</v>
      </c>
    </row>
    <row r="72" spans="1:15" x14ac:dyDescent="0.2">
      <c r="A72">
        <v>71</v>
      </c>
      <c r="B72" t="s">
        <v>650</v>
      </c>
      <c r="C72" t="s">
        <v>6</v>
      </c>
      <c r="D72" t="s">
        <v>239</v>
      </c>
      <c r="E72" t="s">
        <v>192</v>
      </c>
      <c r="F72" s="6">
        <v>1.9</v>
      </c>
      <c r="G72" s="6">
        <v>-0.1</v>
      </c>
      <c r="H72" t="s">
        <v>1294</v>
      </c>
      <c r="I72">
        <v>13.7691613185278</v>
      </c>
      <c r="J72">
        <v>100.495251882048</v>
      </c>
      <c r="L72" t="s">
        <v>1285</v>
      </c>
      <c r="M72" t="s">
        <v>239</v>
      </c>
      <c r="N72">
        <v>6</v>
      </c>
      <c r="O72" t="str">
        <f>INDEX(Input_Score!$E$6:$E$14,MATCH(Location01!N72,Input_Score!$D$6:$D$14,0))</f>
        <v>F. publicly owned semi-publicly operated</v>
      </c>
    </row>
    <row r="73" spans="1:15" hidden="1" x14ac:dyDescent="0.2">
      <c r="A73">
        <v>72</v>
      </c>
      <c r="B73" t="s">
        <v>651</v>
      </c>
      <c r="C73" t="s">
        <v>6</v>
      </c>
      <c r="D73" t="s">
        <v>240</v>
      </c>
      <c r="E73" t="s">
        <v>192</v>
      </c>
      <c r="F73" t="e">
        <v>#N/A</v>
      </c>
      <c r="G73" t="e">
        <v>#N/A</v>
      </c>
      <c r="H73" t="e">
        <v>#N/A</v>
      </c>
      <c r="I73">
        <v>0</v>
      </c>
      <c r="J73">
        <v>0</v>
      </c>
      <c r="K73" t="s">
        <v>1281</v>
      </c>
      <c r="L73" t="s">
        <v>1032</v>
      </c>
      <c r="M73" t="s">
        <v>240</v>
      </c>
      <c r="N73" t="e">
        <v>#N/A</v>
      </c>
      <c r="O73" t="e">
        <f>INDEX(Input_Score!$E$6:$E$14,MATCH(Location01!N73,Input_Score!$D$6:$D$14,0))</f>
        <v>#N/A</v>
      </c>
    </row>
    <row r="74" spans="1:15" hidden="1" x14ac:dyDescent="0.2">
      <c r="A74">
        <v>73</v>
      </c>
      <c r="B74" t="s">
        <v>652</v>
      </c>
      <c r="C74" t="s">
        <v>6</v>
      </c>
      <c r="D74" t="s">
        <v>241</v>
      </c>
      <c r="E74" t="s">
        <v>241</v>
      </c>
      <c r="F74">
        <v>-0.15</v>
      </c>
      <c r="G74">
        <v>-0.05</v>
      </c>
      <c r="H74" t="s">
        <v>1298</v>
      </c>
      <c r="I74" t="e">
        <v>#N/A</v>
      </c>
      <c r="J74" t="e">
        <v>#N/A</v>
      </c>
      <c r="K74" t="s">
        <v>1032</v>
      </c>
      <c r="L74" t="s">
        <v>1032</v>
      </c>
      <c r="M74" t="s">
        <v>241</v>
      </c>
      <c r="N74">
        <v>5</v>
      </c>
      <c r="O74" t="str">
        <f>INDEX(Input_Score!$E$6:$E$14,MATCH(Location01!N74,Input_Score!$D$6:$D$14,0))</f>
        <v>C. jointly owned and operated</v>
      </c>
    </row>
    <row r="75" spans="1:15" x14ac:dyDescent="0.2">
      <c r="A75">
        <v>74</v>
      </c>
      <c r="B75" t="s">
        <v>653</v>
      </c>
      <c r="C75" t="s">
        <v>6</v>
      </c>
      <c r="D75" t="s">
        <v>242</v>
      </c>
      <c r="E75" t="s">
        <v>241</v>
      </c>
      <c r="F75" s="6">
        <v>-1.05</v>
      </c>
      <c r="G75" s="6">
        <v>0.95</v>
      </c>
      <c r="H75" t="s">
        <v>1296</v>
      </c>
      <c r="I75">
        <v>13.7506971667637</v>
      </c>
      <c r="J75">
        <v>100.354285466115</v>
      </c>
      <c r="L75" t="s">
        <v>1285</v>
      </c>
      <c r="M75" t="s">
        <v>242</v>
      </c>
      <c r="N75">
        <v>7</v>
      </c>
      <c r="O75" t="str">
        <f>INDEX(Input_Score!$E$6:$E$14,MATCH(Location01!N75,Input_Score!$D$6:$D$14,0))</f>
        <v>D. privately own publicly operated</v>
      </c>
    </row>
    <row r="76" spans="1:15" x14ac:dyDescent="0.2">
      <c r="A76">
        <v>75</v>
      </c>
      <c r="B76" t="s">
        <v>654</v>
      </c>
      <c r="C76" t="s">
        <v>6</v>
      </c>
      <c r="D76" t="s">
        <v>243</v>
      </c>
      <c r="E76" t="s">
        <v>241</v>
      </c>
      <c r="F76" s="6">
        <v>-1.1000000000000001</v>
      </c>
      <c r="G76" s="6">
        <v>0.95</v>
      </c>
      <c r="H76" t="s">
        <v>1296</v>
      </c>
      <c r="I76">
        <v>13.729279153237499</v>
      </c>
      <c r="J76">
        <v>100.38854393483</v>
      </c>
      <c r="L76" t="s">
        <v>1285</v>
      </c>
      <c r="M76" t="s">
        <v>243</v>
      </c>
      <c r="N76">
        <v>7</v>
      </c>
      <c r="O76" t="str">
        <f>INDEX(Input_Score!$E$6:$E$14,MATCH(Location01!N76,Input_Score!$D$6:$D$14,0))</f>
        <v>D. privately own publicly operated</v>
      </c>
    </row>
    <row r="77" spans="1:15" x14ac:dyDescent="0.2">
      <c r="A77">
        <v>76</v>
      </c>
      <c r="B77" t="s">
        <v>655</v>
      </c>
      <c r="C77" t="s">
        <v>6</v>
      </c>
      <c r="D77" t="s">
        <v>244</v>
      </c>
      <c r="E77" t="s">
        <v>241</v>
      </c>
      <c r="F77" s="6">
        <v>-1.05</v>
      </c>
      <c r="G77" s="6">
        <v>1.95</v>
      </c>
      <c r="H77" t="s">
        <v>1296</v>
      </c>
      <c r="I77">
        <v>13.730109965406101</v>
      </c>
      <c r="J77">
        <v>100.36853143972201</v>
      </c>
      <c r="L77" t="s">
        <v>1285</v>
      </c>
      <c r="M77" t="s">
        <v>244</v>
      </c>
      <c r="N77">
        <v>7</v>
      </c>
      <c r="O77" t="str">
        <f>INDEX(Input_Score!$E$6:$E$14,MATCH(Location01!N77,Input_Score!$D$6:$D$14,0))</f>
        <v>D. privately own publicly operated</v>
      </c>
    </row>
    <row r="78" spans="1:15" x14ac:dyDescent="0.2">
      <c r="A78">
        <v>77</v>
      </c>
      <c r="B78" t="s">
        <v>656</v>
      </c>
      <c r="C78" t="s">
        <v>6</v>
      </c>
      <c r="D78" t="s">
        <v>245</v>
      </c>
      <c r="E78" t="s">
        <v>241</v>
      </c>
      <c r="F78" s="6">
        <v>-1.2</v>
      </c>
      <c r="G78" s="6">
        <v>-0.15</v>
      </c>
      <c r="H78" t="s">
        <v>1306</v>
      </c>
      <c r="I78">
        <v>13.6951830740323</v>
      </c>
      <c r="J78">
        <v>100.392836043412</v>
      </c>
      <c r="L78" t="s">
        <v>1285</v>
      </c>
      <c r="M78" t="s">
        <v>245</v>
      </c>
      <c r="N78">
        <v>4</v>
      </c>
      <c r="O78" t="str">
        <f>INDEX(Input_Score!$E$6:$E$14,MATCH(Location01!N78,Input_Score!$D$6:$D$14,0))</f>
        <v>H. privately owned semi-publicly operated</v>
      </c>
    </row>
    <row r="79" spans="1:15" x14ac:dyDescent="0.2">
      <c r="A79">
        <v>78</v>
      </c>
      <c r="B79" t="s">
        <v>657</v>
      </c>
      <c r="C79" t="s">
        <v>6</v>
      </c>
      <c r="D79" t="s">
        <v>246</v>
      </c>
      <c r="E79" t="s">
        <v>241</v>
      </c>
      <c r="F79" s="6">
        <v>-1.25</v>
      </c>
      <c r="G79" s="6">
        <v>-0.15</v>
      </c>
      <c r="H79" t="s">
        <v>1306</v>
      </c>
      <c r="I79">
        <v>13.701309429391801</v>
      </c>
      <c r="J79">
        <v>100.377504481858</v>
      </c>
      <c r="L79" t="s">
        <v>1285</v>
      </c>
      <c r="M79" t="s">
        <v>246</v>
      </c>
      <c r="N79">
        <v>4</v>
      </c>
      <c r="O79" t="str">
        <f>INDEX(Input_Score!$E$6:$E$14,MATCH(Location01!N79,Input_Score!$D$6:$D$14,0))</f>
        <v>H. privately owned semi-publicly operated</v>
      </c>
    </row>
    <row r="80" spans="1:15" x14ac:dyDescent="0.2">
      <c r="A80">
        <v>79</v>
      </c>
      <c r="B80" t="s">
        <v>658</v>
      </c>
      <c r="C80" t="s">
        <v>6</v>
      </c>
      <c r="D80" t="s">
        <v>247</v>
      </c>
      <c r="E80" t="s">
        <v>241</v>
      </c>
      <c r="F80" s="6">
        <v>-2.2000000000000002</v>
      </c>
      <c r="G80" s="6">
        <v>-0.05</v>
      </c>
      <c r="H80" t="s">
        <v>1306</v>
      </c>
      <c r="I80">
        <v>13.7072012167922</v>
      </c>
      <c r="J80">
        <v>100.381876469405</v>
      </c>
      <c r="L80" t="s">
        <v>1285</v>
      </c>
      <c r="M80" t="s">
        <v>247</v>
      </c>
      <c r="N80">
        <v>4</v>
      </c>
      <c r="O80" t="str">
        <f>INDEX(Input_Score!$E$6:$E$14,MATCH(Location01!N80,Input_Score!$D$6:$D$14,0))</f>
        <v>H. privately owned semi-publicly operated</v>
      </c>
    </row>
    <row r="81" spans="1:15" x14ac:dyDescent="0.2">
      <c r="A81">
        <v>80</v>
      </c>
      <c r="B81" t="s">
        <v>659</v>
      </c>
      <c r="C81" t="s">
        <v>6</v>
      </c>
      <c r="D81" t="s">
        <v>248</v>
      </c>
      <c r="E81" t="s">
        <v>241</v>
      </c>
      <c r="F81" s="6">
        <v>-2.25</v>
      </c>
      <c r="G81" s="6">
        <v>-0.05</v>
      </c>
      <c r="H81" t="s">
        <v>1306</v>
      </c>
      <c r="I81">
        <v>13.713336079893899</v>
      </c>
      <c r="J81">
        <v>100.407544276762</v>
      </c>
      <c r="L81" t="s">
        <v>1285</v>
      </c>
      <c r="M81" t="s">
        <v>248</v>
      </c>
      <c r="N81">
        <v>4</v>
      </c>
      <c r="O81" t="str">
        <f>INDEX(Input_Score!$E$6:$E$14,MATCH(Location01!N81,Input_Score!$D$6:$D$14,0))</f>
        <v>H. privately owned semi-publicly operated</v>
      </c>
    </row>
    <row r="82" spans="1:15" x14ac:dyDescent="0.2">
      <c r="A82">
        <v>81</v>
      </c>
      <c r="B82" t="s">
        <v>660</v>
      </c>
      <c r="C82" t="s">
        <v>6</v>
      </c>
      <c r="D82" t="s">
        <v>249</v>
      </c>
      <c r="E82" t="s">
        <v>241</v>
      </c>
      <c r="F82" s="6">
        <v>-1.95</v>
      </c>
      <c r="G82" s="6">
        <v>-0.05</v>
      </c>
      <c r="H82" t="s">
        <v>1306</v>
      </c>
      <c r="I82">
        <v>13.7121047641642</v>
      </c>
      <c r="J82">
        <v>100.418883052289</v>
      </c>
      <c r="L82" t="s">
        <v>1285</v>
      </c>
      <c r="M82" t="s">
        <v>249</v>
      </c>
      <c r="N82">
        <v>4</v>
      </c>
      <c r="O82" t="str">
        <f>INDEX(Input_Score!$E$6:$E$14,MATCH(Location01!N82,Input_Score!$D$6:$D$14,0))</f>
        <v>H. privately owned semi-publicly operated</v>
      </c>
    </row>
    <row r="83" spans="1:15" x14ac:dyDescent="0.2">
      <c r="A83">
        <v>82</v>
      </c>
      <c r="B83" t="s">
        <v>661</v>
      </c>
      <c r="C83" t="s">
        <v>6</v>
      </c>
      <c r="D83" t="s">
        <v>250</v>
      </c>
      <c r="E83" t="s">
        <v>241</v>
      </c>
      <c r="F83" s="6">
        <v>-1.9</v>
      </c>
      <c r="G83" s="6">
        <v>-0.05</v>
      </c>
      <c r="H83" t="s">
        <v>1306</v>
      </c>
      <c r="I83">
        <v>13.7073108841637</v>
      </c>
      <c r="J83">
        <v>100.37584739461801</v>
      </c>
      <c r="L83" t="s">
        <v>1285</v>
      </c>
      <c r="M83" t="s">
        <v>250</v>
      </c>
      <c r="N83">
        <v>4</v>
      </c>
      <c r="O83" t="str">
        <f>INDEX(Input_Score!$E$6:$E$14,MATCH(Location01!N83,Input_Score!$D$6:$D$14,0))</f>
        <v>H. privately owned semi-publicly operated</v>
      </c>
    </row>
    <row r="84" spans="1:15" x14ac:dyDescent="0.2">
      <c r="A84">
        <v>83</v>
      </c>
      <c r="B84" t="s">
        <v>662</v>
      </c>
      <c r="C84" t="s">
        <v>6</v>
      </c>
      <c r="D84" t="s">
        <v>251</v>
      </c>
      <c r="E84" t="s">
        <v>241</v>
      </c>
      <c r="F84" s="6">
        <v>-1.85</v>
      </c>
      <c r="G84" s="6">
        <v>-0.05</v>
      </c>
      <c r="H84" t="s">
        <v>1306</v>
      </c>
      <c r="I84">
        <v>13.6844948964625</v>
      </c>
      <c r="J84">
        <v>100.412530138802</v>
      </c>
      <c r="L84" t="s">
        <v>1285</v>
      </c>
      <c r="M84" t="s">
        <v>251</v>
      </c>
      <c r="N84">
        <v>4</v>
      </c>
      <c r="O84" t="str">
        <f>INDEX(Input_Score!$E$6:$E$14,MATCH(Location01!N84,Input_Score!$D$6:$D$14,0))</f>
        <v>H. privately owned semi-publicly operated</v>
      </c>
    </row>
    <row r="85" spans="1:15" x14ac:dyDescent="0.2">
      <c r="A85">
        <v>84</v>
      </c>
      <c r="B85" t="s">
        <v>663</v>
      </c>
      <c r="C85" t="s">
        <v>6</v>
      </c>
      <c r="D85" t="s">
        <v>252</v>
      </c>
      <c r="E85" t="s">
        <v>241</v>
      </c>
      <c r="F85" s="6">
        <v>-1.8</v>
      </c>
      <c r="G85" s="6">
        <v>-0.05</v>
      </c>
      <c r="H85" t="s">
        <v>1306</v>
      </c>
      <c r="I85">
        <v>13.685644014342101</v>
      </c>
      <c r="J85">
        <v>100.422100205722</v>
      </c>
      <c r="L85" t="s">
        <v>1285</v>
      </c>
      <c r="M85" t="s">
        <v>252</v>
      </c>
      <c r="N85">
        <v>4</v>
      </c>
      <c r="O85" t="str">
        <f>INDEX(Input_Score!$E$6:$E$14,MATCH(Location01!N85,Input_Score!$D$6:$D$14,0))</f>
        <v>H. privately owned semi-publicly operated</v>
      </c>
    </row>
    <row r="86" spans="1:15" x14ac:dyDescent="0.2">
      <c r="A86">
        <v>85</v>
      </c>
      <c r="B86" t="s">
        <v>664</v>
      </c>
      <c r="C86" t="s">
        <v>6</v>
      </c>
      <c r="D86" t="s">
        <v>253</v>
      </c>
      <c r="E86" t="s">
        <v>241</v>
      </c>
      <c r="F86" s="6">
        <v>-1.75</v>
      </c>
      <c r="G86" s="6">
        <v>-0.05</v>
      </c>
      <c r="H86" t="s">
        <v>1306</v>
      </c>
      <c r="I86">
        <v>13.6805420864744</v>
      </c>
      <c r="J86">
        <v>100.40775827995</v>
      </c>
      <c r="L86" t="s">
        <v>1285</v>
      </c>
      <c r="M86" t="s">
        <v>253</v>
      </c>
      <c r="N86">
        <v>4</v>
      </c>
      <c r="O86" t="str">
        <f>INDEX(Input_Score!$E$6:$E$14,MATCH(Location01!N86,Input_Score!$D$6:$D$14,0))</f>
        <v>H. privately owned semi-publicly operated</v>
      </c>
    </row>
    <row r="87" spans="1:15" x14ac:dyDescent="0.2">
      <c r="A87">
        <v>86</v>
      </c>
      <c r="B87" t="s">
        <v>665</v>
      </c>
      <c r="C87" t="s">
        <v>6</v>
      </c>
      <c r="D87" t="s">
        <v>254</v>
      </c>
      <c r="E87" t="s">
        <v>241</v>
      </c>
      <c r="F87" s="6">
        <v>-2.0499999999999998</v>
      </c>
      <c r="G87" s="6">
        <v>-0.1</v>
      </c>
      <c r="H87" t="s">
        <v>1306</v>
      </c>
      <c r="I87">
        <v>13.678940583556599</v>
      </c>
      <c r="J87">
        <v>100.408581704987</v>
      </c>
      <c r="L87" t="s">
        <v>1285</v>
      </c>
      <c r="M87" t="s">
        <v>254</v>
      </c>
      <c r="N87">
        <v>4</v>
      </c>
      <c r="O87" t="str">
        <f>INDEX(Input_Score!$E$6:$E$14,MATCH(Location01!N87,Input_Score!$D$6:$D$14,0))</f>
        <v>H. privately owned semi-publicly operated</v>
      </c>
    </row>
    <row r="88" spans="1:15" x14ac:dyDescent="0.2">
      <c r="A88">
        <v>87</v>
      </c>
      <c r="B88" t="s">
        <v>666</v>
      </c>
      <c r="C88" t="s">
        <v>6</v>
      </c>
      <c r="D88" t="s">
        <v>255</v>
      </c>
      <c r="E88" t="s">
        <v>241</v>
      </c>
      <c r="F88" s="6">
        <v>1.85</v>
      </c>
      <c r="G88" s="6">
        <v>-1.1000000000000001</v>
      </c>
      <c r="H88" t="s">
        <v>1288</v>
      </c>
      <c r="I88">
        <v>13.6896745137867</v>
      </c>
      <c r="J88">
        <v>100.41745239892001</v>
      </c>
      <c r="L88" t="s">
        <v>1285</v>
      </c>
      <c r="M88" t="s">
        <v>255</v>
      </c>
      <c r="N88">
        <v>3</v>
      </c>
      <c r="O88" t="str">
        <f>INDEX(Input_Score!$E$6:$E$14,MATCH(Location01!N88,Input_Score!$D$6:$D$14,0))</f>
        <v>B. publicly own privately operated</v>
      </c>
    </row>
    <row r="89" spans="1:15" x14ac:dyDescent="0.2">
      <c r="A89">
        <v>88</v>
      </c>
      <c r="B89" t="s">
        <v>667</v>
      </c>
      <c r="C89" t="s">
        <v>6</v>
      </c>
      <c r="D89" t="s">
        <v>256</v>
      </c>
      <c r="E89" t="s">
        <v>241</v>
      </c>
      <c r="F89" s="6">
        <v>1.85</v>
      </c>
      <c r="G89" s="6">
        <v>-0.1</v>
      </c>
      <c r="H89" t="s">
        <v>1294</v>
      </c>
      <c r="I89">
        <v>13.6963793595695</v>
      </c>
      <c r="J89">
        <v>100.409107613636</v>
      </c>
      <c r="L89" t="s">
        <v>1285</v>
      </c>
      <c r="M89" t="s">
        <v>256</v>
      </c>
      <c r="N89">
        <v>6</v>
      </c>
      <c r="O89" t="str">
        <f>INDEX(Input_Score!$E$6:$E$14,MATCH(Location01!N89,Input_Score!$D$6:$D$14,0))</f>
        <v>F. publicly owned semi-publicly operated</v>
      </c>
    </row>
    <row r="90" spans="1:15" hidden="1" x14ac:dyDescent="0.2">
      <c r="A90">
        <v>89</v>
      </c>
      <c r="B90" t="s">
        <v>668</v>
      </c>
      <c r="C90" t="s">
        <v>6</v>
      </c>
      <c r="D90" t="s">
        <v>257</v>
      </c>
      <c r="E90" t="s">
        <v>241</v>
      </c>
      <c r="F90">
        <v>-2.0499999999999998</v>
      </c>
      <c r="G90">
        <v>-1.05</v>
      </c>
      <c r="H90" t="s">
        <v>1303</v>
      </c>
      <c r="I90">
        <v>0</v>
      </c>
      <c r="J90">
        <v>0</v>
      </c>
      <c r="K90" t="s">
        <v>1281</v>
      </c>
      <c r="L90" t="s">
        <v>1032</v>
      </c>
      <c r="M90" t="s">
        <v>257</v>
      </c>
      <c r="N90">
        <v>1</v>
      </c>
      <c r="O90" t="str">
        <f>INDEX(Input_Score!$E$6:$E$14,MATCH(Location01!N90,Input_Score!$D$6:$D$14,0))</f>
        <v>E. privately own and operated</v>
      </c>
    </row>
    <row r="91" spans="1:15" hidden="1" x14ac:dyDescent="0.2">
      <c r="A91">
        <v>90</v>
      </c>
      <c r="B91" t="s">
        <v>669</v>
      </c>
      <c r="C91" t="s">
        <v>6</v>
      </c>
      <c r="D91" t="s">
        <v>258</v>
      </c>
      <c r="E91" t="s">
        <v>241</v>
      </c>
      <c r="F91">
        <v>-0.05</v>
      </c>
      <c r="G91">
        <v>-1.05</v>
      </c>
      <c r="H91" t="s">
        <v>1349</v>
      </c>
      <c r="I91">
        <v>0</v>
      </c>
      <c r="J91">
        <v>0</v>
      </c>
      <c r="K91" t="s">
        <v>1281</v>
      </c>
      <c r="L91" t="s">
        <v>1032</v>
      </c>
      <c r="M91" t="s">
        <v>258</v>
      </c>
      <c r="N91">
        <v>2</v>
      </c>
      <c r="O91" t="str">
        <f>INDEX(Input_Score!$E$6:$E$14,MATCH(Location01!N91,Input_Score!$D$6:$D$14,0))</f>
        <v>I. jointly owned privately operated</v>
      </c>
    </row>
    <row r="92" spans="1:15" x14ac:dyDescent="0.2">
      <c r="A92">
        <v>91</v>
      </c>
      <c r="B92" t="s">
        <v>670</v>
      </c>
      <c r="C92" t="s">
        <v>6</v>
      </c>
      <c r="D92" t="s">
        <v>259</v>
      </c>
      <c r="E92" t="s">
        <v>241</v>
      </c>
      <c r="F92" s="6">
        <v>-0.05</v>
      </c>
      <c r="G92" s="6">
        <v>-1.05</v>
      </c>
      <c r="H92" t="s">
        <v>1349</v>
      </c>
      <c r="I92">
        <v>13.677432738228299</v>
      </c>
      <c r="J92">
        <v>100.395799009762</v>
      </c>
      <c r="L92" t="s">
        <v>1285</v>
      </c>
      <c r="M92" t="s">
        <v>259</v>
      </c>
      <c r="N92">
        <v>2</v>
      </c>
      <c r="O92" t="str">
        <f>INDEX(Input_Score!$E$6:$E$14,MATCH(Location01!N92,Input_Score!$D$6:$D$14,0))</f>
        <v>I. jointly owned privately operated</v>
      </c>
    </row>
    <row r="93" spans="1:15" x14ac:dyDescent="0.2">
      <c r="A93">
        <v>92</v>
      </c>
      <c r="B93" t="s">
        <v>671</v>
      </c>
      <c r="C93" t="s">
        <v>6</v>
      </c>
      <c r="D93" t="s">
        <v>260</v>
      </c>
      <c r="E93" t="s">
        <v>241</v>
      </c>
      <c r="F93" s="6">
        <v>-0.1</v>
      </c>
      <c r="G93" s="6">
        <v>-1.05</v>
      </c>
      <c r="H93" t="s">
        <v>1349</v>
      </c>
      <c r="I93">
        <v>13.691792465184299</v>
      </c>
      <c r="J93">
        <v>100.394200399029</v>
      </c>
      <c r="L93" t="s">
        <v>1285</v>
      </c>
      <c r="M93" t="s">
        <v>260</v>
      </c>
      <c r="N93">
        <v>2</v>
      </c>
      <c r="O93" t="str">
        <f>INDEX(Input_Score!$E$6:$E$14,MATCH(Location01!N93,Input_Score!$D$6:$D$14,0))</f>
        <v>I. jointly owned privately operated</v>
      </c>
    </row>
    <row r="94" spans="1:15" x14ac:dyDescent="0.2">
      <c r="A94">
        <v>93</v>
      </c>
      <c r="B94" t="s">
        <v>672</v>
      </c>
      <c r="C94" t="s">
        <v>6</v>
      </c>
      <c r="D94" t="s">
        <v>261</v>
      </c>
      <c r="E94" t="s">
        <v>241</v>
      </c>
      <c r="F94" s="6">
        <v>1.8</v>
      </c>
      <c r="G94" s="6">
        <v>-1.1000000000000001</v>
      </c>
      <c r="H94" t="s">
        <v>1288</v>
      </c>
      <c r="I94">
        <v>13.7074160764907</v>
      </c>
      <c r="J94">
        <v>100.400752275426</v>
      </c>
      <c r="L94" t="s">
        <v>1285</v>
      </c>
      <c r="M94" t="s">
        <v>261</v>
      </c>
      <c r="N94">
        <v>3</v>
      </c>
      <c r="O94" t="str">
        <f>INDEX(Input_Score!$E$6:$E$14,MATCH(Location01!N94,Input_Score!$D$6:$D$14,0))</f>
        <v>B. publicly own privately operated</v>
      </c>
    </row>
    <row r="95" spans="1:15" x14ac:dyDescent="0.2">
      <c r="A95">
        <v>94</v>
      </c>
      <c r="B95" t="s">
        <v>673</v>
      </c>
      <c r="C95" t="s">
        <v>6</v>
      </c>
      <c r="D95" t="s">
        <v>262</v>
      </c>
      <c r="E95" t="s">
        <v>241</v>
      </c>
      <c r="F95" s="6">
        <v>1.75</v>
      </c>
      <c r="G95" s="6">
        <v>-1.1000000000000001</v>
      </c>
      <c r="H95" t="s">
        <v>1288</v>
      </c>
      <c r="I95">
        <v>13.7046861792297</v>
      </c>
      <c r="J95">
        <v>100.384525558701</v>
      </c>
      <c r="L95" t="s">
        <v>1285</v>
      </c>
      <c r="M95" t="s">
        <v>262</v>
      </c>
      <c r="N95">
        <v>3</v>
      </c>
      <c r="O95" t="str">
        <f>INDEX(Input_Score!$E$6:$E$14,MATCH(Location01!N95,Input_Score!$D$6:$D$14,0))</f>
        <v>B. publicly own privately operated</v>
      </c>
    </row>
    <row r="96" spans="1:15" x14ac:dyDescent="0.2">
      <c r="A96">
        <v>95</v>
      </c>
      <c r="B96" t="s">
        <v>674</v>
      </c>
      <c r="C96" t="s">
        <v>6</v>
      </c>
      <c r="D96" t="s">
        <v>263</v>
      </c>
      <c r="E96" t="s">
        <v>241</v>
      </c>
      <c r="F96" s="6">
        <v>-0.1</v>
      </c>
      <c r="G96" s="6">
        <v>-0.05</v>
      </c>
      <c r="H96" t="s">
        <v>1298</v>
      </c>
      <c r="I96">
        <v>13.7186050482554</v>
      </c>
      <c r="J96">
        <v>100.377775040218</v>
      </c>
      <c r="L96" t="s">
        <v>1285</v>
      </c>
      <c r="M96" t="s">
        <v>263</v>
      </c>
      <c r="N96">
        <v>5</v>
      </c>
      <c r="O96" t="str">
        <f>INDEX(Input_Score!$E$6:$E$14,MATCH(Location01!N96,Input_Score!$D$6:$D$14,0))</f>
        <v>C. jointly owned and operated</v>
      </c>
    </row>
    <row r="97" spans="1:15" x14ac:dyDescent="0.2">
      <c r="A97">
        <v>96</v>
      </c>
      <c r="B97" t="s">
        <v>675</v>
      </c>
      <c r="C97" t="s">
        <v>6</v>
      </c>
      <c r="D97" t="s">
        <v>264</v>
      </c>
      <c r="E97" t="s">
        <v>241</v>
      </c>
      <c r="F97" s="6">
        <v>-0.15</v>
      </c>
      <c r="G97" s="6">
        <v>-1.05</v>
      </c>
      <c r="H97" t="s">
        <v>1349</v>
      </c>
      <c r="I97">
        <v>13.731440508362301</v>
      </c>
      <c r="J97">
        <v>100.37529405425001</v>
      </c>
      <c r="L97" t="s">
        <v>1285</v>
      </c>
      <c r="M97" t="s">
        <v>264</v>
      </c>
      <c r="N97">
        <v>2</v>
      </c>
      <c r="O97" t="str">
        <f>INDEX(Input_Score!$E$6:$E$14,MATCH(Location01!N97,Input_Score!$D$6:$D$14,0))</f>
        <v>I. jointly owned privately operated</v>
      </c>
    </row>
    <row r="98" spans="1:15" x14ac:dyDescent="0.2">
      <c r="A98">
        <v>97</v>
      </c>
      <c r="B98" t="s">
        <v>676</v>
      </c>
      <c r="C98" t="s">
        <v>6</v>
      </c>
      <c r="D98" t="s">
        <v>265</v>
      </c>
      <c r="E98" t="s">
        <v>241</v>
      </c>
      <c r="F98" s="6">
        <v>-0.2</v>
      </c>
      <c r="G98" s="6">
        <v>-1.05</v>
      </c>
      <c r="H98" t="s">
        <v>1349</v>
      </c>
      <c r="I98">
        <v>13.722231361850399</v>
      </c>
      <c r="J98">
        <v>100.388101511149</v>
      </c>
      <c r="L98" t="s">
        <v>1285</v>
      </c>
      <c r="M98" t="s">
        <v>265</v>
      </c>
      <c r="N98">
        <v>2</v>
      </c>
      <c r="O98" t="str">
        <f>INDEX(Input_Score!$E$6:$E$14,MATCH(Location01!N98,Input_Score!$D$6:$D$14,0))</f>
        <v>I. jointly owned privately operated</v>
      </c>
    </row>
    <row r="99" spans="1:15" x14ac:dyDescent="0.2">
      <c r="A99">
        <v>98</v>
      </c>
      <c r="B99" t="s">
        <v>677</v>
      </c>
      <c r="C99" t="s">
        <v>6</v>
      </c>
      <c r="D99" t="s">
        <v>266</v>
      </c>
      <c r="E99" t="s">
        <v>241</v>
      </c>
      <c r="F99" s="6">
        <v>-0.25</v>
      </c>
      <c r="G99" s="6">
        <v>-1.05</v>
      </c>
      <c r="H99" t="s">
        <v>1349</v>
      </c>
      <c r="I99">
        <v>13.718218291421501</v>
      </c>
      <c r="J99">
        <v>100.375541994599</v>
      </c>
      <c r="L99" t="s">
        <v>1285</v>
      </c>
      <c r="M99" t="s">
        <v>266</v>
      </c>
      <c r="N99">
        <v>2</v>
      </c>
      <c r="O99" t="str">
        <f>INDEX(Input_Score!$E$6:$E$14,MATCH(Location01!N99,Input_Score!$D$6:$D$14,0))</f>
        <v>I. jointly owned privately operated</v>
      </c>
    </row>
    <row r="100" spans="1:15" x14ac:dyDescent="0.2">
      <c r="A100">
        <v>99</v>
      </c>
      <c r="B100" t="s">
        <v>678</v>
      </c>
      <c r="C100" t="s">
        <v>6</v>
      </c>
      <c r="D100" t="s">
        <v>267</v>
      </c>
      <c r="E100" t="s">
        <v>241</v>
      </c>
      <c r="F100" s="6">
        <v>2.0499999999999998</v>
      </c>
      <c r="G100" s="6">
        <v>-1.1000000000000001</v>
      </c>
      <c r="H100" t="s">
        <v>1288</v>
      </c>
      <c r="I100">
        <v>13.7153150941086</v>
      </c>
      <c r="J100">
        <v>100.374753763936</v>
      </c>
      <c r="L100" t="s">
        <v>1285</v>
      </c>
      <c r="M100" t="s">
        <v>267</v>
      </c>
      <c r="N100">
        <v>3</v>
      </c>
      <c r="O100" t="str">
        <f>INDEX(Input_Score!$E$6:$E$14,MATCH(Location01!N100,Input_Score!$D$6:$D$14,0))</f>
        <v>B. publicly own privately operated</v>
      </c>
    </row>
    <row r="101" spans="1:15" x14ac:dyDescent="0.2">
      <c r="A101">
        <v>100</v>
      </c>
      <c r="B101" t="s">
        <v>679</v>
      </c>
      <c r="C101" t="s">
        <v>6</v>
      </c>
      <c r="D101" t="s">
        <v>268</v>
      </c>
      <c r="E101" t="s">
        <v>241</v>
      </c>
      <c r="F101" s="6">
        <v>-0.15</v>
      </c>
      <c r="G101" s="6">
        <v>-0.05</v>
      </c>
      <c r="H101" t="s">
        <v>1298</v>
      </c>
      <c r="I101">
        <v>13.7358411381128</v>
      </c>
      <c r="J101">
        <v>100.359000426525</v>
      </c>
      <c r="L101" t="s">
        <v>1285</v>
      </c>
      <c r="M101" t="s">
        <v>268</v>
      </c>
      <c r="N101">
        <v>5</v>
      </c>
      <c r="O101" t="str">
        <f>INDEX(Input_Score!$E$6:$E$14,MATCH(Location01!N101,Input_Score!$D$6:$D$14,0))</f>
        <v>C. jointly owned and operated</v>
      </c>
    </row>
    <row r="102" spans="1:15" x14ac:dyDescent="0.2">
      <c r="A102">
        <v>101</v>
      </c>
      <c r="B102" t="s">
        <v>680</v>
      </c>
      <c r="C102" t="s">
        <v>6</v>
      </c>
      <c r="D102" t="s">
        <v>269</v>
      </c>
      <c r="E102" t="s">
        <v>241</v>
      </c>
      <c r="F102" s="6">
        <v>2.1</v>
      </c>
      <c r="G102" s="6">
        <v>-1.1000000000000001</v>
      </c>
      <c r="H102" t="s">
        <v>1288</v>
      </c>
      <c r="I102">
        <v>13.7494926634538</v>
      </c>
      <c r="J102">
        <v>100.354813536457</v>
      </c>
      <c r="L102" t="s">
        <v>1285</v>
      </c>
      <c r="M102" t="s">
        <v>269</v>
      </c>
      <c r="N102">
        <v>3</v>
      </c>
      <c r="O102" t="str">
        <f>INDEX(Input_Score!$E$6:$E$14,MATCH(Location01!N102,Input_Score!$D$6:$D$14,0))</f>
        <v>B. publicly own privately operated</v>
      </c>
    </row>
    <row r="103" spans="1:15" hidden="1" x14ac:dyDescent="0.2">
      <c r="A103">
        <v>102</v>
      </c>
      <c r="B103" t="s">
        <v>681</v>
      </c>
      <c r="C103" t="s">
        <v>6</v>
      </c>
      <c r="D103" t="s">
        <v>270</v>
      </c>
      <c r="E103" t="s">
        <v>241</v>
      </c>
      <c r="F103">
        <v>-0.2</v>
      </c>
      <c r="G103">
        <v>-0.05</v>
      </c>
      <c r="H103" t="s">
        <v>1298</v>
      </c>
      <c r="I103">
        <v>0</v>
      </c>
      <c r="J103">
        <v>0</v>
      </c>
      <c r="K103" t="s">
        <v>1281</v>
      </c>
      <c r="L103" t="s">
        <v>1032</v>
      </c>
      <c r="M103" t="s">
        <v>270</v>
      </c>
      <c r="N103">
        <v>5</v>
      </c>
      <c r="O103" t="str">
        <f>INDEX(Input_Score!$E$6:$E$14,MATCH(Location01!N103,Input_Score!$D$6:$D$14,0))</f>
        <v>C. jointly owned and operated</v>
      </c>
    </row>
    <row r="104" spans="1:15" x14ac:dyDescent="0.2">
      <c r="A104">
        <v>103</v>
      </c>
      <c r="B104" t="s">
        <v>682</v>
      </c>
      <c r="C104" t="s">
        <v>6</v>
      </c>
      <c r="D104" t="s">
        <v>271</v>
      </c>
      <c r="E104" t="s">
        <v>241</v>
      </c>
      <c r="F104" s="6">
        <v>2.15</v>
      </c>
      <c r="G104" s="6">
        <v>-1.1000000000000001</v>
      </c>
      <c r="H104" t="s">
        <v>1288</v>
      </c>
      <c r="I104">
        <v>13.7440524776444</v>
      </c>
      <c r="J104">
        <v>100.420333020006</v>
      </c>
      <c r="L104" t="s">
        <v>1285</v>
      </c>
      <c r="M104" t="s">
        <v>271</v>
      </c>
      <c r="N104">
        <v>3</v>
      </c>
      <c r="O104" t="str">
        <f>INDEX(Input_Score!$E$6:$E$14,MATCH(Location01!N104,Input_Score!$D$6:$D$14,0))</f>
        <v>B. publicly own privately operated</v>
      </c>
    </row>
    <row r="105" spans="1:15" hidden="1" x14ac:dyDescent="0.2">
      <c r="A105">
        <v>104</v>
      </c>
      <c r="B105" t="s">
        <v>683</v>
      </c>
      <c r="C105" t="s">
        <v>6</v>
      </c>
      <c r="D105" t="s">
        <v>272</v>
      </c>
      <c r="E105" t="s">
        <v>241</v>
      </c>
      <c r="F105">
        <v>-0.25</v>
      </c>
      <c r="G105">
        <v>-0.05</v>
      </c>
      <c r="H105" t="s">
        <v>1298</v>
      </c>
      <c r="I105">
        <v>0</v>
      </c>
      <c r="J105">
        <v>0</v>
      </c>
      <c r="K105" t="s">
        <v>1281</v>
      </c>
      <c r="L105" t="s">
        <v>1032</v>
      </c>
      <c r="M105" t="s">
        <v>272</v>
      </c>
      <c r="N105">
        <v>5</v>
      </c>
      <c r="O105" t="str">
        <f>INDEX(Input_Score!$E$6:$E$14,MATCH(Location01!N105,Input_Score!$D$6:$D$14,0))</f>
        <v>C. jointly owned and operated</v>
      </c>
    </row>
    <row r="106" spans="1:15" x14ac:dyDescent="0.2">
      <c r="A106">
        <v>105</v>
      </c>
      <c r="B106" t="s">
        <v>684</v>
      </c>
      <c r="C106" t="s">
        <v>6</v>
      </c>
      <c r="D106" t="s">
        <v>273</v>
      </c>
      <c r="E106" t="s">
        <v>241</v>
      </c>
      <c r="F106" s="6">
        <v>-0.2</v>
      </c>
      <c r="G106" s="6">
        <v>-0.05</v>
      </c>
      <c r="H106" t="s">
        <v>1298</v>
      </c>
      <c r="I106">
        <v>13.6933156726428</v>
      </c>
      <c r="J106">
        <v>100.391930451771</v>
      </c>
      <c r="L106" t="s">
        <v>1285</v>
      </c>
      <c r="M106" t="s">
        <v>273</v>
      </c>
      <c r="N106">
        <v>5</v>
      </c>
      <c r="O106" t="str">
        <f>INDEX(Input_Score!$E$6:$E$14,MATCH(Location01!N106,Input_Score!$D$6:$D$14,0))</f>
        <v>C. jointly owned and operated</v>
      </c>
    </row>
    <row r="107" spans="1:15" x14ac:dyDescent="0.2">
      <c r="A107">
        <v>106</v>
      </c>
      <c r="B107" t="s">
        <v>685</v>
      </c>
      <c r="C107" t="s">
        <v>6</v>
      </c>
      <c r="D107" t="s">
        <v>274</v>
      </c>
      <c r="E107" t="s">
        <v>241</v>
      </c>
      <c r="F107" s="6">
        <v>-2.25</v>
      </c>
      <c r="G107" s="6">
        <v>-1.05</v>
      </c>
      <c r="H107" t="s">
        <v>1303</v>
      </c>
      <c r="I107">
        <v>13.7332993095724</v>
      </c>
      <c r="J107">
        <v>100.36457479427401</v>
      </c>
      <c r="L107" t="s">
        <v>1285</v>
      </c>
      <c r="M107" t="s">
        <v>274</v>
      </c>
      <c r="N107">
        <v>1</v>
      </c>
      <c r="O107" t="str">
        <f>INDEX(Input_Score!$E$6:$E$14,MATCH(Location01!N107,Input_Score!$D$6:$D$14,0))</f>
        <v>E. privately own and operated</v>
      </c>
    </row>
    <row r="108" spans="1:15" x14ac:dyDescent="0.2">
      <c r="A108">
        <v>107</v>
      </c>
      <c r="B108" t="s">
        <v>686</v>
      </c>
      <c r="C108" t="s">
        <v>6</v>
      </c>
      <c r="D108" t="s">
        <v>275</v>
      </c>
      <c r="E108" t="s">
        <v>241</v>
      </c>
      <c r="F108" s="6">
        <v>-1.95</v>
      </c>
      <c r="G108" s="6">
        <v>-1.05</v>
      </c>
      <c r="H108" t="s">
        <v>1303</v>
      </c>
      <c r="I108">
        <v>13.7341039318708</v>
      </c>
      <c r="J108">
        <v>100.37066005746701</v>
      </c>
      <c r="L108" t="s">
        <v>1285</v>
      </c>
      <c r="M108" t="s">
        <v>275</v>
      </c>
      <c r="N108">
        <v>1</v>
      </c>
      <c r="O108" t="str">
        <f>INDEX(Input_Score!$E$6:$E$14,MATCH(Location01!N108,Input_Score!$D$6:$D$14,0))</f>
        <v>E. privately own and operated</v>
      </c>
    </row>
    <row r="109" spans="1:15" x14ac:dyDescent="0.2">
      <c r="A109">
        <v>108</v>
      </c>
      <c r="B109" t="s">
        <v>687</v>
      </c>
      <c r="C109" t="s">
        <v>6</v>
      </c>
      <c r="D109" t="s">
        <v>276</v>
      </c>
      <c r="E109" t="s">
        <v>241</v>
      </c>
      <c r="F109" s="6">
        <v>-1.9</v>
      </c>
      <c r="G109" s="6">
        <v>-1.05</v>
      </c>
      <c r="H109" t="s">
        <v>1303</v>
      </c>
      <c r="I109">
        <v>13.6953559183141</v>
      </c>
      <c r="J109">
        <v>100.400006517733</v>
      </c>
      <c r="L109" t="s">
        <v>1285</v>
      </c>
      <c r="M109" t="s">
        <v>276</v>
      </c>
      <c r="N109">
        <v>1</v>
      </c>
      <c r="O109" t="str">
        <f>INDEX(Input_Score!$E$6:$E$14,MATCH(Location01!N109,Input_Score!$D$6:$D$14,0))</f>
        <v>E. privately own and operated</v>
      </c>
    </row>
    <row r="110" spans="1:15" x14ac:dyDescent="0.2">
      <c r="A110">
        <v>109</v>
      </c>
      <c r="B110" t="s">
        <v>688</v>
      </c>
      <c r="C110" t="s">
        <v>6</v>
      </c>
      <c r="D110" t="s">
        <v>277</v>
      </c>
      <c r="E110" t="s">
        <v>241</v>
      </c>
      <c r="F110" s="6">
        <v>-1.85</v>
      </c>
      <c r="G110" s="6">
        <v>-1.05</v>
      </c>
      <c r="H110" t="s">
        <v>1303</v>
      </c>
      <c r="I110">
        <v>13.697984356366799</v>
      </c>
      <c r="J110">
        <v>100.406042756689</v>
      </c>
      <c r="L110" t="s">
        <v>1285</v>
      </c>
      <c r="M110" t="s">
        <v>277</v>
      </c>
      <c r="N110">
        <v>1</v>
      </c>
      <c r="O110" t="str">
        <f>INDEX(Input_Score!$E$6:$E$14,MATCH(Location01!N110,Input_Score!$D$6:$D$14,0))</f>
        <v>E. privately own and operated</v>
      </c>
    </row>
    <row r="111" spans="1:15" x14ac:dyDescent="0.2">
      <c r="A111">
        <v>110</v>
      </c>
      <c r="B111" t="s">
        <v>689</v>
      </c>
      <c r="C111" t="s">
        <v>6</v>
      </c>
      <c r="D111" t="s">
        <v>278</v>
      </c>
      <c r="E111" t="s">
        <v>241</v>
      </c>
      <c r="F111" s="6">
        <v>-1.8</v>
      </c>
      <c r="G111" s="6">
        <v>-1.05</v>
      </c>
      <c r="H111" t="s">
        <v>1303</v>
      </c>
      <c r="I111">
        <v>13.693530747388101</v>
      </c>
      <c r="J111">
        <v>100.399889753599</v>
      </c>
      <c r="L111" t="s">
        <v>1285</v>
      </c>
      <c r="M111" t="s">
        <v>278</v>
      </c>
      <c r="N111">
        <v>1</v>
      </c>
      <c r="O111" t="str">
        <f>INDEX(Input_Score!$E$6:$E$14,MATCH(Location01!N111,Input_Score!$D$6:$D$14,0))</f>
        <v>E. privately own and operated</v>
      </c>
    </row>
    <row r="112" spans="1:15" hidden="1" x14ac:dyDescent="0.2">
      <c r="A112">
        <v>111</v>
      </c>
      <c r="B112" t="s">
        <v>690</v>
      </c>
      <c r="C112" t="s">
        <v>6</v>
      </c>
      <c r="D112" t="s">
        <v>279</v>
      </c>
      <c r="E112" t="s">
        <v>241</v>
      </c>
      <c r="F112">
        <v>-2.1</v>
      </c>
      <c r="G112">
        <v>-1.05</v>
      </c>
      <c r="H112" t="s">
        <v>1303</v>
      </c>
      <c r="I112">
        <v>0</v>
      </c>
      <c r="J112">
        <v>0</v>
      </c>
      <c r="K112" t="s">
        <v>1281</v>
      </c>
      <c r="L112" t="s">
        <v>1032</v>
      </c>
      <c r="M112" t="s">
        <v>279</v>
      </c>
      <c r="N112">
        <v>1</v>
      </c>
      <c r="O112" t="str">
        <f>INDEX(Input_Score!$E$6:$E$14,MATCH(Location01!N112,Input_Score!$D$6:$D$14,0))</f>
        <v>E. privately own and operated</v>
      </c>
    </row>
    <row r="113" spans="1:15" x14ac:dyDescent="0.2">
      <c r="A113">
        <v>112</v>
      </c>
      <c r="B113" t="s">
        <v>691</v>
      </c>
      <c r="C113" t="s">
        <v>6</v>
      </c>
      <c r="D113" t="s">
        <v>1157</v>
      </c>
      <c r="E113" t="s">
        <v>241</v>
      </c>
      <c r="F113" s="6">
        <v>-1.75</v>
      </c>
      <c r="G113" s="6">
        <v>-1.05</v>
      </c>
      <c r="H113" t="s">
        <v>1303</v>
      </c>
      <c r="I113">
        <v>13.7490881181769</v>
      </c>
      <c r="J113">
        <v>100.364913593203</v>
      </c>
      <c r="K113" t="s">
        <v>1282</v>
      </c>
      <c r="L113" t="s">
        <v>1285</v>
      </c>
      <c r="M113" t="s">
        <v>280</v>
      </c>
      <c r="N113">
        <v>1</v>
      </c>
      <c r="O113" t="str">
        <f>INDEX(Input_Score!$E$6:$E$14,MATCH(Location01!N113,Input_Score!$D$6:$D$14,0))</f>
        <v>E. privately own and operated</v>
      </c>
    </row>
    <row r="114" spans="1:15" x14ac:dyDescent="0.2">
      <c r="A114">
        <v>113</v>
      </c>
      <c r="B114" t="s">
        <v>692</v>
      </c>
      <c r="C114" t="s">
        <v>6</v>
      </c>
      <c r="D114" t="s">
        <v>281</v>
      </c>
      <c r="E114" t="s">
        <v>241</v>
      </c>
      <c r="F114" s="6">
        <v>-2.0499999999999998</v>
      </c>
      <c r="G114" s="6">
        <v>-1.1000000000000001</v>
      </c>
      <c r="H114" t="s">
        <v>1303</v>
      </c>
      <c r="I114">
        <v>13.7418548736443</v>
      </c>
      <c r="J114">
        <v>100.38535122797801</v>
      </c>
      <c r="L114" t="s">
        <v>1285</v>
      </c>
      <c r="M114" t="s">
        <v>281</v>
      </c>
      <c r="N114">
        <v>1</v>
      </c>
      <c r="O114" t="str">
        <f>INDEX(Input_Score!$E$6:$E$14,MATCH(Location01!N114,Input_Score!$D$6:$D$14,0))</f>
        <v>E. privately own and operated</v>
      </c>
    </row>
    <row r="115" spans="1:15" x14ac:dyDescent="0.2">
      <c r="A115">
        <v>114</v>
      </c>
      <c r="B115" t="s">
        <v>693</v>
      </c>
      <c r="C115" t="s">
        <v>6</v>
      </c>
      <c r="D115" t="s">
        <v>282</v>
      </c>
      <c r="E115" t="s">
        <v>241</v>
      </c>
      <c r="F115" s="6">
        <v>-2.1</v>
      </c>
      <c r="G115" s="6">
        <v>-1.1000000000000001</v>
      </c>
      <c r="H115" t="s">
        <v>1303</v>
      </c>
      <c r="I115">
        <v>13.682320399954699</v>
      </c>
      <c r="J115">
        <v>100.403483623065</v>
      </c>
      <c r="L115" t="s">
        <v>1285</v>
      </c>
      <c r="M115" t="s">
        <v>282</v>
      </c>
      <c r="N115">
        <v>1</v>
      </c>
      <c r="O115" t="str">
        <f>INDEX(Input_Score!$E$6:$E$14,MATCH(Location01!N115,Input_Score!$D$6:$D$14,0))</f>
        <v>E. privately own and operated</v>
      </c>
    </row>
    <row r="116" spans="1:15" x14ac:dyDescent="0.2">
      <c r="A116">
        <v>115</v>
      </c>
      <c r="B116" t="s">
        <v>694</v>
      </c>
      <c r="C116" t="s">
        <v>6</v>
      </c>
      <c r="D116" t="s">
        <v>283</v>
      </c>
      <c r="E116" t="s">
        <v>241</v>
      </c>
      <c r="F116" s="6">
        <v>-2.15</v>
      </c>
      <c r="G116" s="6">
        <v>-1.1000000000000001</v>
      </c>
      <c r="H116" t="s">
        <v>1303</v>
      </c>
      <c r="I116">
        <v>13.7379344713079</v>
      </c>
      <c r="J116">
        <v>100.40107834048101</v>
      </c>
      <c r="L116" t="s">
        <v>1285</v>
      </c>
      <c r="M116" t="s">
        <v>283</v>
      </c>
      <c r="N116">
        <v>1</v>
      </c>
      <c r="O116" t="str">
        <f>INDEX(Input_Score!$E$6:$E$14,MATCH(Location01!N116,Input_Score!$D$6:$D$14,0))</f>
        <v>E. privately own and operated</v>
      </c>
    </row>
    <row r="117" spans="1:15" x14ac:dyDescent="0.2">
      <c r="A117">
        <v>116</v>
      </c>
      <c r="B117" t="s">
        <v>695</v>
      </c>
      <c r="C117" t="s">
        <v>6</v>
      </c>
      <c r="D117" t="s">
        <v>284</v>
      </c>
      <c r="E117" t="s">
        <v>241</v>
      </c>
      <c r="F117" s="6">
        <v>-2.2000000000000002</v>
      </c>
      <c r="G117" s="6">
        <v>-1.1000000000000001</v>
      </c>
      <c r="H117" t="s">
        <v>1303</v>
      </c>
      <c r="I117">
        <v>13.725016824976899</v>
      </c>
      <c r="J117">
        <v>100.36606193337001</v>
      </c>
      <c r="L117" t="s">
        <v>1285</v>
      </c>
      <c r="M117" t="s">
        <v>284</v>
      </c>
      <c r="N117">
        <v>1</v>
      </c>
      <c r="O117" t="str">
        <f>INDEX(Input_Score!$E$6:$E$14,MATCH(Location01!N117,Input_Score!$D$6:$D$14,0))</f>
        <v>E. privately own and operated</v>
      </c>
    </row>
    <row r="118" spans="1:15" x14ac:dyDescent="0.2">
      <c r="A118">
        <v>117</v>
      </c>
      <c r="B118" t="s">
        <v>696</v>
      </c>
      <c r="C118" t="s">
        <v>6</v>
      </c>
      <c r="D118" t="s">
        <v>285</v>
      </c>
      <c r="E118" t="s">
        <v>241</v>
      </c>
      <c r="F118" s="6">
        <v>-0.25</v>
      </c>
      <c r="G118" s="6">
        <v>-0.05</v>
      </c>
      <c r="H118" t="s">
        <v>1298</v>
      </c>
      <c r="I118">
        <v>13.6858338167036</v>
      </c>
      <c r="J118">
        <v>100.385455341038</v>
      </c>
      <c r="L118" t="s">
        <v>1285</v>
      </c>
      <c r="M118" t="s">
        <v>285</v>
      </c>
      <c r="N118">
        <v>5</v>
      </c>
      <c r="O118" t="str">
        <f>INDEX(Input_Score!$E$6:$E$14,MATCH(Location01!N118,Input_Score!$D$6:$D$14,0))</f>
        <v>C. jointly owned and operated</v>
      </c>
    </row>
    <row r="119" spans="1:15" x14ac:dyDescent="0.2">
      <c r="A119">
        <v>118</v>
      </c>
      <c r="B119" t="s">
        <v>697</v>
      </c>
      <c r="C119" t="s">
        <v>6</v>
      </c>
      <c r="D119" t="s">
        <v>286</v>
      </c>
      <c r="E119" t="s">
        <v>241</v>
      </c>
      <c r="F119" s="6">
        <v>-2.25</v>
      </c>
      <c r="G119" s="6">
        <v>-1.1000000000000001</v>
      </c>
      <c r="H119" t="s">
        <v>1303</v>
      </c>
      <c r="I119">
        <v>13.745043931748</v>
      </c>
      <c r="J119">
        <v>100.38088438800899</v>
      </c>
      <c r="L119" t="s">
        <v>1285</v>
      </c>
      <c r="M119" t="s">
        <v>286</v>
      </c>
      <c r="N119">
        <v>1</v>
      </c>
      <c r="O119" t="str">
        <f>INDEX(Input_Score!$E$6:$E$14,MATCH(Location01!N119,Input_Score!$D$6:$D$14,0))</f>
        <v>E. privately own and operated</v>
      </c>
    </row>
    <row r="120" spans="1:15" x14ac:dyDescent="0.2">
      <c r="A120">
        <v>119</v>
      </c>
      <c r="B120" t="s">
        <v>698</v>
      </c>
      <c r="C120" t="s">
        <v>6</v>
      </c>
      <c r="D120" t="s">
        <v>287</v>
      </c>
      <c r="E120" t="s">
        <v>241</v>
      </c>
      <c r="F120" s="6">
        <v>-1.95</v>
      </c>
      <c r="G120" s="6">
        <v>-1.1000000000000001</v>
      </c>
      <c r="H120" t="s">
        <v>1303</v>
      </c>
      <c r="I120">
        <v>13.7131593547808</v>
      </c>
      <c r="J120">
        <v>100.371296224858</v>
      </c>
      <c r="L120" t="s">
        <v>1285</v>
      </c>
      <c r="M120" t="s">
        <v>287</v>
      </c>
      <c r="N120">
        <v>1</v>
      </c>
      <c r="O120" t="str">
        <f>INDEX(Input_Score!$E$6:$E$14,MATCH(Location01!N120,Input_Score!$D$6:$D$14,0))</f>
        <v>E. privately own and operated</v>
      </c>
    </row>
    <row r="121" spans="1:15" x14ac:dyDescent="0.2">
      <c r="A121">
        <v>120</v>
      </c>
      <c r="B121" t="s">
        <v>699</v>
      </c>
      <c r="C121" t="s">
        <v>6</v>
      </c>
      <c r="D121" t="s">
        <v>288</v>
      </c>
      <c r="E121" t="s">
        <v>241</v>
      </c>
      <c r="F121" s="6">
        <v>-1.9</v>
      </c>
      <c r="G121" s="6">
        <v>-1.1000000000000001</v>
      </c>
      <c r="H121" t="s">
        <v>1303</v>
      </c>
      <c r="I121">
        <v>13.720767545572301</v>
      </c>
      <c r="J121">
        <v>100.36968441809</v>
      </c>
      <c r="L121" t="s">
        <v>1285</v>
      </c>
      <c r="M121" t="s">
        <v>288</v>
      </c>
      <c r="N121">
        <v>1</v>
      </c>
      <c r="O121" t="str">
        <f>INDEX(Input_Score!$E$6:$E$14,MATCH(Location01!N121,Input_Score!$D$6:$D$14,0))</f>
        <v>E. privately own and operated</v>
      </c>
    </row>
    <row r="122" spans="1:15" x14ac:dyDescent="0.2">
      <c r="A122">
        <v>121</v>
      </c>
      <c r="B122" t="s">
        <v>700</v>
      </c>
      <c r="C122" t="s">
        <v>6</v>
      </c>
      <c r="D122" t="s">
        <v>289</v>
      </c>
      <c r="E122" t="s">
        <v>241</v>
      </c>
      <c r="F122" s="6">
        <v>-1.85</v>
      </c>
      <c r="G122" s="6">
        <v>-1.1000000000000001</v>
      </c>
      <c r="H122" t="s">
        <v>1303</v>
      </c>
      <c r="I122">
        <v>13.7458158546126</v>
      </c>
      <c r="J122">
        <v>100.356055821669</v>
      </c>
      <c r="L122" t="s">
        <v>1285</v>
      </c>
      <c r="M122" t="s">
        <v>289</v>
      </c>
      <c r="N122">
        <v>1</v>
      </c>
      <c r="O122" t="str">
        <f>INDEX(Input_Score!$E$6:$E$14,MATCH(Location01!N122,Input_Score!$D$6:$D$14,0))</f>
        <v>E. privately own and operated</v>
      </c>
    </row>
    <row r="123" spans="1:15" x14ac:dyDescent="0.2">
      <c r="A123">
        <v>122</v>
      </c>
      <c r="B123" t="s">
        <v>701</v>
      </c>
      <c r="C123" t="s">
        <v>6</v>
      </c>
      <c r="D123" t="s">
        <v>290</v>
      </c>
      <c r="E123" t="s">
        <v>241</v>
      </c>
      <c r="F123" s="6">
        <v>-1.8</v>
      </c>
      <c r="G123" s="6">
        <v>-1.1000000000000001</v>
      </c>
      <c r="H123" t="s">
        <v>1303</v>
      </c>
      <c r="I123">
        <v>13.670650614472301</v>
      </c>
      <c r="J123">
        <v>100.390198667486</v>
      </c>
      <c r="L123" t="s">
        <v>1285</v>
      </c>
      <c r="M123" t="s">
        <v>290</v>
      </c>
      <c r="N123">
        <v>1</v>
      </c>
      <c r="O123" t="str">
        <f>INDEX(Input_Score!$E$6:$E$14,MATCH(Location01!N123,Input_Score!$D$6:$D$14,0))</f>
        <v>E. privately own and operated</v>
      </c>
    </row>
    <row r="124" spans="1:15" x14ac:dyDescent="0.2">
      <c r="A124">
        <v>123</v>
      </c>
      <c r="B124" t="s">
        <v>702</v>
      </c>
      <c r="C124" t="s">
        <v>6</v>
      </c>
      <c r="D124" t="s">
        <v>291</v>
      </c>
      <c r="E124" t="s">
        <v>241</v>
      </c>
      <c r="F124" s="6">
        <v>-1.75</v>
      </c>
      <c r="G124" s="6">
        <v>-1.1000000000000001</v>
      </c>
      <c r="H124" t="s">
        <v>1303</v>
      </c>
      <c r="I124">
        <v>13.745080531364801</v>
      </c>
      <c r="J124">
        <v>100.40382928769399</v>
      </c>
      <c r="L124" t="s">
        <v>1285</v>
      </c>
      <c r="M124" t="s">
        <v>291</v>
      </c>
      <c r="N124">
        <v>1</v>
      </c>
      <c r="O124" t="str">
        <f>INDEX(Input_Score!$E$6:$E$14,MATCH(Location01!N124,Input_Score!$D$6:$D$14,0))</f>
        <v>E. privately own and operated</v>
      </c>
    </row>
    <row r="125" spans="1:15" x14ac:dyDescent="0.2">
      <c r="A125">
        <v>124</v>
      </c>
      <c r="B125" t="s">
        <v>703</v>
      </c>
      <c r="C125" t="s">
        <v>6</v>
      </c>
      <c r="D125" t="s">
        <v>292</v>
      </c>
      <c r="E125" t="s">
        <v>241</v>
      </c>
      <c r="F125" s="6">
        <v>-2.0499999999999998</v>
      </c>
      <c r="G125" s="6">
        <v>1.95</v>
      </c>
      <c r="H125" t="s">
        <v>1296</v>
      </c>
      <c r="I125">
        <v>13.7386254119504</v>
      </c>
      <c r="J125">
        <v>100.359333154065</v>
      </c>
      <c r="L125" t="s">
        <v>1285</v>
      </c>
      <c r="M125" t="s">
        <v>292</v>
      </c>
      <c r="N125">
        <v>7</v>
      </c>
      <c r="O125" t="str">
        <f>INDEX(Input_Score!$E$6:$E$14,MATCH(Location01!N125,Input_Score!$D$6:$D$14,0))</f>
        <v>D. privately own publicly operated</v>
      </c>
    </row>
    <row r="126" spans="1:15" x14ac:dyDescent="0.2">
      <c r="A126">
        <v>125</v>
      </c>
      <c r="B126" t="s">
        <v>704</v>
      </c>
      <c r="C126" t="s">
        <v>6</v>
      </c>
      <c r="D126" t="s">
        <v>1173</v>
      </c>
      <c r="E126" t="s">
        <v>241</v>
      </c>
      <c r="F126" s="6">
        <v>-2.1</v>
      </c>
      <c r="G126" s="6">
        <v>1.95</v>
      </c>
      <c r="H126" t="s">
        <v>1296</v>
      </c>
      <c r="I126">
        <v>13.711198100131201</v>
      </c>
      <c r="J126">
        <v>100.40665696163801</v>
      </c>
      <c r="K126" t="s">
        <v>1282</v>
      </c>
      <c r="L126" t="s">
        <v>1285</v>
      </c>
      <c r="M126" t="s">
        <v>293</v>
      </c>
      <c r="N126">
        <v>7</v>
      </c>
      <c r="O126" t="str">
        <f>INDEX(Input_Score!$E$6:$E$14,MATCH(Location01!N126,Input_Score!$D$6:$D$14,0))</f>
        <v>D. privately own publicly operated</v>
      </c>
    </row>
    <row r="127" spans="1:15" x14ac:dyDescent="0.2">
      <c r="A127">
        <v>126</v>
      </c>
      <c r="B127" t="s">
        <v>705</v>
      </c>
      <c r="C127" t="s">
        <v>6</v>
      </c>
      <c r="D127" t="s">
        <v>294</v>
      </c>
      <c r="E127" t="s">
        <v>241</v>
      </c>
      <c r="F127" s="6">
        <v>-2.15</v>
      </c>
      <c r="G127" s="6">
        <v>1.95</v>
      </c>
      <c r="H127" t="s">
        <v>1296</v>
      </c>
      <c r="I127">
        <v>13.679869100496999</v>
      </c>
      <c r="J127">
        <v>100.40240123469501</v>
      </c>
      <c r="L127" t="s">
        <v>1285</v>
      </c>
      <c r="M127" t="s">
        <v>294</v>
      </c>
      <c r="N127">
        <v>7</v>
      </c>
      <c r="O127" t="str">
        <f>INDEX(Input_Score!$E$6:$E$14,MATCH(Location01!N127,Input_Score!$D$6:$D$14,0))</f>
        <v>D. privately own publicly operated</v>
      </c>
    </row>
    <row r="128" spans="1:15" x14ac:dyDescent="0.2">
      <c r="A128">
        <v>127</v>
      </c>
      <c r="B128" t="s">
        <v>706</v>
      </c>
      <c r="C128" t="s">
        <v>6</v>
      </c>
      <c r="D128" t="s">
        <v>295</v>
      </c>
      <c r="E128" t="s">
        <v>241</v>
      </c>
      <c r="F128" s="6">
        <v>-2.2000000000000002</v>
      </c>
      <c r="G128" s="6">
        <v>1.95</v>
      </c>
      <c r="H128" t="s">
        <v>1296</v>
      </c>
      <c r="I128">
        <v>13.7123799212498</v>
      </c>
      <c r="J128">
        <v>100.405748510785</v>
      </c>
      <c r="L128" t="s">
        <v>1285</v>
      </c>
      <c r="M128" t="s">
        <v>295</v>
      </c>
      <c r="N128">
        <v>7</v>
      </c>
      <c r="O128" t="str">
        <f>INDEX(Input_Score!$E$6:$E$14,MATCH(Location01!N128,Input_Score!$D$6:$D$14,0))</f>
        <v>D. privately own publicly operated</v>
      </c>
    </row>
    <row r="129" spans="1:15" x14ac:dyDescent="0.2">
      <c r="A129">
        <v>128</v>
      </c>
      <c r="B129" t="s">
        <v>707</v>
      </c>
      <c r="C129" t="s">
        <v>6</v>
      </c>
      <c r="D129" t="s">
        <v>296</v>
      </c>
      <c r="E129" t="s">
        <v>241</v>
      </c>
      <c r="F129" s="6">
        <v>-2.25</v>
      </c>
      <c r="G129" s="6">
        <v>1.95</v>
      </c>
      <c r="H129" t="s">
        <v>1296</v>
      </c>
      <c r="I129">
        <v>13.701872554846</v>
      </c>
      <c r="J129">
        <v>100.382057316193</v>
      </c>
      <c r="L129" t="s">
        <v>1285</v>
      </c>
      <c r="M129" t="s">
        <v>296</v>
      </c>
      <c r="N129">
        <v>7</v>
      </c>
      <c r="O129" t="str">
        <f>INDEX(Input_Score!$E$6:$E$14,MATCH(Location01!N129,Input_Score!$D$6:$D$14,0))</f>
        <v>D. privately own publicly operated</v>
      </c>
    </row>
    <row r="130" spans="1:15" x14ac:dyDescent="0.2">
      <c r="A130">
        <v>129</v>
      </c>
      <c r="B130" t="s">
        <v>708</v>
      </c>
      <c r="C130" t="s">
        <v>6</v>
      </c>
      <c r="D130" t="s">
        <v>297</v>
      </c>
      <c r="E130" t="s">
        <v>241</v>
      </c>
      <c r="F130" s="6">
        <v>-1.95</v>
      </c>
      <c r="G130" s="6">
        <v>1.95</v>
      </c>
      <c r="H130" t="s">
        <v>1296</v>
      </c>
      <c r="I130">
        <v>13.7307614310308</v>
      </c>
      <c r="J130">
        <v>100.421771843522</v>
      </c>
      <c r="L130" t="s">
        <v>1285</v>
      </c>
      <c r="M130" t="s">
        <v>297</v>
      </c>
      <c r="N130">
        <v>7</v>
      </c>
      <c r="O130" t="str">
        <f>INDEX(Input_Score!$E$6:$E$14,MATCH(Location01!N130,Input_Score!$D$6:$D$14,0))</f>
        <v>D. privately own publicly operated</v>
      </c>
    </row>
    <row r="131" spans="1:15" x14ac:dyDescent="0.2">
      <c r="A131">
        <v>130</v>
      </c>
      <c r="B131" t="s">
        <v>709</v>
      </c>
      <c r="C131" t="s">
        <v>6</v>
      </c>
      <c r="D131" t="s">
        <v>298</v>
      </c>
      <c r="E131" t="s">
        <v>241</v>
      </c>
      <c r="F131" s="6">
        <v>-0.05</v>
      </c>
      <c r="G131" s="6">
        <v>1.95</v>
      </c>
      <c r="H131" t="s">
        <v>1351</v>
      </c>
      <c r="I131">
        <v>13.696908077256399</v>
      </c>
      <c r="J131">
        <v>100.408929459742</v>
      </c>
      <c r="L131" t="s">
        <v>1285</v>
      </c>
      <c r="M131" t="s">
        <v>298</v>
      </c>
      <c r="N131">
        <v>8</v>
      </c>
      <c r="O131" t="str">
        <f>INDEX(Input_Score!$E$6:$E$14,MATCH(Location01!N131,Input_Score!$D$6:$D$14,0))</f>
        <v>G. jointly owned publicly operate</v>
      </c>
    </row>
    <row r="132" spans="1:15" x14ac:dyDescent="0.2">
      <c r="A132">
        <v>131</v>
      </c>
      <c r="B132" t="s">
        <v>710</v>
      </c>
      <c r="C132" t="s">
        <v>6</v>
      </c>
      <c r="D132" t="s">
        <v>299</v>
      </c>
      <c r="E132" t="s">
        <v>241</v>
      </c>
      <c r="F132" s="6">
        <v>-0.1</v>
      </c>
      <c r="G132" s="6">
        <v>1.95</v>
      </c>
      <c r="H132" t="s">
        <v>1351</v>
      </c>
      <c r="I132">
        <v>13.730701811600801</v>
      </c>
      <c r="J132">
        <v>100.367054726522</v>
      </c>
      <c r="L132" t="s">
        <v>1285</v>
      </c>
      <c r="M132" t="s">
        <v>299</v>
      </c>
      <c r="N132">
        <v>8</v>
      </c>
      <c r="O132" t="str">
        <f>INDEX(Input_Score!$E$6:$E$14,MATCH(Location01!N132,Input_Score!$D$6:$D$14,0))</f>
        <v>G. jointly owned publicly operate</v>
      </c>
    </row>
    <row r="133" spans="1:15" hidden="1" x14ac:dyDescent="0.2">
      <c r="A133">
        <v>132</v>
      </c>
      <c r="B133" t="s">
        <v>711</v>
      </c>
      <c r="C133" t="s">
        <v>6</v>
      </c>
      <c r="D133" t="s">
        <v>300</v>
      </c>
      <c r="E133" t="s">
        <v>300</v>
      </c>
      <c r="F133">
        <v>0.05</v>
      </c>
      <c r="G133">
        <v>-0.05</v>
      </c>
      <c r="H133" t="s">
        <v>1298</v>
      </c>
      <c r="I133">
        <v>0</v>
      </c>
      <c r="J133">
        <v>0</v>
      </c>
      <c r="K133" t="s">
        <v>1032</v>
      </c>
      <c r="L133" t="s">
        <v>1032</v>
      </c>
      <c r="M133" t="s">
        <v>300</v>
      </c>
      <c r="N133">
        <v>5</v>
      </c>
      <c r="O133" t="str">
        <f>INDEX(Input_Score!$E$6:$E$14,MATCH(Location01!N133,Input_Score!$D$6:$D$14,0))</f>
        <v>C. jointly owned and operated</v>
      </c>
    </row>
    <row r="134" spans="1:15" x14ac:dyDescent="0.2">
      <c r="A134">
        <v>133</v>
      </c>
      <c r="B134" t="s">
        <v>712</v>
      </c>
      <c r="C134" t="s">
        <v>6</v>
      </c>
      <c r="D134" t="s">
        <v>301</v>
      </c>
      <c r="E134" t="s">
        <v>300</v>
      </c>
      <c r="F134" s="6">
        <v>0.05</v>
      </c>
      <c r="G134" s="6">
        <v>-0.05</v>
      </c>
      <c r="H134" t="s">
        <v>1298</v>
      </c>
      <c r="I134">
        <v>13.7399859350645</v>
      </c>
      <c r="J134">
        <v>100.489059189046</v>
      </c>
      <c r="L134" t="s">
        <v>1285</v>
      </c>
      <c r="M134" t="s">
        <v>301</v>
      </c>
      <c r="N134">
        <v>5</v>
      </c>
      <c r="O134" t="str">
        <f>INDEX(Input_Score!$E$6:$E$14,MATCH(Location01!N134,Input_Score!$D$6:$D$14,0))</f>
        <v>C. jointly owned and operated</v>
      </c>
    </row>
    <row r="135" spans="1:15" x14ac:dyDescent="0.2">
      <c r="A135">
        <v>134</v>
      </c>
      <c r="B135" t="s">
        <v>713</v>
      </c>
      <c r="C135" t="s">
        <v>6</v>
      </c>
      <c r="D135" t="s">
        <v>302</v>
      </c>
      <c r="E135" t="s">
        <v>300</v>
      </c>
      <c r="F135" s="6">
        <v>0.1</v>
      </c>
      <c r="G135" s="6">
        <v>-0.05</v>
      </c>
      <c r="H135" t="s">
        <v>1298</v>
      </c>
      <c r="I135">
        <v>13.7410153176021</v>
      </c>
      <c r="J135">
        <v>100.491207813785</v>
      </c>
      <c r="L135" t="s">
        <v>1285</v>
      </c>
      <c r="M135" t="s">
        <v>302</v>
      </c>
      <c r="N135">
        <v>5</v>
      </c>
      <c r="O135" t="str">
        <f>INDEX(Input_Score!$E$6:$E$14,MATCH(Location01!N135,Input_Score!$D$6:$D$14,0))</f>
        <v>C. jointly owned and operated</v>
      </c>
    </row>
    <row r="136" spans="1:15" hidden="1" x14ac:dyDescent="0.2">
      <c r="A136">
        <v>135</v>
      </c>
      <c r="B136" t="s">
        <v>714</v>
      </c>
      <c r="C136" t="s">
        <v>6</v>
      </c>
      <c r="D136" t="s">
        <v>303</v>
      </c>
      <c r="E136" t="s">
        <v>300</v>
      </c>
      <c r="F136">
        <v>0.1</v>
      </c>
      <c r="G136">
        <v>-0.05</v>
      </c>
      <c r="H136" t="s">
        <v>1298</v>
      </c>
      <c r="I136">
        <v>0</v>
      </c>
      <c r="J136">
        <v>0</v>
      </c>
      <c r="K136" t="s">
        <v>1281</v>
      </c>
      <c r="L136" t="s">
        <v>1032</v>
      </c>
      <c r="M136" t="s">
        <v>303</v>
      </c>
      <c r="N136">
        <v>5</v>
      </c>
      <c r="O136" t="str">
        <f>INDEX(Input_Score!$E$6:$E$14,MATCH(Location01!N136,Input_Score!$D$6:$D$14,0))</f>
        <v>C. jointly owned and operated</v>
      </c>
    </row>
    <row r="137" spans="1:15" hidden="1" x14ac:dyDescent="0.2">
      <c r="A137">
        <v>136</v>
      </c>
      <c r="B137" t="s">
        <v>715</v>
      </c>
      <c r="C137" t="s">
        <v>6</v>
      </c>
      <c r="D137" t="s">
        <v>304</v>
      </c>
      <c r="E137" t="s">
        <v>300</v>
      </c>
      <c r="F137">
        <v>0.15</v>
      </c>
      <c r="G137">
        <v>-0.05</v>
      </c>
      <c r="H137" t="s">
        <v>1298</v>
      </c>
      <c r="I137">
        <v>0</v>
      </c>
      <c r="J137">
        <v>0</v>
      </c>
      <c r="K137" t="s">
        <v>1281</v>
      </c>
      <c r="L137" t="s">
        <v>1032</v>
      </c>
      <c r="M137" t="s">
        <v>304</v>
      </c>
      <c r="N137">
        <v>5</v>
      </c>
      <c r="O137" t="str">
        <f>INDEX(Input_Score!$E$6:$E$14,MATCH(Location01!N137,Input_Score!$D$6:$D$14,0))</f>
        <v>C. jointly owned and operated</v>
      </c>
    </row>
    <row r="138" spans="1:15" hidden="1" x14ac:dyDescent="0.2">
      <c r="A138">
        <v>137</v>
      </c>
      <c r="B138" t="s">
        <v>716</v>
      </c>
      <c r="C138" t="s">
        <v>6</v>
      </c>
      <c r="D138" t="s">
        <v>305</v>
      </c>
      <c r="E138" t="s">
        <v>300</v>
      </c>
      <c r="F138">
        <v>0.2</v>
      </c>
      <c r="G138">
        <v>-0.05</v>
      </c>
      <c r="H138" t="s">
        <v>1298</v>
      </c>
      <c r="I138">
        <v>0</v>
      </c>
      <c r="J138">
        <v>0</v>
      </c>
      <c r="K138" t="s">
        <v>1281</v>
      </c>
      <c r="L138" t="s">
        <v>1032</v>
      </c>
      <c r="M138" t="s">
        <v>305</v>
      </c>
      <c r="N138">
        <v>5</v>
      </c>
      <c r="O138" t="str">
        <f>INDEX(Input_Score!$E$6:$E$14,MATCH(Location01!N138,Input_Score!$D$6:$D$14,0))</f>
        <v>C. jointly owned and operated</v>
      </c>
    </row>
    <row r="139" spans="1:15" hidden="1" x14ac:dyDescent="0.2">
      <c r="A139">
        <v>138</v>
      </c>
      <c r="B139" t="s">
        <v>717</v>
      </c>
      <c r="C139" t="s">
        <v>6</v>
      </c>
      <c r="D139" t="s">
        <v>306</v>
      </c>
      <c r="E139" t="s">
        <v>300</v>
      </c>
      <c r="F139">
        <v>0.25</v>
      </c>
      <c r="G139">
        <v>-0.05</v>
      </c>
      <c r="H139" t="s">
        <v>1298</v>
      </c>
      <c r="I139">
        <v>0</v>
      </c>
      <c r="J139">
        <v>0</v>
      </c>
      <c r="K139" t="s">
        <v>1281</v>
      </c>
      <c r="L139" t="s">
        <v>1032</v>
      </c>
      <c r="M139" t="s">
        <v>306</v>
      </c>
      <c r="N139">
        <v>5</v>
      </c>
      <c r="O139" t="str">
        <f>INDEX(Input_Score!$E$6:$E$14,MATCH(Location01!N139,Input_Score!$D$6:$D$14,0))</f>
        <v>C. jointly owned and operated</v>
      </c>
    </row>
    <row r="140" spans="1:15" hidden="1" x14ac:dyDescent="0.2">
      <c r="A140">
        <v>139</v>
      </c>
      <c r="B140" t="s">
        <v>718</v>
      </c>
      <c r="C140" t="s">
        <v>6</v>
      </c>
      <c r="D140" t="s">
        <v>307</v>
      </c>
      <c r="E140" t="s">
        <v>300</v>
      </c>
      <c r="F140">
        <v>-0.05</v>
      </c>
      <c r="G140">
        <v>-0.1</v>
      </c>
      <c r="H140" t="s">
        <v>1298</v>
      </c>
      <c r="I140">
        <v>0</v>
      </c>
      <c r="J140">
        <v>0</v>
      </c>
      <c r="K140" t="s">
        <v>1281</v>
      </c>
      <c r="L140" t="s">
        <v>1032</v>
      </c>
      <c r="M140" t="s">
        <v>307</v>
      </c>
      <c r="N140">
        <v>5</v>
      </c>
      <c r="O140" t="str">
        <f>INDEX(Input_Score!$E$6:$E$14,MATCH(Location01!N140,Input_Score!$D$6:$D$14,0))</f>
        <v>C. jointly owned and operated</v>
      </c>
    </row>
    <row r="141" spans="1:15" hidden="1" x14ac:dyDescent="0.2">
      <c r="A141">
        <v>140</v>
      </c>
      <c r="B141" t="s">
        <v>719</v>
      </c>
      <c r="C141" t="s">
        <v>6</v>
      </c>
      <c r="D141" t="s">
        <v>308</v>
      </c>
      <c r="E141" t="s">
        <v>300</v>
      </c>
      <c r="F141">
        <v>-1.1000000000000001</v>
      </c>
      <c r="G141">
        <v>-0.05</v>
      </c>
      <c r="H141" t="s">
        <v>1306</v>
      </c>
      <c r="I141">
        <v>0</v>
      </c>
      <c r="J141">
        <v>0</v>
      </c>
      <c r="K141" t="s">
        <v>1281</v>
      </c>
      <c r="L141" t="s">
        <v>1032</v>
      </c>
      <c r="M141" t="s">
        <v>308</v>
      </c>
      <c r="N141">
        <v>4</v>
      </c>
      <c r="O141" t="str">
        <f>INDEX(Input_Score!$E$6:$E$14,MATCH(Location01!N141,Input_Score!$D$6:$D$14,0))</f>
        <v>H. privately owned semi-publicly operated</v>
      </c>
    </row>
    <row r="142" spans="1:15" hidden="1" x14ac:dyDescent="0.2">
      <c r="A142">
        <v>141</v>
      </c>
      <c r="B142" t="s">
        <v>720</v>
      </c>
      <c r="C142" t="s">
        <v>6</v>
      </c>
      <c r="D142" t="s">
        <v>309</v>
      </c>
      <c r="E142" t="s">
        <v>300</v>
      </c>
      <c r="F142">
        <v>1.95</v>
      </c>
      <c r="G142">
        <v>-1.05</v>
      </c>
      <c r="H142" t="s">
        <v>1288</v>
      </c>
      <c r="I142">
        <v>0</v>
      </c>
      <c r="J142">
        <v>0</v>
      </c>
      <c r="K142" t="s">
        <v>1281</v>
      </c>
      <c r="L142" t="s">
        <v>1032</v>
      </c>
      <c r="M142" t="s">
        <v>309</v>
      </c>
      <c r="N142">
        <v>3</v>
      </c>
      <c r="O142" t="str">
        <f>INDEX(Input_Score!$E$6:$E$14,MATCH(Location01!N142,Input_Score!$D$6:$D$14,0))</f>
        <v>B. publicly own privately operated</v>
      </c>
    </row>
    <row r="143" spans="1:15" hidden="1" x14ac:dyDescent="0.2">
      <c r="A143">
        <v>142</v>
      </c>
      <c r="B143" t="s">
        <v>721</v>
      </c>
      <c r="C143" t="s">
        <v>6</v>
      </c>
      <c r="D143" t="s">
        <v>310</v>
      </c>
      <c r="E143" t="s">
        <v>300</v>
      </c>
      <c r="F143">
        <v>-0.1</v>
      </c>
      <c r="G143">
        <v>-0.1</v>
      </c>
      <c r="H143" t="s">
        <v>1298</v>
      </c>
      <c r="I143">
        <v>0</v>
      </c>
      <c r="J143">
        <v>0</v>
      </c>
      <c r="K143" t="s">
        <v>1281</v>
      </c>
      <c r="L143" t="s">
        <v>1032</v>
      </c>
      <c r="M143" t="s">
        <v>310</v>
      </c>
      <c r="N143">
        <v>5</v>
      </c>
      <c r="O143" t="str">
        <f>INDEX(Input_Score!$E$6:$E$14,MATCH(Location01!N143,Input_Score!$D$6:$D$14,0))</f>
        <v>C. jointly owned and operated</v>
      </c>
    </row>
    <row r="144" spans="1:15" x14ac:dyDescent="0.2">
      <c r="A144">
        <v>143</v>
      </c>
      <c r="B144" t="s">
        <v>722</v>
      </c>
      <c r="C144" t="s">
        <v>6</v>
      </c>
      <c r="D144" t="s">
        <v>311</v>
      </c>
      <c r="E144" t="s">
        <v>300</v>
      </c>
      <c r="F144" s="6">
        <v>0.15</v>
      </c>
      <c r="G144" s="6">
        <v>-0.05</v>
      </c>
      <c r="H144" t="s">
        <v>1298</v>
      </c>
      <c r="I144">
        <v>13.722129192502999</v>
      </c>
      <c r="J144">
        <v>100.47713183469</v>
      </c>
      <c r="L144" t="s">
        <v>1285</v>
      </c>
      <c r="M144" t="s">
        <v>311</v>
      </c>
      <c r="N144">
        <v>5</v>
      </c>
      <c r="O144" t="str">
        <f>INDEX(Input_Score!$E$6:$E$14,MATCH(Location01!N144,Input_Score!$D$6:$D$14,0))</f>
        <v>C. jointly owned and operated</v>
      </c>
    </row>
    <row r="145" spans="1:15" x14ac:dyDescent="0.2">
      <c r="A145">
        <v>144</v>
      </c>
      <c r="B145" t="s">
        <v>723</v>
      </c>
      <c r="C145" t="s">
        <v>6</v>
      </c>
      <c r="D145" t="s">
        <v>312</v>
      </c>
      <c r="E145" t="s">
        <v>300</v>
      </c>
      <c r="F145" s="6">
        <v>-1.1499999999999999</v>
      </c>
      <c r="G145" s="6">
        <v>0.95</v>
      </c>
      <c r="H145" t="s">
        <v>1296</v>
      </c>
      <c r="I145">
        <v>13.7227223900976</v>
      </c>
      <c r="J145">
        <v>100.479927631473</v>
      </c>
      <c r="L145" t="s">
        <v>1285</v>
      </c>
      <c r="M145" t="s">
        <v>312</v>
      </c>
      <c r="N145">
        <v>7</v>
      </c>
      <c r="O145" t="str">
        <f>INDEX(Input_Score!$E$6:$E$14,MATCH(Location01!N145,Input_Score!$D$6:$D$14,0))</f>
        <v>D. privately own publicly operated</v>
      </c>
    </row>
    <row r="146" spans="1:15" x14ac:dyDescent="0.2">
      <c r="A146">
        <v>145</v>
      </c>
      <c r="B146" t="s">
        <v>724</v>
      </c>
      <c r="C146" t="s">
        <v>6</v>
      </c>
      <c r="D146" t="s">
        <v>1187</v>
      </c>
      <c r="E146" t="s">
        <v>300</v>
      </c>
      <c r="F146" s="6">
        <v>2.2000000000000002</v>
      </c>
      <c r="G146" s="6">
        <v>-1.1000000000000001</v>
      </c>
      <c r="H146" t="s">
        <v>1288</v>
      </c>
      <c r="I146">
        <v>13.7178022245715</v>
      </c>
      <c r="J146">
        <v>100.478403108168</v>
      </c>
      <c r="K146" t="s">
        <v>1282</v>
      </c>
      <c r="L146" t="s">
        <v>1285</v>
      </c>
      <c r="M146" t="s">
        <v>313</v>
      </c>
      <c r="N146">
        <v>3</v>
      </c>
      <c r="O146" t="str">
        <f>INDEX(Input_Score!$E$6:$E$14,MATCH(Location01!N146,Input_Score!$D$6:$D$14,0))</f>
        <v>B. publicly own privately operated</v>
      </c>
    </row>
    <row r="147" spans="1:15" x14ac:dyDescent="0.2">
      <c r="A147">
        <v>146</v>
      </c>
      <c r="B147" t="s">
        <v>725</v>
      </c>
      <c r="C147" t="s">
        <v>6</v>
      </c>
      <c r="D147" t="s">
        <v>314</v>
      </c>
      <c r="E147" t="s">
        <v>300</v>
      </c>
      <c r="F147" s="6">
        <v>2.25</v>
      </c>
      <c r="G147" s="6">
        <v>-1.1000000000000001</v>
      </c>
      <c r="H147" t="s">
        <v>1288</v>
      </c>
      <c r="I147">
        <v>13.7147859330355</v>
      </c>
      <c r="J147">
        <v>100.485918109417</v>
      </c>
      <c r="L147" t="s">
        <v>1285</v>
      </c>
      <c r="M147" t="s">
        <v>314</v>
      </c>
      <c r="N147">
        <v>3</v>
      </c>
      <c r="O147" t="str">
        <f>INDEX(Input_Score!$E$6:$E$14,MATCH(Location01!N147,Input_Score!$D$6:$D$14,0))</f>
        <v>B. publicly own privately operated</v>
      </c>
    </row>
    <row r="148" spans="1:15" hidden="1" x14ac:dyDescent="0.2">
      <c r="A148">
        <v>147</v>
      </c>
      <c r="B148" t="s">
        <v>726</v>
      </c>
      <c r="C148" t="s">
        <v>6</v>
      </c>
      <c r="D148" t="s">
        <v>315</v>
      </c>
      <c r="E148" t="s">
        <v>300</v>
      </c>
      <c r="F148">
        <v>-0.15</v>
      </c>
      <c r="G148">
        <v>-0.1</v>
      </c>
      <c r="H148" t="s">
        <v>1298</v>
      </c>
      <c r="I148">
        <v>0</v>
      </c>
      <c r="J148">
        <v>0</v>
      </c>
      <c r="K148" t="s">
        <v>1281</v>
      </c>
      <c r="L148" t="s">
        <v>1032</v>
      </c>
      <c r="M148" t="s">
        <v>315</v>
      </c>
      <c r="N148">
        <v>5</v>
      </c>
      <c r="O148" t="str">
        <f>INDEX(Input_Score!$E$6:$E$14,MATCH(Location01!N148,Input_Score!$D$6:$D$14,0))</f>
        <v>C. jointly owned and operated</v>
      </c>
    </row>
    <row r="149" spans="1:15" x14ac:dyDescent="0.2">
      <c r="A149">
        <v>148</v>
      </c>
      <c r="B149" t="s">
        <v>727</v>
      </c>
      <c r="C149" t="s">
        <v>6</v>
      </c>
      <c r="D149" t="s">
        <v>316</v>
      </c>
      <c r="E149" t="s">
        <v>300</v>
      </c>
      <c r="F149" s="6">
        <v>1.8</v>
      </c>
      <c r="G149" s="6">
        <v>-0.1</v>
      </c>
      <c r="H149" t="s">
        <v>1294</v>
      </c>
      <c r="I149">
        <v>13.720299138645601</v>
      </c>
      <c r="J149">
        <v>100.509498703056</v>
      </c>
      <c r="L149" t="s">
        <v>1285</v>
      </c>
      <c r="M149" t="s">
        <v>316</v>
      </c>
      <c r="N149">
        <v>6</v>
      </c>
      <c r="O149" t="str">
        <f>INDEX(Input_Score!$E$6:$E$14,MATCH(Location01!N149,Input_Score!$D$6:$D$14,0))</f>
        <v>F. publicly owned semi-publicly operated</v>
      </c>
    </row>
    <row r="150" spans="1:15" x14ac:dyDescent="0.2">
      <c r="A150">
        <v>149</v>
      </c>
      <c r="B150" t="s">
        <v>728</v>
      </c>
      <c r="C150" t="s">
        <v>6</v>
      </c>
      <c r="D150" t="s">
        <v>317</v>
      </c>
      <c r="E150" t="s">
        <v>300</v>
      </c>
      <c r="F150" s="6">
        <v>0.2</v>
      </c>
      <c r="G150" s="6">
        <v>-0.05</v>
      </c>
      <c r="H150" t="s">
        <v>1298</v>
      </c>
      <c r="I150">
        <v>13.713118175175</v>
      </c>
      <c r="J150">
        <v>100.493829051044</v>
      </c>
      <c r="L150" t="s">
        <v>1285</v>
      </c>
      <c r="M150" t="s">
        <v>317</v>
      </c>
      <c r="N150">
        <v>5</v>
      </c>
      <c r="O150" t="str">
        <f>INDEX(Input_Score!$E$6:$E$14,MATCH(Location01!N150,Input_Score!$D$6:$D$14,0))</f>
        <v>C. jointly owned and operated</v>
      </c>
    </row>
    <row r="151" spans="1:15" x14ac:dyDescent="0.2">
      <c r="A151">
        <v>150</v>
      </c>
      <c r="B151" t="s">
        <v>729</v>
      </c>
      <c r="C151" t="s">
        <v>6</v>
      </c>
      <c r="D151" t="s">
        <v>318</v>
      </c>
      <c r="E151" t="s">
        <v>300</v>
      </c>
      <c r="F151" s="6">
        <v>-0.95</v>
      </c>
      <c r="G151" s="6">
        <v>-0.15</v>
      </c>
      <c r="H151" t="s">
        <v>1306</v>
      </c>
      <c r="I151">
        <v>13.7090986860321</v>
      </c>
      <c r="J151">
        <v>100.49191711987</v>
      </c>
      <c r="L151" t="s">
        <v>1285</v>
      </c>
      <c r="M151" t="s">
        <v>318</v>
      </c>
      <c r="N151">
        <v>4</v>
      </c>
      <c r="O151" t="str">
        <f>INDEX(Input_Score!$E$6:$E$14,MATCH(Location01!N151,Input_Score!$D$6:$D$14,0))</f>
        <v>H. privately owned semi-publicly operated</v>
      </c>
    </row>
    <row r="152" spans="1:15" x14ac:dyDescent="0.2">
      <c r="A152">
        <v>151</v>
      </c>
      <c r="B152" t="s">
        <v>730</v>
      </c>
      <c r="C152" t="s">
        <v>6</v>
      </c>
      <c r="D152" t="s">
        <v>319</v>
      </c>
      <c r="E152" t="s">
        <v>300</v>
      </c>
      <c r="F152" s="6">
        <v>1.95</v>
      </c>
      <c r="G152" s="6">
        <v>-1.1499999999999999</v>
      </c>
      <c r="H152" t="s">
        <v>1288</v>
      </c>
      <c r="I152">
        <v>13.7042491215011</v>
      </c>
      <c r="J152">
        <v>100.490714346823</v>
      </c>
      <c r="L152" t="s">
        <v>1285</v>
      </c>
      <c r="M152" t="s">
        <v>319</v>
      </c>
      <c r="N152">
        <v>3</v>
      </c>
      <c r="O152" t="str">
        <f>INDEX(Input_Score!$E$6:$E$14,MATCH(Location01!N152,Input_Score!$D$6:$D$14,0))</f>
        <v>B. publicly own privately operated</v>
      </c>
    </row>
    <row r="153" spans="1:15" x14ac:dyDescent="0.2">
      <c r="A153">
        <v>152</v>
      </c>
      <c r="B153" t="s">
        <v>731</v>
      </c>
      <c r="C153" t="s">
        <v>6</v>
      </c>
      <c r="D153" t="s">
        <v>320</v>
      </c>
      <c r="E153" t="s">
        <v>300</v>
      </c>
      <c r="F153" s="6">
        <v>0.25</v>
      </c>
      <c r="G153" s="6">
        <v>-0.05</v>
      </c>
      <c r="H153" t="s">
        <v>1298</v>
      </c>
      <c r="I153">
        <v>13.7026341405459</v>
      </c>
      <c r="J153">
        <v>100.489958673732</v>
      </c>
      <c r="L153" t="s">
        <v>1285</v>
      </c>
      <c r="M153" t="s">
        <v>320</v>
      </c>
      <c r="N153">
        <v>5</v>
      </c>
      <c r="O153" t="str">
        <f>INDEX(Input_Score!$E$6:$E$14,MATCH(Location01!N153,Input_Score!$D$6:$D$14,0))</f>
        <v>C. jointly owned and operated</v>
      </c>
    </row>
    <row r="154" spans="1:15" hidden="1" x14ac:dyDescent="0.2">
      <c r="A154">
        <v>153</v>
      </c>
      <c r="B154" t="s">
        <v>732</v>
      </c>
      <c r="C154" t="s">
        <v>6</v>
      </c>
      <c r="D154" t="s">
        <v>321</v>
      </c>
      <c r="E154" t="s">
        <v>300</v>
      </c>
      <c r="F154">
        <v>-0.2</v>
      </c>
      <c r="G154">
        <v>-0.1</v>
      </c>
      <c r="H154" t="s">
        <v>1298</v>
      </c>
      <c r="I154">
        <v>0</v>
      </c>
      <c r="J154">
        <v>0</v>
      </c>
      <c r="K154" t="s">
        <v>1281</v>
      </c>
      <c r="L154" t="s">
        <v>1032</v>
      </c>
      <c r="M154" t="s">
        <v>321</v>
      </c>
      <c r="N154">
        <v>5</v>
      </c>
      <c r="O154" t="str">
        <f>INDEX(Input_Score!$E$6:$E$14,MATCH(Location01!N154,Input_Score!$D$6:$D$14,0))</f>
        <v>C. jointly owned and operated</v>
      </c>
    </row>
    <row r="155" spans="1:15" x14ac:dyDescent="0.2">
      <c r="A155">
        <v>154</v>
      </c>
      <c r="B155" t="s">
        <v>733</v>
      </c>
      <c r="C155" t="s">
        <v>6</v>
      </c>
      <c r="D155" t="s">
        <v>322</v>
      </c>
      <c r="E155" t="s">
        <v>300</v>
      </c>
      <c r="F155" s="6">
        <v>1.9</v>
      </c>
      <c r="G155" s="6">
        <v>-1.1499999999999999</v>
      </c>
      <c r="H155" t="s">
        <v>1288</v>
      </c>
      <c r="I155">
        <v>13.7002085409709</v>
      </c>
      <c r="J155">
        <v>100.488499675881</v>
      </c>
      <c r="L155" t="s">
        <v>1285</v>
      </c>
      <c r="M155" t="s">
        <v>322</v>
      </c>
      <c r="N155">
        <v>3</v>
      </c>
      <c r="O155" t="str">
        <f>INDEX(Input_Score!$E$6:$E$14,MATCH(Location01!N155,Input_Score!$D$6:$D$14,0))</f>
        <v>B. publicly own privately operated</v>
      </c>
    </row>
    <row r="156" spans="1:15" hidden="1" x14ac:dyDescent="0.2">
      <c r="A156">
        <v>155</v>
      </c>
      <c r="B156" t="s">
        <v>734</v>
      </c>
      <c r="C156" t="s">
        <v>6</v>
      </c>
      <c r="D156" t="s">
        <v>323</v>
      </c>
      <c r="E156" t="s">
        <v>300</v>
      </c>
      <c r="F156">
        <v>1.95</v>
      </c>
      <c r="G156">
        <v>1.95</v>
      </c>
      <c r="H156" t="s">
        <v>6</v>
      </c>
      <c r="I156">
        <v>0</v>
      </c>
      <c r="J156">
        <v>0</v>
      </c>
      <c r="K156" t="s">
        <v>1281</v>
      </c>
      <c r="L156" t="s">
        <v>1032</v>
      </c>
      <c r="M156" t="s">
        <v>323</v>
      </c>
      <c r="N156">
        <v>9</v>
      </c>
      <c r="O156" t="str">
        <f>INDEX(Input_Score!$E$6:$E$14,MATCH(Location01!N156,Input_Score!$D$6:$D$14,0))</f>
        <v>A. publicly own and operated</v>
      </c>
    </row>
    <row r="157" spans="1:15" x14ac:dyDescent="0.2">
      <c r="A157">
        <v>156</v>
      </c>
      <c r="B157" t="s">
        <v>735</v>
      </c>
      <c r="C157" t="s">
        <v>6</v>
      </c>
      <c r="D157" t="s">
        <v>324</v>
      </c>
      <c r="E157" t="s">
        <v>300</v>
      </c>
      <c r="F157" s="6">
        <v>-2.0499999999999998</v>
      </c>
      <c r="G157" s="6">
        <v>-1.1499999999999999</v>
      </c>
      <c r="H157" t="s">
        <v>1303</v>
      </c>
      <c r="I157">
        <v>13.699059464234001</v>
      </c>
      <c r="J157">
        <v>100.483501118289</v>
      </c>
      <c r="L157" t="s">
        <v>1285</v>
      </c>
      <c r="M157" t="s">
        <v>324</v>
      </c>
      <c r="N157">
        <v>1</v>
      </c>
      <c r="O157" t="str">
        <f>INDEX(Input_Score!$E$6:$E$14,MATCH(Location01!N157,Input_Score!$D$6:$D$14,0))</f>
        <v>E. privately own and operated</v>
      </c>
    </row>
    <row r="158" spans="1:15" x14ac:dyDescent="0.2">
      <c r="A158">
        <v>157</v>
      </c>
      <c r="B158" t="s">
        <v>736</v>
      </c>
      <c r="C158" t="s">
        <v>6</v>
      </c>
      <c r="D158" t="s">
        <v>325</v>
      </c>
      <c r="E158" t="s">
        <v>300</v>
      </c>
      <c r="F158" s="6">
        <v>1.75</v>
      </c>
      <c r="G158" s="6">
        <v>-0.1</v>
      </c>
      <c r="H158" t="s">
        <v>1294</v>
      </c>
      <c r="I158">
        <v>13.7088322278218</v>
      </c>
      <c r="J158">
        <v>100.484851025244</v>
      </c>
      <c r="L158" t="s">
        <v>1285</v>
      </c>
      <c r="M158" t="s">
        <v>325</v>
      </c>
      <c r="N158">
        <v>6</v>
      </c>
      <c r="O158" t="str">
        <f>INDEX(Input_Score!$E$6:$E$14,MATCH(Location01!N158,Input_Score!$D$6:$D$14,0))</f>
        <v>F. publicly owned semi-publicly operated</v>
      </c>
    </row>
    <row r="159" spans="1:15" x14ac:dyDescent="0.2">
      <c r="A159">
        <v>158</v>
      </c>
      <c r="B159" t="s">
        <v>737</v>
      </c>
      <c r="C159" t="s">
        <v>6</v>
      </c>
      <c r="D159" t="s">
        <v>326</v>
      </c>
      <c r="E159" t="s">
        <v>300</v>
      </c>
      <c r="F159" s="6">
        <v>-1.1000000000000001</v>
      </c>
      <c r="G159" s="6">
        <v>1.95</v>
      </c>
      <c r="H159" t="s">
        <v>1296</v>
      </c>
      <c r="I159">
        <v>13.715203692909</v>
      </c>
      <c r="J159">
        <v>100.485421824368</v>
      </c>
      <c r="L159" t="s">
        <v>1285</v>
      </c>
      <c r="M159" t="s">
        <v>326</v>
      </c>
      <c r="N159">
        <v>7</v>
      </c>
      <c r="O159" t="str">
        <f>INDEX(Input_Score!$E$6:$E$14,MATCH(Location01!N159,Input_Score!$D$6:$D$14,0))</f>
        <v>D. privately own publicly operated</v>
      </c>
    </row>
    <row r="160" spans="1:15" x14ac:dyDescent="0.2">
      <c r="A160">
        <v>159</v>
      </c>
      <c r="B160" t="s">
        <v>738</v>
      </c>
      <c r="C160" t="s">
        <v>6</v>
      </c>
      <c r="D160" t="s">
        <v>327</v>
      </c>
      <c r="E160" t="s">
        <v>300</v>
      </c>
      <c r="F160" s="6">
        <v>-0.9</v>
      </c>
      <c r="G160" s="6">
        <v>-0.15</v>
      </c>
      <c r="H160" t="s">
        <v>1306</v>
      </c>
      <c r="I160">
        <v>13.696811876611299</v>
      </c>
      <c r="J160">
        <v>100.488427684455</v>
      </c>
      <c r="L160" t="s">
        <v>1285</v>
      </c>
      <c r="M160" t="s">
        <v>327</v>
      </c>
      <c r="N160">
        <v>4</v>
      </c>
      <c r="O160" t="str">
        <f>INDEX(Input_Score!$E$6:$E$14,MATCH(Location01!N160,Input_Score!$D$6:$D$14,0))</f>
        <v>H. privately owned semi-publicly operated</v>
      </c>
    </row>
    <row r="161" spans="1:15" x14ac:dyDescent="0.2">
      <c r="A161">
        <v>160</v>
      </c>
      <c r="B161" t="s">
        <v>739</v>
      </c>
      <c r="C161" t="s">
        <v>6</v>
      </c>
      <c r="D161" t="s">
        <v>328</v>
      </c>
      <c r="E161" t="s">
        <v>300</v>
      </c>
      <c r="F161" s="6">
        <v>-0.85</v>
      </c>
      <c r="G161" s="6">
        <v>-0.15</v>
      </c>
      <c r="H161" t="s">
        <v>1306</v>
      </c>
      <c r="I161">
        <v>13.7189874583611</v>
      </c>
      <c r="J161">
        <v>100.479174594242</v>
      </c>
      <c r="L161" t="s">
        <v>1285</v>
      </c>
      <c r="M161" t="s">
        <v>328</v>
      </c>
      <c r="N161">
        <v>4</v>
      </c>
      <c r="O161" t="str">
        <f>INDEX(Input_Score!$E$6:$E$14,MATCH(Location01!N161,Input_Score!$D$6:$D$14,0))</f>
        <v>H. privately owned semi-publicly operated</v>
      </c>
    </row>
    <row r="162" spans="1:15" x14ac:dyDescent="0.2">
      <c r="A162">
        <v>161</v>
      </c>
      <c r="B162" t="s">
        <v>740</v>
      </c>
      <c r="C162" t="s">
        <v>6</v>
      </c>
      <c r="D162" t="s">
        <v>329</v>
      </c>
      <c r="E162" t="s">
        <v>300</v>
      </c>
      <c r="F162" s="6">
        <v>-0.8</v>
      </c>
      <c r="G162" s="6">
        <v>-0.15</v>
      </c>
      <c r="H162" t="s">
        <v>1306</v>
      </c>
      <c r="I162">
        <v>13.740662365854201</v>
      </c>
      <c r="J162">
        <v>100.49193158447601</v>
      </c>
      <c r="L162" t="s">
        <v>1285</v>
      </c>
      <c r="M162" t="s">
        <v>329</v>
      </c>
      <c r="N162">
        <v>4</v>
      </c>
      <c r="O162" t="str">
        <f>INDEX(Input_Score!$E$6:$E$14,MATCH(Location01!N162,Input_Score!$D$6:$D$14,0))</f>
        <v>H. privately owned semi-publicly operated</v>
      </c>
    </row>
    <row r="163" spans="1:15" x14ac:dyDescent="0.2">
      <c r="A163">
        <v>162</v>
      </c>
      <c r="B163" t="s">
        <v>741</v>
      </c>
      <c r="C163" t="s">
        <v>6</v>
      </c>
      <c r="D163" t="s">
        <v>330</v>
      </c>
      <c r="E163" t="s">
        <v>300</v>
      </c>
      <c r="F163" s="6">
        <v>-0.75</v>
      </c>
      <c r="G163" s="6">
        <v>-0.15</v>
      </c>
      <c r="H163" t="s">
        <v>1306</v>
      </c>
      <c r="I163">
        <v>13.7222313767837</v>
      </c>
      <c r="J163">
        <v>100.481202285078</v>
      </c>
      <c r="L163" t="s">
        <v>1285</v>
      </c>
      <c r="M163" t="s">
        <v>330</v>
      </c>
      <c r="N163">
        <v>4</v>
      </c>
      <c r="O163" t="str">
        <f>INDEX(Input_Score!$E$6:$E$14,MATCH(Location01!N163,Input_Score!$D$6:$D$14,0))</f>
        <v>H. privately owned semi-publicly operated</v>
      </c>
    </row>
    <row r="164" spans="1:15" x14ac:dyDescent="0.2">
      <c r="A164">
        <v>163</v>
      </c>
      <c r="B164" t="s">
        <v>742</v>
      </c>
      <c r="C164" t="s">
        <v>6</v>
      </c>
      <c r="D164" t="s">
        <v>331</v>
      </c>
      <c r="E164" t="s">
        <v>300</v>
      </c>
      <c r="F164" s="6">
        <v>-1.05</v>
      </c>
      <c r="G164" s="6">
        <v>-0.2</v>
      </c>
      <c r="H164" t="s">
        <v>1306</v>
      </c>
      <c r="I164">
        <v>13.696047131043199</v>
      </c>
      <c r="J164">
        <v>100.488585112941</v>
      </c>
      <c r="L164" t="s">
        <v>1285</v>
      </c>
      <c r="M164" t="s">
        <v>331</v>
      </c>
      <c r="N164">
        <v>4</v>
      </c>
      <c r="O164" t="str">
        <f>INDEX(Input_Score!$E$6:$E$14,MATCH(Location01!N164,Input_Score!$D$6:$D$14,0))</f>
        <v>H. privately owned semi-publicly operated</v>
      </c>
    </row>
    <row r="165" spans="1:15" x14ac:dyDescent="0.2">
      <c r="A165">
        <v>164</v>
      </c>
      <c r="B165" t="s">
        <v>743</v>
      </c>
      <c r="C165" t="s">
        <v>6</v>
      </c>
      <c r="D165" t="s">
        <v>332</v>
      </c>
      <c r="E165" t="s">
        <v>300</v>
      </c>
      <c r="F165" s="6">
        <v>-1.1000000000000001</v>
      </c>
      <c r="G165" s="6">
        <v>-0.2</v>
      </c>
      <c r="H165" t="s">
        <v>1306</v>
      </c>
      <c r="I165">
        <v>13.7045864502123</v>
      </c>
      <c r="J165">
        <v>100.490658915807</v>
      </c>
      <c r="L165" t="s">
        <v>1285</v>
      </c>
      <c r="M165" t="s">
        <v>332</v>
      </c>
      <c r="N165">
        <v>4</v>
      </c>
      <c r="O165" t="str">
        <f>INDEX(Input_Score!$E$6:$E$14,MATCH(Location01!N165,Input_Score!$D$6:$D$14,0))</f>
        <v>H. privately owned semi-publicly operated</v>
      </c>
    </row>
    <row r="166" spans="1:15" x14ac:dyDescent="0.2">
      <c r="A166">
        <v>165</v>
      </c>
      <c r="B166" t="s">
        <v>744</v>
      </c>
      <c r="C166" t="s">
        <v>6</v>
      </c>
      <c r="D166" t="s">
        <v>333</v>
      </c>
      <c r="E166" t="s">
        <v>300</v>
      </c>
      <c r="F166" s="6">
        <v>-1.1499999999999999</v>
      </c>
      <c r="G166" s="6">
        <v>-0.2</v>
      </c>
      <c r="H166" t="s">
        <v>1306</v>
      </c>
      <c r="I166">
        <v>13.7160878481428</v>
      </c>
      <c r="J166">
        <v>100.476034790057</v>
      </c>
      <c r="L166" t="s">
        <v>1285</v>
      </c>
      <c r="M166" t="s">
        <v>333</v>
      </c>
      <c r="N166">
        <v>4</v>
      </c>
      <c r="O166" t="str">
        <f>INDEX(Input_Score!$E$6:$E$14,MATCH(Location01!N166,Input_Score!$D$6:$D$14,0))</f>
        <v>H. privately owned semi-publicly operated</v>
      </c>
    </row>
    <row r="167" spans="1:15" x14ac:dyDescent="0.2">
      <c r="A167">
        <v>166</v>
      </c>
      <c r="B167" t="s">
        <v>745</v>
      </c>
      <c r="C167" t="s">
        <v>6</v>
      </c>
      <c r="D167" t="s">
        <v>334</v>
      </c>
      <c r="E167" t="s">
        <v>300</v>
      </c>
      <c r="F167" s="6">
        <v>-1.2</v>
      </c>
      <c r="G167" s="6">
        <v>-0.2</v>
      </c>
      <c r="H167" t="s">
        <v>1306</v>
      </c>
      <c r="I167">
        <v>13.711975295013</v>
      </c>
      <c r="J167">
        <v>100.476104614585</v>
      </c>
      <c r="L167" t="s">
        <v>1285</v>
      </c>
      <c r="M167" t="s">
        <v>334</v>
      </c>
      <c r="N167">
        <v>4</v>
      </c>
      <c r="O167" t="str">
        <f>INDEX(Input_Score!$E$6:$E$14,MATCH(Location01!N167,Input_Score!$D$6:$D$14,0))</f>
        <v>H. privately owned semi-publicly operated</v>
      </c>
    </row>
    <row r="168" spans="1:15" x14ac:dyDescent="0.2">
      <c r="A168">
        <v>167</v>
      </c>
      <c r="B168" t="s">
        <v>746</v>
      </c>
      <c r="C168" t="s">
        <v>6</v>
      </c>
      <c r="D168" t="s">
        <v>335</v>
      </c>
      <c r="E168" t="s">
        <v>300</v>
      </c>
      <c r="F168" s="6">
        <v>-1.25</v>
      </c>
      <c r="G168" s="6">
        <v>-0.2</v>
      </c>
      <c r="H168" t="s">
        <v>1306</v>
      </c>
      <c r="I168">
        <v>13.732558813681999</v>
      </c>
      <c r="J168">
        <v>100.48904965435401</v>
      </c>
      <c r="L168" t="s">
        <v>1285</v>
      </c>
      <c r="M168" t="s">
        <v>335</v>
      </c>
      <c r="N168">
        <v>4</v>
      </c>
      <c r="O168" t="str">
        <f>INDEX(Input_Score!$E$6:$E$14,MATCH(Location01!N168,Input_Score!$D$6:$D$14,0))</f>
        <v>H. privately owned semi-publicly operated</v>
      </c>
    </row>
    <row r="169" spans="1:15" x14ac:dyDescent="0.2">
      <c r="A169">
        <v>168</v>
      </c>
      <c r="B169" t="s">
        <v>747</v>
      </c>
      <c r="C169" t="s">
        <v>6</v>
      </c>
      <c r="D169" t="s">
        <v>336</v>
      </c>
      <c r="E169" t="s">
        <v>300</v>
      </c>
      <c r="F169" s="6">
        <v>-0.95</v>
      </c>
      <c r="G169" s="6">
        <v>-0.2</v>
      </c>
      <c r="H169" t="s">
        <v>1306</v>
      </c>
      <c r="I169">
        <v>13.6999235038002</v>
      </c>
      <c r="J169">
        <v>100.489297758671</v>
      </c>
      <c r="L169" t="s">
        <v>1285</v>
      </c>
      <c r="M169" t="s">
        <v>336</v>
      </c>
      <c r="N169">
        <v>4</v>
      </c>
      <c r="O169" t="str">
        <f>INDEX(Input_Score!$E$6:$E$14,MATCH(Location01!N169,Input_Score!$D$6:$D$14,0))</f>
        <v>H. privately owned semi-publicly operated</v>
      </c>
    </row>
    <row r="170" spans="1:15" x14ac:dyDescent="0.2">
      <c r="A170">
        <v>169</v>
      </c>
      <c r="B170" t="s">
        <v>748</v>
      </c>
      <c r="C170" t="s">
        <v>6</v>
      </c>
      <c r="D170" t="s">
        <v>337</v>
      </c>
      <c r="E170" t="s">
        <v>300</v>
      </c>
      <c r="F170" s="6">
        <v>-0.9</v>
      </c>
      <c r="G170" s="6">
        <v>-0.2</v>
      </c>
      <c r="H170" t="s">
        <v>1306</v>
      </c>
      <c r="I170">
        <v>13.7353872327507</v>
      </c>
      <c r="J170">
        <v>100.49245760775599</v>
      </c>
      <c r="L170" t="s">
        <v>1285</v>
      </c>
      <c r="M170" t="s">
        <v>337</v>
      </c>
      <c r="N170">
        <v>4</v>
      </c>
      <c r="O170" t="str">
        <f>INDEX(Input_Score!$E$6:$E$14,MATCH(Location01!N170,Input_Score!$D$6:$D$14,0))</f>
        <v>H. privately owned semi-publicly operated</v>
      </c>
    </row>
    <row r="171" spans="1:15" x14ac:dyDescent="0.2">
      <c r="A171">
        <v>170</v>
      </c>
      <c r="B171" t="s">
        <v>749</v>
      </c>
      <c r="C171" t="s">
        <v>6</v>
      </c>
      <c r="D171" t="s">
        <v>338</v>
      </c>
      <c r="E171" t="s">
        <v>300</v>
      </c>
      <c r="F171" s="6">
        <v>-0.85</v>
      </c>
      <c r="G171" s="6">
        <v>-0.2</v>
      </c>
      <c r="H171" t="s">
        <v>1306</v>
      </c>
      <c r="I171">
        <v>13.734161334913001</v>
      </c>
      <c r="J171">
        <v>100.487873107789</v>
      </c>
      <c r="L171" t="s">
        <v>1285</v>
      </c>
      <c r="M171" t="s">
        <v>338</v>
      </c>
      <c r="N171">
        <v>4</v>
      </c>
      <c r="O171" t="str">
        <f>INDEX(Input_Score!$E$6:$E$14,MATCH(Location01!N171,Input_Score!$D$6:$D$14,0))</f>
        <v>H. privately owned semi-publicly operated</v>
      </c>
    </row>
    <row r="172" spans="1:15" x14ac:dyDescent="0.2">
      <c r="A172">
        <v>171</v>
      </c>
      <c r="B172" t="s">
        <v>750</v>
      </c>
      <c r="C172" t="s">
        <v>6</v>
      </c>
      <c r="D172" t="s">
        <v>339</v>
      </c>
      <c r="E172" t="s">
        <v>300</v>
      </c>
      <c r="F172" s="6">
        <v>-0.8</v>
      </c>
      <c r="G172" s="6">
        <v>-0.2</v>
      </c>
      <c r="H172" t="s">
        <v>1306</v>
      </c>
      <c r="I172">
        <v>13.737062923943</v>
      </c>
      <c r="J172">
        <v>100.495845873539</v>
      </c>
      <c r="L172" t="s">
        <v>1285</v>
      </c>
      <c r="M172" t="s">
        <v>339</v>
      </c>
      <c r="N172">
        <v>4</v>
      </c>
      <c r="O172" t="str">
        <f>INDEX(Input_Score!$E$6:$E$14,MATCH(Location01!N172,Input_Score!$D$6:$D$14,0))</f>
        <v>H. privately owned semi-publicly operated</v>
      </c>
    </row>
    <row r="173" spans="1:15" x14ac:dyDescent="0.2">
      <c r="A173">
        <v>172</v>
      </c>
      <c r="B173" t="s">
        <v>751</v>
      </c>
      <c r="C173" t="s">
        <v>6</v>
      </c>
      <c r="D173" t="s">
        <v>340</v>
      </c>
      <c r="E173" t="s">
        <v>300</v>
      </c>
      <c r="F173" s="6">
        <v>-0.75</v>
      </c>
      <c r="G173" s="6">
        <v>-0.2</v>
      </c>
      <c r="H173" t="s">
        <v>1306</v>
      </c>
      <c r="I173">
        <v>13.720794126865499</v>
      </c>
      <c r="J173">
        <v>100.48418390172399</v>
      </c>
      <c r="L173" t="s">
        <v>1285</v>
      </c>
      <c r="M173" t="s">
        <v>340</v>
      </c>
      <c r="N173">
        <v>4</v>
      </c>
      <c r="O173" t="str">
        <f>INDEX(Input_Score!$E$6:$E$14,MATCH(Location01!N173,Input_Score!$D$6:$D$14,0))</f>
        <v>H. privately owned semi-publicly operated</v>
      </c>
    </row>
    <row r="174" spans="1:15" x14ac:dyDescent="0.2">
      <c r="A174">
        <v>173</v>
      </c>
      <c r="B174" t="s">
        <v>752</v>
      </c>
      <c r="C174" t="s">
        <v>6</v>
      </c>
      <c r="D174" t="s">
        <v>341</v>
      </c>
      <c r="E174" t="s">
        <v>300</v>
      </c>
      <c r="F174" s="6">
        <v>-1.05</v>
      </c>
      <c r="G174" s="6">
        <v>-0.25</v>
      </c>
      <c r="H174" t="s">
        <v>1306</v>
      </c>
      <c r="I174">
        <v>13.7226520969948</v>
      </c>
      <c r="J174">
        <v>100.479750180137</v>
      </c>
      <c r="L174" t="s">
        <v>1285</v>
      </c>
      <c r="M174" t="s">
        <v>341</v>
      </c>
      <c r="N174">
        <v>4</v>
      </c>
      <c r="O174" t="str">
        <f>INDEX(Input_Score!$E$6:$E$14,MATCH(Location01!N174,Input_Score!$D$6:$D$14,0))</f>
        <v>H. privately owned semi-publicly operated</v>
      </c>
    </row>
    <row r="175" spans="1:15" x14ac:dyDescent="0.2">
      <c r="A175">
        <v>174</v>
      </c>
      <c r="B175" t="s">
        <v>753</v>
      </c>
      <c r="C175" t="s">
        <v>6</v>
      </c>
      <c r="D175" t="s">
        <v>342</v>
      </c>
      <c r="E175" t="s">
        <v>300</v>
      </c>
      <c r="F175" s="6">
        <v>-1.1000000000000001</v>
      </c>
      <c r="G175" s="6">
        <v>-0.25</v>
      </c>
      <c r="H175" t="s">
        <v>1306</v>
      </c>
      <c r="I175">
        <v>13.7091061413226</v>
      </c>
      <c r="J175">
        <v>100.49195161570699</v>
      </c>
      <c r="L175" t="s">
        <v>1285</v>
      </c>
      <c r="M175" t="s">
        <v>342</v>
      </c>
      <c r="N175">
        <v>4</v>
      </c>
      <c r="O175" t="str">
        <f>INDEX(Input_Score!$E$6:$E$14,MATCH(Location01!N175,Input_Score!$D$6:$D$14,0))</f>
        <v>H. privately owned semi-publicly operated</v>
      </c>
    </row>
    <row r="176" spans="1:15" x14ac:dyDescent="0.2">
      <c r="A176">
        <v>175</v>
      </c>
      <c r="B176" t="s">
        <v>754</v>
      </c>
      <c r="C176" t="s">
        <v>6</v>
      </c>
      <c r="D176" t="s">
        <v>343</v>
      </c>
      <c r="E176" t="s">
        <v>300</v>
      </c>
      <c r="F176" s="6">
        <v>-1.1499999999999999</v>
      </c>
      <c r="G176" s="6">
        <v>-0.25</v>
      </c>
      <c r="H176" t="s">
        <v>1306</v>
      </c>
      <c r="I176">
        <v>13.720204124483599</v>
      </c>
      <c r="J176">
        <v>100.47130614025301</v>
      </c>
      <c r="L176" t="s">
        <v>1285</v>
      </c>
      <c r="M176" t="s">
        <v>343</v>
      </c>
      <c r="N176">
        <v>4</v>
      </c>
      <c r="O176" t="str">
        <f>INDEX(Input_Score!$E$6:$E$14,MATCH(Location01!N176,Input_Score!$D$6:$D$14,0))</f>
        <v>H. privately owned semi-publicly operated</v>
      </c>
    </row>
    <row r="177" spans="1:15" x14ac:dyDescent="0.2">
      <c r="A177">
        <v>176</v>
      </c>
      <c r="B177" t="s">
        <v>755</v>
      </c>
      <c r="C177" t="s">
        <v>6</v>
      </c>
      <c r="D177" t="s">
        <v>344</v>
      </c>
      <c r="E177" t="s">
        <v>300</v>
      </c>
      <c r="F177" s="6">
        <v>-1.2</v>
      </c>
      <c r="G177" s="6">
        <v>-0.25</v>
      </c>
      <c r="H177" t="s">
        <v>1306</v>
      </c>
      <c r="I177">
        <v>13.7255451410345</v>
      </c>
      <c r="J177">
        <v>100.48604367015101</v>
      </c>
      <c r="L177" t="s">
        <v>1285</v>
      </c>
      <c r="M177" t="s">
        <v>344</v>
      </c>
      <c r="N177">
        <v>4</v>
      </c>
      <c r="O177" t="str">
        <f>INDEX(Input_Score!$E$6:$E$14,MATCH(Location01!N177,Input_Score!$D$6:$D$14,0))</f>
        <v>H. privately owned semi-publicly operated</v>
      </c>
    </row>
    <row r="178" spans="1:15" x14ac:dyDescent="0.2">
      <c r="A178">
        <v>177</v>
      </c>
      <c r="B178" t="s">
        <v>756</v>
      </c>
      <c r="C178" t="s">
        <v>6</v>
      </c>
      <c r="D178" t="s">
        <v>345</v>
      </c>
      <c r="E178" t="s">
        <v>300</v>
      </c>
      <c r="F178" s="6">
        <v>-1.25</v>
      </c>
      <c r="G178" s="6">
        <v>-0.25</v>
      </c>
      <c r="H178" t="s">
        <v>1306</v>
      </c>
      <c r="I178">
        <v>13.707187482552801</v>
      </c>
      <c r="J178">
        <v>100.488819207196</v>
      </c>
      <c r="L178" t="s">
        <v>1285</v>
      </c>
      <c r="M178" t="s">
        <v>345</v>
      </c>
      <c r="N178">
        <v>4</v>
      </c>
      <c r="O178" t="str">
        <f>INDEX(Input_Score!$E$6:$E$14,MATCH(Location01!N178,Input_Score!$D$6:$D$14,0))</f>
        <v>H. privately owned semi-publicly operated</v>
      </c>
    </row>
    <row r="179" spans="1:15" x14ac:dyDescent="0.2">
      <c r="A179">
        <v>178</v>
      </c>
      <c r="B179" t="s">
        <v>757</v>
      </c>
      <c r="C179" t="s">
        <v>6</v>
      </c>
      <c r="D179" t="s">
        <v>346</v>
      </c>
      <c r="E179" t="s">
        <v>300</v>
      </c>
      <c r="F179" s="6">
        <v>-0.95</v>
      </c>
      <c r="G179" s="6">
        <v>-0.25</v>
      </c>
      <c r="H179" t="s">
        <v>1306</v>
      </c>
      <c r="I179">
        <v>13.707886508454401</v>
      </c>
      <c r="J179">
        <v>100.48231819646</v>
      </c>
      <c r="L179" t="s">
        <v>1285</v>
      </c>
      <c r="M179" t="s">
        <v>346</v>
      </c>
      <c r="N179">
        <v>4</v>
      </c>
      <c r="O179" t="str">
        <f>INDEX(Input_Score!$E$6:$E$14,MATCH(Location01!N179,Input_Score!$D$6:$D$14,0))</f>
        <v>H. privately owned semi-publicly operated</v>
      </c>
    </row>
    <row r="180" spans="1:15" x14ac:dyDescent="0.2">
      <c r="A180">
        <v>179</v>
      </c>
      <c r="B180" t="s">
        <v>758</v>
      </c>
      <c r="C180" t="s">
        <v>6</v>
      </c>
      <c r="D180" t="s">
        <v>347</v>
      </c>
      <c r="E180" t="s">
        <v>300</v>
      </c>
      <c r="F180" s="6">
        <v>-1.1499999999999999</v>
      </c>
      <c r="G180" s="6">
        <v>1.95</v>
      </c>
      <c r="H180" t="s">
        <v>1296</v>
      </c>
      <c r="I180">
        <v>13.7287856887805</v>
      </c>
      <c r="J180">
        <v>100.491141791012</v>
      </c>
      <c r="L180" t="s">
        <v>1285</v>
      </c>
      <c r="M180" t="s">
        <v>347</v>
      </c>
      <c r="N180">
        <v>7</v>
      </c>
      <c r="O180" t="str">
        <f>INDEX(Input_Score!$E$6:$E$14,MATCH(Location01!N180,Input_Score!$D$6:$D$14,0))</f>
        <v>D. privately own publicly operated</v>
      </c>
    </row>
    <row r="181" spans="1:15" x14ac:dyDescent="0.2">
      <c r="A181">
        <v>180</v>
      </c>
      <c r="B181" t="s">
        <v>759</v>
      </c>
      <c r="C181" t="s">
        <v>6</v>
      </c>
      <c r="D181" t="s">
        <v>348</v>
      </c>
      <c r="E181" t="s">
        <v>300</v>
      </c>
      <c r="F181" s="6">
        <v>-0.9</v>
      </c>
      <c r="G181" s="6">
        <v>-0.25</v>
      </c>
      <c r="H181" t="s">
        <v>1306</v>
      </c>
      <c r="I181">
        <v>13.729951239548001</v>
      </c>
      <c r="J181">
        <v>100.48836950811101</v>
      </c>
      <c r="L181" t="s">
        <v>1285</v>
      </c>
      <c r="M181" t="s">
        <v>348</v>
      </c>
      <c r="N181">
        <v>4</v>
      </c>
      <c r="O181" t="str">
        <f>INDEX(Input_Score!$E$6:$E$14,MATCH(Location01!N181,Input_Score!$D$6:$D$14,0))</f>
        <v>H. privately owned semi-publicly operated</v>
      </c>
    </row>
    <row r="182" spans="1:15" x14ac:dyDescent="0.2">
      <c r="A182">
        <v>181</v>
      </c>
      <c r="B182" t="s">
        <v>760</v>
      </c>
      <c r="C182" t="s">
        <v>6</v>
      </c>
      <c r="D182" t="s">
        <v>349</v>
      </c>
      <c r="E182" t="s">
        <v>300</v>
      </c>
      <c r="F182" s="6">
        <v>-0.85</v>
      </c>
      <c r="G182" s="6">
        <v>-0.25</v>
      </c>
      <c r="H182" t="s">
        <v>1306</v>
      </c>
      <c r="I182">
        <v>13.7121533278412</v>
      </c>
      <c r="J182">
        <v>100.468490536947</v>
      </c>
      <c r="L182" t="s">
        <v>1285</v>
      </c>
      <c r="M182" t="s">
        <v>349</v>
      </c>
      <c r="N182">
        <v>4</v>
      </c>
      <c r="O182" t="str">
        <f>INDEX(Input_Score!$E$6:$E$14,MATCH(Location01!N182,Input_Score!$D$6:$D$14,0))</f>
        <v>H. privately owned semi-publicly operated</v>
      </c>
    </row>
    <row r="183" spans="1:15" x14ac:dyDescent="0.2">
      <c r="A183">
        <v>182</v>
      </c>
      <c r="B183" t="s">
        <v>761</v>
      </c>
      <c r="C183" t="s">
        <v>6</v>
      </c>
      <c r="D183" t="s">
        <v>350</v>
      </c>
      <c r="E183" t="s">
        <v>300</v>
      </c>
      <c r="F183" s="6">
        <v>-0.8</v>
      </c>
      <c r="G183" s="6">
        <v>-0.25</v>
      </c>
      <c r="H183" t="s">
        <v>1306</v>
      </c>
      <c r="I183">
        <v>13.723701469959799</v>
      </c>
      <c r="J183">
        <v>100.482933212353</v>
      </c>
      <c r="L183" t="s">
        <v>1285</v>
      </c>
      <c r="M183" t="s">
        <v>350</v>
      </c>
      <c r="N183">
        <v>4</v>
      </c>
      <c r="O183" t="str">
        <f>INDEX(Input_Score!$E$6:$E$14,MATCH(Location01!N183,Input_Score!$D$6:$D$14,0))</f>
        <v>H. privately owned semi-publicly operated</v>
      </c>
    </row>
    <row r="184" spans="1:15" x14ac:dyDescent="0.2">
      <c r="A184">
        <v>183</v>
      </c>
      <c r="B184" t="s">
        <v>762</v>
      </c>
      <c r="C184" t="s">
        <v>6</v>
      </c>
      <c r="D184" t="s">
        <v>351</v>
      </c>
      <c r="E184" t="s">
        <v>300</v>
      </c>
      <c r="F184" s="6">
        <v>1.95</v>
      </c>
      <c r="G184" s="6">
        <v>1.95</v>
      </c>
      <c r="H184" t="s">
        <v>6</v>
      </c>
      <c r="I184">
        <v>13.7097435108626</v>
      </c>
      <c r="J184">
        <v>100.486518936097</v>
      </c>
      <c r="L184" t="s">
        <v>1285</v>
      </c>
      <c r="M184" t="s">
        <v>351</v>
      </c>
      <c r="N184">
        <v>9</v>
      </c>
      <c r="O184" t="str">
        <f>INDEX(Input_Score!$E$6:$E$14,MATCH(Location01!N184,Input_Score!$D$6:$D$14,0))</f>
        <v>A. publicly own and operated</v>
      </c>
    </row>
    <row r="185" spans="1:15" hidden="1" x14ac:dyDescent="0.2">
      <c r="A185">
        <v>184</v>
      </c>
      <c r="B185" t="s">
        <v>763</v>
      </c>
      <c r="C185" t="s">
        <v>6</v>
      </c>
      <c r="D185" t="s">
        <v>352</v>
      </c>
      <c r="E185" t="s">
        <v>300</v>
      </c>
      <c r="F185">
        <v>1.9</v>
      </c>
      <c r="G185">
        <v>-1.05</v>
      </c>
      <c r="H185" t="s">
        <v>1288</v>
      </c>
      <c r="I185">
        <v>0</v>
      </c>
      <c r="J185">
        <v>0</v>
      </c>
      <c r="K185" t="s">
        <v>1281</v>
      </c>
      <c r="L185" t="s">
        <v>1032</v>
      </c>
      <c r="M185" t="s">
        <v>352</v>
      </c>
      <c r="N185">
        <v>3</v>
      </c>
      <c r="O185" t="str">
        <f>INDEX(Input_Score!$E$6:$E$14,MATCH(Location01!N185,Input_Score!$D$6:$D$14,0))</f>
        <v>B. publicly own privately operated</v>
      </c>
    </row>
    <row r="186" spans="1:15" hidden="1" x14ac:dyDescent="0.2">
      <c r="A186">
        <v>185</v>
      </c>
      <c r="B186" t="s">
        <v>764</v>
      </c>
      <c r="C186" t="s">
        <v>6</v>
      </c>
      <c r="D186" t="s">
        <v>353</v>
      </c>
      <c r="E186" t="s">
        <v>300</v>
      </c>
      <c r="F186" t="e">
        <v>#VALUE!</v>
      </c>
      <c r="G186">
        <v>1.95</v>
      </c>
      <c r="H186" t="s">
        <v>1317</v>
      </c>
      <c r="I186">
        <v>13.733953898377401</v>
      </c>
      <c r="J186">
        <v>100.494712251778</v>
      </c>
      <c r="L186" t="s">
        <v>1429</v>
      </c>
      <c r="M186" t="s">
        <v>353</v>
      </c>
      <c r="N186" t="e">
        <v>#N/A</v>
      </c>
      <c r="O186" t="e">
        <f>INDEX(Input_Score!$E$6:$E$14,MATCH(Location01!N186,Input_Score!$D$6:$D$14,0))</f>
        <v>#N/A</v>
      </c>
    </row>
    <row r="187" spans="1:15" x14ac:dyDescent="0.2">
      <c r="A187">
        <v>186</v>
      </c>
      <c r="B187" t="s">
        <v>765</v>
      </c>
      <c r="C187" t="s">
        <v>6</v>
      </c>
      <c r="D187" t="s">
        <v>354</v>
      </c>
      <c r="E187" t="s">
        <v>300</v>
      </c>
      <c r="F187" s="6">
        <v>0.95</v>
      </c>
      <c r="G187" s="6">
        <v>-0.05</v>
      </c>
      <c r="H187" t="s">
        <v>1294</v>
      </c>
      <c r="I187">
        <v>13.732837717737899</v>
      </c>
      <c r="J187">
        <v>100.489659233889</v>
      </c>
      <c r="L187" t="s">
        <v>1285</v>
      </c>
      <c r="M187" t="s">
        <v>354</v>
      </c>
      <c r="N187">
        <v>6</v>
      </c>
      <c r="O187" t="str">
        <f>INDEX(Input_Score!$E$6:$E$14,MATCH(Location01!N187,Input_Score!$D$6:$D$14,0))</f>
        <v>F. publicly owned semi-publicly operated</v>
      </c>
    </row>
    <row r="188" spans="1:15" hidden="1" x14ac:dyDescent="0.2">
      <c r="A188">
        <v>187</v>
      </c>
      <c r="B188" t="s">
        <v>766</v>
      </c>
      <c r="C188" t="s">
        <v>6</v>
      </c>
      <c r="D188" t="s">
        <v>355</v>
      </c>
      <c r="E188" t="s">
        <v>355</v>
      </c>
      <c r="F188">
        <v>-0.25</v>
      </c>
      <c r="G188">
        <v>-0.1</v>
      </c>
      <c r="H188">
        <v>0</v>
      </c>
      <c r="I188">
        <v>0</v>
      </c>
      <c r="J188">
        <v>0</v>
      </c>
      <c r="K188" t="s">
        <v>1032</v>
      </c>
      <c r="L188" t="s">
        <v>1032</v>
      </c>
      <c r="M188" t="s">
        <v>355</v>
      </c>
      <c r="N188" t="e">
        <v>#N/A</v>
      </c>
      <c r="O188" t="e">
        <f>INDEX(Input_Score!$E$6:$E$14,MATCH(Location01!N188,Input_Score!$D$6:$D$14,0))</f>
        <v>#N/A</v>
      </c>
    </row>
    <row r="189" spans="1:15" x14ac:dyDescent="0.2">
      <c r="A189">
        <v>188</v>
      </c>
      <c r="B189" t="s">
        <v>767</v>
      </c>
      <c r="C189" t="s">
        <v>6</v>
      </c>
      <c r="D189" t="s">
        <v>356</v>
      </c>
      <c r="E189" t="s">
        <v>355</v>
      </c>
      <c r="F189" s="6">
        <v>0.9</v>
      </c>
      <c r="G189" s="6">
        <v>-0.05</v>
      </c>
      <c r="H189" t="s">
        <v>1294</v>
      </c>
      <c r="I189">
        <v>13.8226939313749</v>
      </c>
      <c r="J189">
        <v>100.512058006164</v>
      </c>
      <c r="L189" t="s">
        <v>1285</v>
      </c>
      <c r="M189" t="s">
        <v>356</v>
      </c>
      <c r="N189">
        <v>6</v>
      </c>
      <c r="O189" t="str">
        <f>INDEX(Input_Score!$E$6:$E$14,MATCH(Location01!N189,Input_Score!$D$6:$D$14,0))</f>
        <v>F. publicly owned semi-publicly operated</v>
      </c>
    </row>
    <row r="190" spans="1:15" x14ac:dyDescent="0.2">
      <c r="A190">
        <v>189</v>
      </c>
      <c r="B190" t="s">
        <v>768</v>
      </c>
      <c r="C190" t="s">
        <v>6</v>
      </c>
      <c r="D190" t="s">
        <v>357</v>
      </c>
      <c r="E190" t="s">
        <v>355</v>
      </c>
      <c r="F190" s="6">
        <v>2.0499999999999998</v>
      </c>
      <c r="G190" s="6">
        <v>-0.1</v>
      </c>
      <c r="H190" t="s">
        <v>1294</v>
      </c>
      <c r="I190">
        <v>13.8139486704346</v>
      </c>
      <c r="J190">
        <v>100.520688841758</v>
      </c>
      <c r="L190" t="s">
        <v>1285</v>
      </c>
      <c r="M190" t="s">
        <v>357</v>
      </c>
      <c r="N190">
        <v>6</v>
      </c>
      <c r="O190" t="str">
        <f>INDEX(Input_Score!$E$6:$E$14,MATCH(Location01!N190,Input_Score!$D$6:$D$14,0))</f>
        <v>F. publicly owned semi-publicly operated</v>
      </c>
    </row>
    <row r="191" spans="1:15" x14ac:dyDescent="0.2">
      <c r="A191">
        <v>190</v>
      </c>
      <c r="B191" t="s">
        <v>769</v>
      </c>
      <c r="C191" t="s">
        <v>6</v>
      </c>
      <c r="D191" t="s">
        <v>358</v>
      </c>
      <c r="E191" t="s">
        <v>355</v>
      </c>
      <c r="F191" s="6">
        <v>-2.1</v>
      </c>
      <c r="G191" s="6">
        <v>-0.1</v>
      </c>
      <c r="H191" t="s">
        <v>1306</v>
      </c>
      <c r="I191">
        <v>13.8062644135466</v>
      </c>
      <c r="J191">
        <v>100.533825295127</v>
      </c>
      <c r="L191" t="s">
        <v>1285</v>
      </c>
      <c r="M191" t="s">
        <v>358</v>
      </c>
      <c r="N191">
        <v>4</v>
      </c>
      <c r="O191" t="str">
        <f>INDEX(Input_Score!$E$6:$E$14,MATCH(Location01!N191,Input_Score!$D$6:$D$14,0))</f>
        <v>H. privately owned semi-publicly operated</v>
      </c>
    </row>
    <row r="192" spans="1:15" x14ac:dyDescent="0.2">
      <c r="A192">
        <v>191</v>
      </c>
      <c r="B192" t="s">
        <v>770</v>
      </c>
      <c r="C192" t="s">
        <v>6</v>
      </c>
      <c r="D192" t="s">
        <v>359</v>
      </c>
      <c r="E192" t="s">
        <v>355</v>
      </c>
      <c r="F192" s="6">
        <v>-2.15</v>
      </c>
      <c r="G192" s="6">
        <v>-0.1</v>
      </c>
      <c r="H192" t="s">
        <v>1306</v>
      </c>
      <c r="I192">
        <v>13.827062213028601</v>
      </c>
      <c r="J192">
        <v>100.5279225092</v>
      </c>
      <c r="L192" t="s">
        <v>1285</v>
      </c>
      <c r="M192" t="s">
        <v>359</v>
      </c>
      <c r="N192">
        <v>4</v>
      </c>
      <c r="O192" t="str">
        <f>INDEX(Input_Score!$E$6:$E$14,MATCH(Location01!N192,Input_Score!$D$6:$D$14,0))</f>
        <v>H. privately owned semi-publicly operated</v>
      </c>
    </row>
    <row r="193" spans="1:15" x14ac:dyDescent="0.2">
      <c r="A193">
        <v>192</v>
      </c>
      <c r="B193" t="s">
        <v>771</v>
      </c>
      <c r="C193" t="s">
        <v>6</v>
      </c>
      <c r="D193" t="s">
        <v>360</v>
      </c>
      <c r="E193" t="s">
        <v>355</v>
      </c>
      <c r="F193" s="6">
        <v>-2.2000000000000002</v>
      </c>
      <c r="G193" s="6">
        <v>-0.1</v>
      </c>
      <c r="H193" t="s">
        <v>1306</v>
      </c>
      <c r="I193">
        <v>13.806088870960901</v>
      </c>
      <c r="J193">
        <v>100.52353041009</v>
      </c>
      <c r="L193" t="s">
        <v>1285</v>
      </c>
      <c r="M193" t="s">
        <v>360</v>
      </c>
      <c r="N193">
        <v>4</v>
      </c>
      <c r="O193" t="str">
        <f>INDEX(Input_Score!$E$6:$E$14,MATCH(Location01!N193,Input_Score!$D$6:$D$14,0))</f>
        <v>H. privately owned semi-publicly operated</v>
      </c>
    </row>
    <row r="194" spans="1:15" x14ac:dyDescent="0.2">
      <c r="A194">
        <v>193</v>
      </c>
      <c r="B194" t="s">
        <v>772</v>
      </c>
      <c r="C194" t="s">
        <v>6</v>
      </c>
      <c r="D194" t="s">
        <v>361</v>
      </c>
      <c r="E194" t="s">
        <v>355</v>
      </c>
      <c r="F194" s="6">
        <v>-0.75</v>
      </c>
      <c r="G194" s="6">
        <v>-0.25</v>
      </c>
      <c r="H194" t="s">
        <v>1306</v>
      </c>
      <c r="I194">
        <v>13.8334714603695</v>
      </c>
      <c r="J194">
        <v>100.53000730114501</v>
      </c>
      <c r="L194" t="s">
        <v>1285</v>
      </c>
      <c r="M194" t="s">
        <v>361</v>
      </c>
      <c r="N194">
        <v>4</v>
      </c>
      <c r="O194" t="str">
        <f>INDEX(Input_Score!$E$6:$E$14,MATCH(Location01!N194,Input_Score!$D$6:$D$14,0))</f>
        <v>H. privately owned semi-publicly operated</v>
      </c>
    </row>
    <row r="195" spans="1:15" x14ac:dyDescent="0.2">
      <c r="A195">
        <v>194</v>
      </c>
      <c r="B195" t="s">
        <v>773</v>
      </c>
      <c r="C195" t="s">
        <v>6</v>
      </c>
      <c r="D195" t="s">
        <v>362</v>
      </c>
      <c r="E195" t="s">
        <v>355</v>
      </c>
      <c r="F195" s="6">
        <v>-1.1000000000000001</v>
      </c>
      <c r="G195" s="6">
        <v>-1.05</v>
      </c>
      <c r="H195" t="s">
        <v>1303</v>
      </c>
      <c r="I195">
        <v>13.8089597339235</v>
      </c>
      <c r="J195">
        <v>100.518998081474</v>
      </c>
      <c r="L195" t="s">
        <v>1285</v>
      </c>
      <c r="M195" t="s">
        <v>362</v>
      </c>
      <c r="N195">
        <v>1</v>
      </c>
      <c r="O195" t="str">
        <f>INDEX(Input_Score!$E$6:$E$14,MATCH(Location01!N195,Input_Score!$D$6:$D$14,0))</f>
        <v>E. privately own and operated</v>
      </c>
    </row>
    <row r="196" spans="1:15" x14ac:dyDescent="0.2">
      <c r="A196">
        <v>195</v>
      </c>
      <c r="B196" t="s">
        <v>774</v>
      </c>
      <c r="C196" t="s">
        <v>6</v>
      </c>
      <c r="D196" t="s">
        <v>363</v>
      </c>
      <c r="E196" t="s">
        <v>355</v>
      </c>
      <c r="F196" s="6">
        <v>-1.2</v>
      </c>
      <c r="G196" s="6">
        <v>0.95</v>
      </c>
      <c r="H196" t="s">
        <v>1296</v>
      </c>
      <c r="I196">
        <v>13.8186655276268</v>
      </c>
      <c r="J196">
        <v>100.518632895721</v>
      </c>
      <c r="L196" t="s">
        <v>1285</v>
      </c>
      <c r="M196" t="s">
        <v>363</v>
      </c>
      <c r="N196">
        <v>7</v>
      </c>
      <c r="O196" t="str">
        <f>INDEX(Input_Score!$E$6:$E$14,MATCH(Location01!N196,Input_Score!$D$6:$D$14,0))</f>
        <v>D. privately own publicly operated</v>
      </c>
    </row>
    <row r="197" spans="1:15" x14ac:dyDescent="0.2">
      <c r="A197">
        <v>196</v>
      </c>
      <c r="B197" t="s">
        <v>775</v>
      </c>
      <c r="C197" t="s">
        <v>6</v>
      </c>
      <c r="D197" t="s">
        <v>364</v>
      </c>
      <c r="E197" t="s">
        <v>355</v>
      </c>
      <c r="F197" s="6">
        <v>-1.05</v>
      </c>
      <c r="G197" s="6">
        <v>-0.3</v>
      </c>
      <c r="H197" t="s">
        <v>1306</v>
      </c>
      <c r="I197">
        <v>13.801492435158099</v>
      </c>
      <c r="J197">
        <v>100.523568585425</v>
      </c>
      <c r="L197" t="s">
        <v>1285</v>
      </c>
      <c r="M197" t="s">
        <v>364</v>
      </c>
      <c r="N197">
        <v>4</v>
      </c>
      <c r="O197" t="str">
        <f>INDEX(Input_Score!$E$6:$E$14,MATCH(Location01!N197,Input_Score!$D$6:$D$14,0))</f>
        <v>H. privately owned semi-publicly operated</v>
      </c>
    </row>
    <row r="198" spans="1:15" x14ac:dyDescent="0.2">
      <c r="A198">
        <v>197</v>
      </c>
      <c r="B198" t="s">
        <v>776</v>
      </c>
      <c r="C198" t="s">
        <v>6</v>
      </c>
      <c r="D198" t="s">
        <v>365</v>
      </c>
      <c r="E198" t="s">
        <v>355</v>
      </c>
      <c r="F198" s="6">
        <v>-1.25</v>
      </c>
      <c r="G198" s="6">
        <v>0.95</v>
      </c>
      <c r="H198" t="s">
        <v>1296</v>
      </c>
      <c r="I198">
        <v>13.822714272699301</v>
      </c>
      <c r="J198">
        <v>100.51733047399701</v>
      </c>
      <c r="L198" t="s">
        <v>1285</v>
      </c>
      <c r="M198" t="s">
        <v>365</v>
      </c>
      <c r="N198">
        <v>7</v>
      </c>
      <c r="O198" t="str">
        <f>INDEX(Input_Score!$E$6:$E$14,MATCH(Location01!N198,Input_Score!$D$6:$D$14,0))</f>
        <v>D. privately own publicly operated</v>
      </c>
    </row>
    <row r="199" spans="1:15" x14ac:dyDescent="0.2">
      <c r="A199">
        <v>198</v>
      </c>
      <c r="B199" t="s">
        <v>777</v>
      </c>
      <c r="C199" t="s">
        <v>6</v>
      </c>
      <c r="D199" t="s">
        <v>366</v>
      </c>
      <c r="E199" t="s">
        <v>355</v>
      </c>
      <c r="F199" s="6">
        <v>-0.95</v>
      </c>
      <c r="G199" s="6">
        <v>0.95</v>
      </c>
      <c r="H199" t="s">
        <v>1296</v>
      </c>
      <c r="I199">
        <v>13.8295075654034</v>
      </c>
      <c r="J199">
        <v>100.521671542029</v>
      </c>
      <c r="L199" t="s">
        <v>1285</v>
      </c>
      <c r="M199" t="s">
        <v>366</v>
      </c>
      <c r="N199">
        <v>7</v>
      </c>
      <c r="O199" t="str">
        <f>INDEX(Input_Score!$E$6:$E$14,MATCH(Location01!N199,Input_Score!$D$6:$D$14,0))</f>
        <v>D. privately own publicly operated</v>
      </c>
    </row>
    <row r="200" spans="1:15" x14ac:dyDescent="0.2">
      <c r="A200">
        <v>199</v>
      </c>
      <c r="B200" t="s">
        <v>778</v>
      </c>
      <c r="C200" t="s">
        <v>6</v>
      </c>
      <c r="D200" t="s">
        <v>367</v>
      </c>
      <c r="E200" t="s">
        <v>355</v>
      </c>
      <c r="F200" s="6">
        <v>-0.9</v>
      </c>
      <c r="G200" s="6">
        <v>0.95</v>
      </c>
      <c r="H200" t="s">
        <v>1296</v>
      </c>
      <c r="I200">
        <v>13.815959855108501</v>
      </c>
      <c r="J200">
        <v>100.52907734411799</v>
      </c>
      <c r="L200" t="s">
        <v>1285</v>
      </c>
      <c r="M200" t="s">
        <v>367</v>
      </c>
      <c r="N200">
        <v>7</v>
      </c>
      <c r="O200" t="str">
        <f>INDEX(Input_Score!$E$6:$E$14,MATCH(Location01!N200,Input_Score!$D$6:$D$14,0))</f>
        <v>D. privately own publicly operated</v>
      </c>
    </row>
    <row r="201" spans="1:15" x14ac:dyDescent="0.2">
      <c r="A201">
        <v>200</v>
      </c>
      <c r="B201" t="s">
        <v>779</v>
      </c>
      <c r="C201" t="s">
        <v>6</v>
      </c>
      <c r="D201" t="s">
        <v>368</v>
      </c>
      <c r="E201" t="s">
        <v>355</v>
      </c>
      <c r="F201" s="6">
        <v>-1.1000000000000001</v>
      </c>
      <c r="G201" s="6">
        <v>-0.3</v>
      </c>
      <c r="H201" t="s">
        <v>1306</v>
      </c>
      <c r="I201">
        <v>13.812796993049901</v>
      </c>
      <c r="J201">
        <v>100.51811739032</v>
      </c>
      <c r="L201" t="s">
        <v>1285</v>
      </c>
      <c r="M201" t="s">
        <v>368</v>
      </c>
      <c r="N201">
        <v>4</v>
      </c>
      <c r="O201" t="str">
        <f>INDEX(Input_Score!$E$6:$E$14,MATCH(Location01!N201,Input_Score!$D$6:$D$14,0))</f>
        <v>H. privately owned semi-publicly operated</v>
      </c>
    </row>
    <row r="202" spans="1:15" hidden="1" x14ac:dyDescent="0.2">
      <c r="A202">
        <v>201</v>
      </c>
      <c r="B202" t="s">
        <v>780</v>
      </c>
      <c r="C202" t="s">
        <v>6</v>
      </c>
      <c r="D202" t="s">
        <v>369</v>
      </c>
      <c r="E202" t="s">
        <v>355</v>
      </c>
      <c r="F202">
        <v>-2.0499999999999998</v>
      </c>
      <c r="G202">
        <v>0.95</v>
      </c>
      <c r="H202" t="s">
        <v>1296</v>
      </c>
      <c r="I202">
        <v>0</v>
      </c>
      <c r="J202">
        <v>0</v>
      </c>
      <c r="K202" t="s">
        <v>1281</v>
      </c>
      <c r="L202" t="s">
        <v>1032</v>
      </c>
      <c r="M202" t="s">
        <v>369</v>
      </c>
      <c r="N202">
        <v>7</v>
      </c>
      <c r="O202" t="str">
        <f>INDEX(Input_Score!$E$6:$E$14,MATCH(Location01!N202,Input_Score!$D$6:$D$14,0))</f>
        <v>D. privately own publicly operated</v>
      </c>
    </row>
    <row r="203" spans="1:15" hidden="1" x14ac:dyDescent="0.2">
      <c r="A203">
        <v>202</v>
      </c>
      <c r="B203" t="s">
        <v>781</v>
      </c>
      <c r="C203" t="s">
        <v>6</v>
      </c>
      <c r="D203" t="s">
        <v>370</v>
      </c>
      <c r="E203" t="s">
        <v>355</v>
      </c>
      <c r="F203">
        <v>0.05</v>
      </c>
      <c r="G203">
        <v>-0.1</v>
      </c>
      <c r="H203" t="s">
        <v>1298</v>
      </c>
      <c r="I203">
        <v>0</v>
      </c>
      <c r="J203">
        <v>0</v>
      </c>
      <c r="K203" t="s">
        <v>1281</v>
      </c>
      <c r="L203" t="s">
        <v>1032</v>
      </c>
      <c r="M203" t="s">
        <v>370</v>
      </c>
      <c r="N203">
        <v>5</v>
      </c>
      <c r="O203" t="str">
        <f>INDEX(Input_Score!$E$6:$E$14,MATCH(Location01!N203,Input_Score!$D$6:$D$14,0))</f>
        <v>C. jointly owned and operated</v>
      </c>
    </row>
    <row r="204" spans="1:15" hidden="1" x14ac:dyDescent="0.2">
      <c r="A204">
        <v>203</v>
      </c>
      <c r="B204" t="s">
        <v>782</v>
      </c>
      <c r="C204" t="s">
        <v>6</v>
      </c>
      <c r="D204" t="s">
        <v>371</v>
      </c>
      <c r="E204" t="s">
        <v>355</v>
      </c>
      <c r="F204">
        <v>0.1</v>
      </c>
      <c r="G204">
        <v>-0.1</v>
      </c>
      <c r="H204" t="s">
        <v>1298</v>
      </c>
      <c r="I204">
        <v>0</v>
      </c>
      <c r="J204">
        <v>0</v>
      </c>
      <c r="K204" t="s">
        <v>1281</v>
      </c>
      <c r="L204" t="s">
        <v>1032</v>
      </c>
      <c r="M204" t="s">
        <v>371</v>
      </c>
      <c r="N204">
        <v>5</v>
      </c>
      <c r="O204" t="str">
        <f>INDEX(Input_Score!$E$6:$E$14,MATCH(Location01!N204,Input_Score!$D$6:$D$14,0))</f>
        <v>C. jointly owned and operated</v>
      </c>
    </row>
    <row r="205" spans="1:15" hidden="1" x14ac:dyDescent="0.2">
      <c r="A205">
        <v>204</v>
      </c>
      <c r="B205" t="s">
        <v>783</v>
      </c>
      <c r="C205" t="s">
        <v>6</v>
      </c>
      <c r="D205" t="s">
        <v>372</v>
      </c>
      <c r="E205" t="s">
        <v>355</v>
      </c>
      <c r="F205" t="e">
        <v>#VALUE!</v>
      </c>
      <c r="G205">
        <v>-0.05</v>
      </c>
      <c r="H205" t="s">
        <v>1317</v>
      </c>
      <c r="I205">
        <v>13.8095935094228</v>
      </c>
      <c r="J205">
        <v>100.536318112199</v>
      </c>
      <c r="L205" t="s">
        <v>1429</v>
      </c>
      <c r="M205" t="s">
        <v>372</v>
      </c>
      <c r="N205" t="e">
        <v>#N/A</v>
      </c>
      <c r="O205" t="e">
        <f>INDEX(Input_Score!$E$6:$E$14,MATCH(Location01!N205,Input_Score!$D$6:$D$14,0))</f>
        <v>#N/A</v>
      </c>
    </row>
    <row r="206" spans="1:15" x14ac:dyDescent="0.2">
      <c r="A206">
        <v>205</v>
      </c>
      <c r="B206" t="s">
        <v>784</v>
      </c>
      <c r="C206" t="s">
        <v>6</v>
      </c>
      <c r="D206" t="s">
        <v>373</v>
      </c>
      <c r="E206" t="s">
        <v>355</v>
      </c>
      <c r="F206" s="6">
        <v>2.1</v>
      </c>
      <c r="G206" s="6">
        <v>-0.1</v>
      </c>
      <c r="H206" t="s">
        <v>1294</v>
      </c>
      <c r="I206">
        <v>13.8077220069819</v>
      </c>
      <c r="J206">
        <v>100.539290124084</v>
      </c>
      <c r="K206" t="s">
        <v>1407</v>
      </c>
      <c r="L206" t="s">
        <v>1285</v>
      </c>
      <c r="M206" t="s">
        <v>1368</v>
      </c>
      <c r="N206">
        <v>6</v>
      </c>
      <c r="O206" t="str">
        <f>INDEX(Input_Score!$E$6:$E$14,MATCH(Location01!N206,Input_Score!$D$6:$D$14,0))</f>
        <v>F. publicly owned semi-publicly operated</v>
      </c>
    </row>
    <row r="207" spans="1:15" hidden="1" x14ac:dyDescent="0.2">
      <c r="A207">
        <v>206</v>
      </c>
      <c r="B207" t="s">
        <v>785</v>
      </c>
      <c r="C207" t="s">
        <v>6</v>
      </c>
      <c r="D207" t="s">
        <v>374</v>
      </c>
      <c r="E207" t="s">
        <v>355</v>
      </c>
      <c r="F207" t="e">
        <v>#N/A</v>
      </c>
      <c r="G207" t="e">
        <v>#N/A</v>
      </c>
      <c r="H207" t="e">
        <v>#N/A</v>
      </c>
      <c r="I207">
        <v>0</v>
      </c>
      <c r="J207">
        <v>0</v>
      </c>
      <c r="K207" t="s">
        <v>1281</v>
      </c>
      <c r="L207" t="s">
        <v>1032</v>
      </c>
      <c r="M207" t="s">
        <v>374</v>
      </c>
      <c r="N207" t="e">
        <v>#N/A</v>
      </c>
      <c r="O207" t="e">
        <f>INDEX(Input_Score!$E$6:$E$14,MATCH(Location01!N207,Input_Score!$D$6:$D$14,0))</f>
        <v>#N/A</v>
      </c>
    </row>
    <row r="208" spans="1:15" hidden="1" x14ac:dyDescent="0.2">
      <c r="A208">
        <v>207</v>
      </c>
      <c r="B208" t="s">
        <v>786</v>
      </c>
      <c r="C208" t="s">
        <v>6</v>
      </c>
      <c r="D208" t="s">
        <v>375</v>
      </c>
      <c r="E208" t="s">
        <v>355</v>
      </c>
      <c r="F208">
        <v>1.9</v>
      </c>
      <c r="G208">
        <v>0.95</v>
      </c>
      <c r="H208" t="s">
        <v>6</v>
      </c>
      <c r="I208">
        <v>0</v>
      </c>
      <c r="J208">
        <v>0</v>
      </c>
      <c r="K208" t="s">
        <v>1281</v>
      </c>
      <c r="L208" t="s">
        <v>1032</v>
      </c>
      <c r="M208" t="s">
        <v>375</v>
      </c>
      <c r="N208">
        <v>9</v>
      </c>
      <c r="O208" t="str">
        <f>INDEX(Input_Score!$E$6:$E$14,MATCH(Location01!N208,Input_Score!$D$6:$D$14,0))</f>
        <v>A. publicly own and operated</v>
      </c>
    </row>
    <row r="209" spans="1:15" hidden="1" x14ac:dyDescent="0.2">
      <c r="A209">
        <v>208</v>
      </c>
      <c r="B209" t="s">
        <v>787</v>
      </c>
      <c r="C209" t="s">
        <v>6</v>
      </c>
      <c r="D209" t="s">
        <v>376</v>
      </c>
      <c r="E209" t="s">
        <v>355</v>
      </c>
      <c r="F209">
        <v>1.85</v>
      </c>
      <c r="G209">
        <v>0.95</v>
      </c>
      <c r="H209" t="s">
        <v>6</v>
      </c>
      <c r="I209">
        <v>0</v>
      </c>
      <c r="J209">
        <v>0</v>
      </c>
      <c r="K209" t="s">
        <v>1281</v>
      </c>
      <c r="L209" t="s">
        <v>1032</v>
      </c>
      <c r="M209" t="s">
        <v>376</v>
      </c>
      <c r="N209">
        <v>9</v>
      </c>
      <c r="O209" t="str">
        <f>INDEX(Input_Score!$E$6:$E$14,MATCH(Location01!N209,Input_Score!$D$6:$D$14,0))</f>
        <v>A. publicly own and operated</v>
      </c>
    </row>
    <row r="210" spans="1:15" hidden="1" x14ac:dyDescent="0.2">
      <c r="A210">
        <v>209</v>
      </c>
      <c r="B210" t="s">
        <v>788</v>
      </c>
      <c r="C210" t="s">
        <v>6</v>
      </c>
      <c r="D210" t="s">
        <v>377</v>
      </c>
      <c r="E210" t="s">
        <v>355</v>
      </c>
      <c r="F210">
        <v>0.15</v>
      </c>
      <c r="G210">
        <v>-0.1</v>
      </c>
      <c r="H210" t="s">
        <v>1298</v>
      </c>
      <c r="I210">
        <v>0</v>
      </c>
      <c r="J210">
        <v>0</v>
      </c>
      <c r="K210" t="s">
        <v>1281</v>
      </c>
      <c r="L210" t="s">
        <v>1032</v>
      </c>
      <c r="M210" t="s">
        <v>377</v>
      </c>
      <c r="N210">
        <v>5</v>
      </c>
      <c r="O210" t="str">
        <f>INDEX(Input_Score!$E$6:$E$14,MATCH(Location01!N210,Input_Score!$D$6:$D$14,0))</f>
        <v>C. jointly owned and operated</v>
      </c>
    </row>
    <row r="211" spans="1:15" hidden="1" x14ac:dyDescent="0.2">
      <c r="A211">
        <v>210</v>
      </c>
      <c r="B211" t="s">
        <v>789</v>
      </c>
      <c r="C211" t="s">
        <v>6</v>
      </c>
      <c r="D211" t="s">
        <v>378</v>
      </c>
      <c r="E211" t="s">
        <v>355</v>
      </c>
      <c r="F211">
        <v>0.2</v>
      </c>
      <c r="G211">
        <v>-0.1</v>
      </c>
      <c r="H211" t="s">
        <v>1298</v>
      </c>
      <c r="I211">
        <v>0</v>
      </c>
      <c r="J211">
        <v>0</v>
      </c>
      <c r="K211" t="s">
        <v>1281</v>
      </c>
      <c r="L211" t="s">
        <v>1032</v>
      </c>
      <c r="M211" t="s">
        <v>378</v>
      </c>
      <c r="N211">
        <v>5</v>
      </c>
      <c r="O211" t="str">
        <f>INDEX(Input_Score!$E$6:$E$14,MATCH(Location01!N211,Input_Score!$D$6:$D$14,0))</f>
        <v>C. jointly owned and operated</v>
      </c>
    </row>
    <row r="212" spans="1:15" x14ac:dyDescent="0.2">
      <c r="A212">
        <v>211</v>
      </c>
      <c r="B212" t="s">
        <v>790</v>
      </c>
      <c r="C212" t="s">
        <v>6</v>
      </c>
      <c r="D212" t="s">
        <v>379</v>
      </c>
      <c r="E212" t="s">
        <v>355</v>
      </c>
      <c r="F212" s="6">
        <v>1.9</v>
      </c>
      <c r="G212" s="6">
        <v>1.95</v>
      </c>
      <c r="H212" t="s">
        <v>6</v>
      </c>
      <c r="I212">
        <v>13.817152625402899</v>
      </c>
      <c r="J212">
        <v>100.515298249729</v>
      </c>
      <c r="L212" t="s">
        <v>1285</v>
      </c>
      <c r="M212" t="s">
        <v>379</v>
      </c>
      <c r="N212">
        <v>9</v>
      </c>
      <c r="O212" t="str">
        <f>INDEX(Input_Score!$E$6:$E$14,MATCH(Location01!N212,Input_Score!$D$6:$D$14,0))</f>
        <v>A. publicly own and operated</v>
      </c>
    </row>
    <row r="213" spans="1:15" hidden="1" x14ac:dyDescent="0.2">
      <c r="A213">
        <v>212</v>
      </c>
      <c r="B213" t="s">
        <v>791</v>
      </c>
      <c r="C213" t="s">
        <v>6</v>
      </c>
      <c r="D213" t="s">
        <v>380</v>
      </c>
      <c r="E213" t="s">
        <v>355</v>
      </c>
      <c r="F213">
        <v>0.25</v>
      </c>
      <c r="G213">
        <v>-0.1</v>
      </c>
      <c r="H213" t="s">
        <v>1298</v>
      </c>
      <c r="I213">
        <v>0</v>
      </c>
      <c r="J213">
        <v>0</v>
      </c>
      <c r="K213" t="s">
        <v>1281</v>
      </c>
      <c r="L213" t="s">
        <v>1032</v>
      </c>
      <c r="M213" t="s">
        <v>380</v>
      </c>
      <c r="N213">
        <v>5</v>
      </c>
      <c r="O213" t="str">
        <f>INDEX(Input_Score!$E$6:$E$14,MATCH(Location01!N213,Input_Score!$D$6:$D$14,0))</f>
        <v>C. jointly owned and operated</v>
      </c>
    </row>
    <row r="214" spans="1:15" hidden="1" x14ac:dyDescent="0.2">
      <c r="A214">
        <v>213</v>
      </c>
      <c r="B214" t="s">
        <v>792</v>
      </c>
      <c r="C214" t="s">
        <v>6</v>
      </c>
      <c r="D214" t="s">
        <v>381</v>
      </c>
      <c r="E214" t="s">
        <v>355</v>
      </c>
      <c r="F214">
        <v>-0.05</v>
      </c>
      <c r="G214">
        <v>-0.15</v>
      </c>
      <c r="H214" t="s">
        <v>1298</v>
      </c>
      <c r="I214">
        <v>0</v>
      </c>
      <c r="J214">
        <v>0</v>
      </c>
      <c r="K214" t="s">
        <v>1281</v>
      </c>
      <c r="L214" t="s">
        <v>1032</v>
      </c>
      <c r="M214" t="s">
        <v>381</v>
      </c>
      <c r="N214">
        <v>5</v>
      </c>
      <c r="O214" t="str">
        <f>INDEX(Input_Score!$E$6:$E$14,MATCH(Location01!N214,Input_Score!$D$6:$D$14,0))</f>
        <v>C. jointly owned and operated</v>
      </c>
    </row>
    <row r="215" spans="1:15" hidden="1" x14ac:dyDescent="0.2">
      <c r="A215">
        <v>214</v>
      </c>
      <c r="B215" t="s">
        <v>793</v>
      </c>
      <c r="C215" t="s">
        <v>6</v>
      </c>
      <c r="D215" t="s">
        <v>382</v>
      </c>
      <c r="E215" t="s">
        <v>355</v>
      </c>
      <c r="F215">
        <v>-0.1</v>
      </c>
      <c r="G215">
        <v>-0.15</v>
      </c>
      <c r="H215" t="s">
        <v>1298</v>
      </c>
      <c r="I215">
        <v>0</v>
      </c>
      <c r="J215">
        <v>0</v>
      </c>
      <c r="K215" t="s">
        <v>1281</v>
      </c>
      <c r="L215" t="s">
        <v>1032</v>
      </c>
      <c r="M215" t="s">
        <v>382</v>
      </c>
      <c r="N215">
        <v>5</v>
      </c>
      <c r="O215" t="str">
        <f>INDEX(Input_Score!$E$6:$E$14,MATCH(Location01!N215,Input_Score!$D$6:$D$14,0))</f>
        <v>C. jointly owned and operated</v>
      </c>
    </row>
    <row r="216" spans="1:15" x14ac:dyDescent="0.2">
      <c r="A216">
        <v>215</v>
      </c>
      <c r="B216" t="s">
        <v>794</v>
      </c>
      <c r="C216" t="s">
        <v>6</v>
      </c>
      <c r="D216" t="s">
        <v>383</v>
      </c>
      <c r="E216" t="s">
        <v>355</v>
      </c>
      <c r="F216" s="6">
        <v>1.85</v>
      </c>
      <c r="G216" s="6">
        <v>0.95</v>
      </c>
      <c r="H216" t="s">
        <v>6</v>
      </c>
      <c r="I216">
        <v>13.823033412679001</v>
      </c>
      <c r="J216">
        <v>100.520397821693</v>
      </c>
      <c r="L216" t="s">
        <v>1285</v>
      </c>
      <c r="M216" t="s">
        <v>383</v>
      </c>
      <c r="N216">
        <v>9</v>
      </c>
      <c r="O216" t="str">
        <f>INDEX(Input_Score!$E$6:$E$14,MATCH(Location01!N216,Input_Score!$D$6:$D$14,0))</f>
        <v>A. publicly own and operated</v>
      </c>
    </row>
    <row r="217" spans="1:15" x14ac:dyDescent="0.2">
      <c r="A217">
        <v>216</v>
      </c>
      <c r="B217" t="s">
        <v>795</v>
      </c>
      <c r="C217" t="s">
        <v>6</v>
      </c>
      <c r="D217" t="s">
        <v>384</v>
      </c>
      <c r="E217" t="s">
        <v>355</v>
      </c>
      <c r="F217" s="6">
        <v>1.8</v>
      </c>
      <c r="G217" s="6">
        <v>0.95</v>
      </c>
      <c r="H217" t="s">
        <v>6</v>
      </c>
      <c r="I217">
        <v>13.823981210068199</v>
      </c>
      <c r="J217">
        <v>100.52140210403699</v>
      </c>
      <c r="L217" t="s">
        <v>1285</v>
      </c>
      <c r="M217" t="s">
        <v>384</v>
      </c>
      <c r="N217">
        <v>9</v>
      </c>
      <c r="O217" t="str">
        <f>INDEX(Input_Score!$E$6:$E$14,MATCH(Location01!N217,Input_Score!$D$6:$D$14,0))</f>
        <v>A. publicly own and operated</v>
      </c>
    </row>
    <row r="218" spans="1:15" x14ac:dyDescent="0.2">
      <c r="A218">
        <v>217</v>
      </c>
      <c r="B218" t="s">
        <v>796</v>
      </c>
      <c r="C218" t="s">
        <v>6</v>
      </c>
      <c r="D218" t="s">
        <v>385</v>
      </c>
      <c r="E218" t="s">
        <v>355</v>
      </c>
      <c r="F218" s="6">
        <v>1.85</v>
      </c>
      <c r="G218" s="6">
        <v>-1.1499999999999999</v>
      </c>
      <c r="H218" t="s">
        <v>1288</v>
      </c>
      <c r="I218">
        <v>13.828809977753799</v>
      </c>
      <c r="J218">
        <v>100.52098637953399</v>
      </c>
      <c r="L218" t="s">
        <v>1285</v>
      </c>
      <c r="M218" t="s">
        <v>385</v>
      </c>
      <c r="N218">
        <v>3</v>
      </c>
      <c r="O218" t="str">
        <f>INDEX(Input_Score!$E$6:$E$14,MATCH(Location01!N218,Input_Score!$D$6:$D$14,0))</f>
        <v>B. publicly own privately operated</v>
      </c>
    </row>
    <row r="219" spans="1:15" x14ac:dyDescent="0.2">
      <c r="A219">
        <v>218</v>
      </c>
      <c r="B219" t="s">
        <v>797</v>
      </c>
      <c r="C219" t="s">
        <v>6</v>
      </c>
      <c r="D219" t="s">
        <v>386</v>
      </c>
      <c r="E219" t="s">
        <v>355</v>
      </c>
      <c r="F219" s="6">
        <v>1.8</v>
      </c>
      <c r="G219" s="6">
        <v>-1.1499999999999999</v>
      </c>
      <c r="H219" t="s">
        <v>1288</v>
      </c>
      <c r="I219">
        <v>13.828866797195101</v>
      </c>
      <c r="J219">
        <v>100.51942081694899</v>
      </c>
      <c r="L219" t="s">
        <v>1285</v>
      </c>
      <c r="M219" t="s">
        <v>386</v>
      </c>
      <c r="N219">
        <v>3</v>
      </c>
      <c r="O219" t="str">
        <f>INDEX(Input_Score!$E$6:$E$14,MATCH(Location01!N219,Input_Score!$D$6:$D$14,0))</f>
        <v>B. publicly own privately operated</v>
      </c>
    </row>
    <row r="220" spans="1:15" x14ac:dyDescent="0.2">
      <c r="A220">
        <v>219</v>
      </c>
      <c r="B220" t="s">
        <v>798</v>
      </c>
      <c r="C220" t="s">
        <v>6</v>
      </c>
      <c r="D220" t="s">
        <v>387</v>
      </c>
      <c r="E220" t="s">
        <v>355</v>
      </c>
      <c r="F220" s="6">
        <v>1.75</v>
      </c>
      <c r="G220" s="6">
        <v>-1.1499999999999999</v>
      </c>
      <c r="H220" t="s">
        <v>1288</v>
      </c>
      <c r="I220">
        <v>13.8333209634882</v>
      </c>
      <c r="J220">
        <v>100.529241143325</v>
      </c>
      <c r="L220" t="s">
        <v>1285</v>
      </c>
      <c r="M220" t="s">
        <v>387</v>
      </c>
      <c r="N220">
        <v>3</v>
      </c>
      <c r="O220" t="str">
        <f>INDEX(Input_Score!$E$6:$E$14,MATCH(Location01!N220,Input_Score!$D$6:$D$14,0))</f>
        <v>B. publicly own privately operated</v>
      </c>
    </row>
    <row r="221" spans="1:15" hidden="1" x14ac:dyDescent="0.2">
      <c r="A221">
        <v>220</v>
      </c>
      <c r="B221" t="s">
        <v>799</v>
      </c>
      <c r="C221" t="s">
        <v>6</v>
      </c>
      <c r="D221" t="s">
        <v>388</v>
      </c>
      <c r="E221" t="s">
        <v>355</v>
      </c>
      <c r="F221">
        <v>-0.15</v>
      </c>
      <c r="G221">
        <v>-0.15</v>
      </c>
      <c r="H221" t="s">
        <v>1298</v>
      </c>
      <c r="I221">
        <v>0</v>
      </c>
      <c r="J221">
        <v>0</v>
      </c>
      <c r="K221" t="s">
        <v>1281</v>
      </c>
      <c r="L221" t="s">
        <v>1032</v>
      </c>
      <c r="M221" t="s">
        <v>388</v>
      </c>
      <c r="N221">
        <v>5</v>
      </c>
      <c r="O221" t="str">
        <f>INDEX(Input_Score!$E$6:$E$14,MATCH(Location01!N221,Input_Score!$D$6:$D$14,0))</f>
        <v>C. jointly owned and operated</v>
      </c>
    </row>
    <row r="222" spans="1:15" x14ac:dyDescent="0.2">
      <c r="A222">
        <v>221</v>
      </c>
      <c r="B222" t="s">
        <v>800</v>
      </c>
      <c r="C222" t="s">
        <v>6</v>
      </c>
      <c r="D222" t="s">
        <v>389</v>
      </c>
      <c r="E222" t="s">
        <v>355</v>
      </c>
      <c r="F222" s="6">
        <v>2.0499999999999998</v>
      </c>
      <c r="G222" s="6">
        <v>-1.1499999999999999</v>
      </c>
      <c r="H222" t="s">
        <v>1288</v>
      </c>
      <c r="I222">
        <v>13.8333209634882</v>
      </c>
      <c r="J222">
        <v>100.529241143325</v>
      </c>
      <c r="L222" t="s">
        <v>1285</v>
      </c>
      <c r="M222" t="s">
        <v>389</v>
      </c>
      <c r="N222">
        <v>3</v>
      </c>
      <c r="O222" t="str">
        <f>INDEX(Input_Score!$E$6:$E$14,MATCH(Location01!N222,Input_Score!$D$6:$D$14,0))</f>
        <v>B. publicly own privately operated</v>
      </c>
    </row>
    <row r="223" spans="1:15" x14ac:dyDescent="0.2">
      <c r="A223">
        <v>222</v>
      </c>
      <c r="B223" t="s">
        <v>801</v>
      </c>
      <c r="C223" t="s">
        <v>6</v>
      </c>
      <c r="D223" t="s">
        <v>390</v>
      </c>
      <c r="E223" t="s">
        <v>355</v>
      </c>
      <c r="F223" s="6">
        <v>2.1</v>
      </c>
      <c r="G223" s="6">
        <v>-1.1499999999999999</v>
      </c>
      <c r="H223" t="s">
        <v>1288</v>
      </c>
      <c r="I223">
        <v>13.8329886543422</v>
      </c>
      <c r="J223">
        <v>100.5297037345</v>
      </c>
      <c r="L223" t="s">
        <v>1285</v>
      </c>
      <c r="M223" t="s">
        <v>390</v>
      </c>
      <c r="N223">
        <v>3</v>
      </c>
      <c r="O223" t="str">
        <f>INDEX(Input_Score!$E$6:$E$14,MATCH(Location01!N223,Input_Score!$D$6:$D$14,0))</f>
        <v>B. publicly own privately operated</v>
      </c>
    </row>
    <row r="224" spans="1:15" hidden="1" x14ac:dyDescent="0.2">
      <c r="A224">
        <v>223</v>
      </c>
      <c r="B224" t="s">
        <v>802</v>
      </c>
      <c r="C224" t="s">
        <v>6</v>
      </c>
      <c r="D224" t="s">
        <v>391</v>
      </c>
      <c r="E224" t="s">
        <v>355</v>
      </c>
      <c r="F224">
        <v>-0.2</v>
      </c>
      <c r="G224">
        <v>-0.15</v>
      </c>
      <c r="H224" t="s">
        <v>1298</v>
      </c>
      <c r="I224">
        <v>0</v>
      </c>
      <c r="J224">
        <v>0</v>
      </c>
      <c r="K224" t="s">
        <v>1281</v>
      </c>
      <c r="L224" t="s">
        <v>1032</v>
      </c>
      <c r="M224" t="s">
        <v>391</v>
      </c>
      <c r="N224">
        <v>5</v>
      </c>
      <c r="O224" t="str">
        <f>INDEX(Input_Score!$E$6:$E$14,MATCH(Location01!N224,Input_Score!$D$6:$D$14,0))</f>
        <v>C. jointly owned and operated</v>
      </c>
    </row>
    <row r="225" spans="1:15" x14ac:dyDescent="0.2">
      <c r="A225">
        <v>224</v>
      </c>
      <c r="B225" t="s">
        <v>803</v>
      </c>
      <c r="C225" t="s">
        <v>6</v>
      </c>
      <c r="D225" t="s">
        <v>392</v>
      </c>
      <c r="E225" t="s">
        <v>355</v>
      </c>
      <c r="F225" s="6">
        <v>1.85</v>
      </c>
      <c r="G225" s="6">
        <v>1.95</v>
      </c>
      <c r="H225" t="s">
        <v>6</v>
      </c>
      <c r="I225">
        <v>13.830250145863699</v>
      </c>
      <c r="J225">
        <v>100.537373624081</v>
      </c>
      <c r="L225" t="s">
        <v>1285</v>
      </c>
      <c r="M225" t="s">
        <v>392</v>
      </c>
      <c r="N225">
        <v>9</v>
      </c>
      <c r="O225" t="str">
        <f>INDEX(Input_Score!$E$6:$E$14,MATCH(Location01!N225,Input_Score!$D$6:$D$14,0))</f>
        <v>A. publicly own and operated</v>
      </c>
    </row>
    <row r="226" spans="1:15" x14ac:dyDescent="0.2">
      <c r="A226">
        <v>225</v>
      </c>
      <c r="B226" t="s">
        <v>804</v>
      </c>
      <c r="C226" t="s">
        <v>6</v>
      </c>
      <c r="D226" t="s">
        <v>393</v>
      </c>
      <c r="E226" t="s">
        <v>355</v>
      </c>
      <c r="F226" s="6">
        <v>1.8</v>
      </c>
      <c r="G226" s="6">
        <v>1.95</v>
      </c>
      <c r="H226" t="s">
        <v>6</v>
      </c>
      <c r="I226">
        <v>13.8435822609271</v>
      </c>
      <c r="J226">
        <v>100.53355458065001</v>
      </c>
      <c r="L226" t="s">
        <v>1285</v>
      </c>
      <c r="M226" t="s">
        <v>393</v>
      </c>
      <c r="N226">
        <v>9</v>
      </c>
      <c r="O226" t="str">
        <f>INDEX(Input_Score!$E$6:$E$14,MATCH(Location01!N226,Input_Score!$D$6:$D$14,0))</f>
        <v>A. publicly own and operated</v>
      </c>
    </row>
    <row r="227" spans="1:15" x14ac:dyDescent="0.2">
      <c r="A227">
        <v>226</v>
      </c>
      <c r="B227" t="s">
        <v>805</v>
      </c>
      <c r="C227" t="s">
        <v>6</v>
      </c>
      <c r="D227" t="s">
        <v>394</v>
      </c>
      <c r="E227" t="s">
        <v>355</v>
      </c>
      <c r="F227" s="6">
        <v>2.15</v>
      </c>
      <c r="G227" s="6">
        <v>-0.1</v>
      </c>
      <c r="H227" t="s">
        <v>1294</v>
      </c>
      <c r="I227">
        <v>13.815057613585401</v>
      </c>
      <c r="J227">
        <v>100.529015995907</v>
      </c>
      <c r="L227" t="s">
        <v>1285</v>
      </c>
      <c r="M227" t="s">
        <v>394</v>
      </c>
      <c r="N227">
        <v>6</v>
      </c>
      <c r="O227" t="str">
        <f>INDEX(Input_Score!$E$6:$E$14,MATCH(Location01!N227,Input_Score!$D$6:$D$14,0))</f>
        <v>F. publicly owned semi-publicly operated</v>
      </c>
    </row>
    <row r="228" spans="1:15" x14ac:dyDescent="0.2">
      <c r="A228">
        <v>227</v>
      </c>
      <c r="B228" t="s">
        <v>806</v>
      </c>
      <c r="C228" t="s">
        <v>6</v>
      </c>
      <c r="D228" t="s">
        <v>395</v>
      </c>
      <c r="E228" t="s">
        <v>355</v>
      </c>
      <c r="F228" s="6">
        <v>1.75</v>
      </c>
      <c r="G228" s="6">
        <v>1.95</v>
      </c>
      <c r="H228" t="s">
        <v>6</v>
      </c>
      <c r="I228">
        <v>13.815057613585401</v>
      </c>
      <c r="J228">
        <v>100.529015995907</v>
      </c>
      <c r="L228" t="s">
        <v>1285</v>
      </c>
      <c r="M228" t="s">
        <v>395</v>
      </c>
      <c r="N228">
        <v>9</v>
      </c>
      <c r="O228" t="str">
        <f>INDEX(Input_Score!$E$6:$E$14,MATCH(Location01!N228,Input_Score!$D$6:$D$14,0))</f>
        <v>A. publicly own and operated</v>
      </c>
    </row>
    <row r="229" spans="1:15" hidden="1" x14ac:dyDescent="0.2">
      <c r="A229">
        <v>228</v>
      </c>
      <c r="B229" t="s">
        <v>807</v>
      </c>
      <c r="C229" t="s">
        <v>6</v>
      </c>
      <c r="D229" t="s">
        <v>396</v>
      </c>
      <c r="E229" t="s">
        <v>355</v>
      </c>
      <c r="F229">
        <v>-0.25</v>
      </c>
      <c r="G229">
        <v>-0.15</v>
      </c>
      <c r="H229" t="s">
        <v>1298</v>
      </c>
      <c r="I229">
        <v>0</v>
      </c>
      <c r="J229">
        <v>0</v>
      </c>
      <c r="K229" t="s">
        <v>1281</v>
      </c>
      <c r="L229" t="s">
        <v>1032</v>
      </c>
      <c r="M229" t="s">
        <v>396</v>
      </c>
      <c r="N229">
        <v>5</v>
      </c>
      <c r="O229" t="str">
        <f>INDEX(Input_Score!$E$6:$E$14,MATCH(Location01!N229,Input_Score!$D$6:$D$14,0))</f>
        <v>C. jointly owned and operated</v>
      </c>
    </row>
    <row r="230" spans="1:15" hidden="1" x14ac:dyDescent="0.2">
      <c r="A230">
        <v>229</v>
      </c>
      <c r="B230" t="s">
        <v>808</v>
      </c>
      <c r="C230" t="s">
        <v>6</v>
      </c>
      <c r="D230" t="s">
        <v>397</v>
      </c>
      <c r="E230" t="s">
        <v>355</v>
      </c>
      <c r="F230">
        <v>0.05</v>
      </c>
      <c r="G230">
        <v>-0.15</v>
      </c>
      <c r="H230" t="s">
        <v>1298</v>
      </c>
      <c r="I230">
        <v>0</v>
      </c>
      <c r="J230">
        <v>0</v>
      </c>
      <c r="K230" t="s">
        <v>1281</v>
      </c>
      <c r="L230" t="s">
        <v>1032</v>
      </c>
      <c r="M230" t="s">
        <v>397</v>
      </c>
      <c r="N230">
        <v>5</v>
      </c>
      <c r="O230" t="str">
        <f>INDEX(Input_Score!$E$6:$E$14,MATCH(Location01!N230,Input_Score!$D$6:$D$14,0))</f>
        <v>C. jointly owned and operated</v>
      </c>
    </row>
    <row r="231" spans="1:15" x14ac:dyDescent="0.2">
      <c r="A231">
        <v>230</v>
      </c>
      <c r="B231" t="s">
        <v>809</v>
      </c>
      <c r="C231" t="s">
        <v>6</v>
      </c>
      <c r="D231" t="s">
        <v>398</v>
      </c>
      <c r="E231" t="s">
        <v>355</v>
      </c>
      <c r="F231" s="6">
        <v>-2.1</v>
      </c>
      <c r="G231" s="6">
        <v>-1.1499999999999999</v>
      </c>
      <c r="H231" t="s">
        <v>1303</v>
      </c>
      <c r="I231">
        <v>13.804492840964</v>
      </c>
      <c r="J231">
        <v>100.533612262482</v>
      </c>
      <c r="L231" t="s">
        <v>1285</v>
      </c>
      <c r="M231" t="s">
        <v>398</v>
      </c>
      <c r="N231">
        <v>1</v>
      </c>
      <c r="O231" t="str">
        <f>INDEX(Input_Score!$E$6:$E$14,MATCH(Location01!N231,Input_Score!$D$6:$D$14,0))</f>
        <v>E. privately own and operated</v>
      </c>
    </row>
    <row r="232" spans="1:15" x14ac:dyDescent="0.2">
      <c r="A232">
        <v>231</v>
      </c>
      <c r="B232" t="s">
        <v>810</v>
      </c>
      <c r="C232" t="s">
        <v>6</v>
      </c>
      <c r="D232" t="s">
        <v>399</v>
      </c>
      <c r="E232" t="s">
        <v>355</v>
      </c>
      <c r="F232" s="6">
        <v>2.0499999999999998</v>
      </c>
      <c r="G232" s="6">
        <v>1.95</v>
      </c>
      <c r="H232" t="s">
        <v>6</v>
      </c>
      <c r="I232">
        <v>13.815977490891999</v>
      </c>
      <c r="J232">
        <v>100.515870558713</v>
      </c>
      <c r="L232" t="s">
        <v>1285</v>
      </c>
      <c r="M232" t="s">
        <v>399</v>
      </c>
      <c r="N232">
        <v>9</v>
      </c>
      <c r="O232" t="str">
        <f>INDEX(Input_Score!$E$6:$E$14,MATCH(Location01!N232,Input_Score!$D$6:$D$14,0))</f>
        <v>A. publicly own and operated</v>
      </c>
    </row>
    <row r="233" spans="1:15" x14ac:dyDescent="0.2">
      <c r="A233">
        <v>232</v>
      </c>
      <c r="B233" t="s">
        <v>811</v>
      </c>
      <c r="C233" t="s">
        <v>6</v>
      </c>
      <c r="D233" t="s">
        <v>400</v>
      </c>
      <c r="E233" t="s">
        <v>355</v>
      </c>
      <c r="F233" s="6">
        <v>-2.15</v>
      </c>
      <c r="G233" s="6">
        <v>-1.1499999999999999</v>
      </c>
      <c r="H233" t="s">
        <v>1303</v>
      </c>
      <c r="I233">
        <v>13.8048048317166</v>
      </c>
      <c r="J233">
        <v>100.537111388592</v>
      </c>
      <c r="L233" t="s">
        <v>1285</v>
      </c>
      <c r="M233" t="s">
        <v>400</v>
      </c>
      <c r="N233">
        <v>1</v>
      </c>
      <c r="O233" t="str">
        <f>INDEX(Input_Score!$E$6:$E$14,MATCH(Location01!N233,Input_Score!$D$6:$D$14,0))</f>
        <v>E. privately own and operated</v>
      </c>
    </row>
    <row r="234" spans="1:15" x14ac:dyDescent="0.2">
      <c r="A234">
        <v>233</v>
      </c>
      <c r="B234" t="s">
        <v>812</v>
      </c>
      <c r="C234" t="s">
        <v>6</v>
      </c>
      <c r="D234" t="s">
        <v>401</v>
      </c>
      <c r="E234" t="s">
        <v>355</v>
      </c>
      <c r="F234" s="6">
        <v>2.1</v>
      </c>
      <c r="G234" s="6">
        <v>1.95</v>
      </c>
      <c r="H234" t="s">
        <v>6</v>
      </c>
      <c r="I234">
        <v>13.8302051370038</v>
      </c>
      <c r="J234">
        <v>100.53850889797</v>
      </c>
      <c r="L234" t="s">
        <v>1285</v>
      </c>
      <c r="M234" t="s">
        <v>401</v>
      </c>
      <c r="N234">
        <v>9</v>
      </c>
      <c r="O234" t="str">
        <f>INDEX(Input_Score!$E$6:$E$14,MATCH(Location01!N234,Input_Score!$D$6:$D$14,0))</f>
        <v>A. publicly own and operated</v>
      </c>
    </row>
    <row r="235" spans="1:15" hidden="1" x14ac:dyDescent="0.2">
      <c r="A235">
        <v>234</v>
      </c>
      <c r="B235" t="s">
        <v>813</v>
      </c>
      <c r="C235" t="s">
        <v>6</v>
      </c>
      <c r="D235" t="s">
        <v>402</v>
      </c>
      <c r="E235" t="s">
        <v>402</v>
      </c>
      <c r="F235">
        <v>0.1</v>
      </c>
      <c r="G235">
        <v>-0.15</v>
      </c>
      <c r="H235">
        <v>0</v>
      </c>
      <c r="I235">
        <v>0</v>
      </c>
      <c r="J235">
        <v>0</v>
      </c>
      <c r="K235" t="s">
        <v>1032</v>
      </c>
      <c r="L235" t="s">
        <v>1032</v>
      </c>
      <c r="M235" t="s">
        <v>402</v>
      </c>
      <c r="N235" t="e">
        <v>#N/A</v>
      </c>
      <c r="O235" t="e">
        <f>INDEX(Input_Score!$E$6:$E$14,MATCH(Location01!N235,Input_Score!$D$6:$D$14,0))</f>
        <v>#N/A</v>
      </c>
    </row>
    <row r="236" spans="1:15" x14ac:dyDescent="0.2">
      <c r="A236">
        <v>235</v>
      </c>
      <c r="B236" t="s">
        <v>814</v>
      </c>
      <c r="C236" t="s">
        <v>6</v>
      </c>
      <c r="D236" t="s">
        <v>403</v>
      </c>
      <c r="E236" t="s">
        <v>402</v>
      </c>
      <c r="F236" s="6">
        <v>-2.2000000000000002</v>
      </c>
      <c r="G236" s="6">
        <v>-1.1499999999999999</v>
      </c>
      <c r="H236" t="s">
        <v>1303</v>
      </c>
      <c r="I236">
        <v>13.884740860000001</v>
      </c>
      <c r="J236">
        <v>100.5694627</v>
      </c>
      <c r="L236" t="s">
        <v>1285</v>
      </c>
      <c r="M236" t="s">
        <v>403</v>
      </c>
      <c r="N236">
        <v>1</v>
      </c>
      <c r="O236" t="str">
        <f>INDEX(Input_Score!$E$6:$E$14,MATCH(Location01!N236,Input_Score!$D$6:$D$14,0))</f>
        <v>E. privately own and operated</v>
      </c>
    </row>
    <row r="237" spans="1:15" x14ac:dyDescent="0.2">
      <c r="A237">
        <v>236</v>
      </c>
      <c r="B237" t="s">
        <v>815</v>
      </c>
      <c r="C237" t="s">
        <v>6</v>
      </c>
      <c r="D237" t="s">
        <v>404</v>
      </c>
      <c r="E237" t="s">
        <v>402</v>
      </c>
      <c r="F237" s="6">
        <v>-1.1499999999999999</v>
      </c>
      <c r="G237" s="6">
        <v>-0.3</v>
      </c>
      <c r="H237" t="s">
        <v>1306</v>
      </c>
      <c r="I237">
        <v>13.86985</v>
      </c>
      <c r="J237">
        <v>100.55024400000001</v>
      </c>
      <c r="L237" t="s">
        <v>1285</v>
      </c>
      <c r="M237" t="s">
        <v>404</v>
      </c>
      <c r="N237">
        <v>4</v>
      </c>
      <c r="O237" t="str">
        <f>INDEX(Input_Score!$E$6:$E$14,MATCH(Location01!N237,Input_Score!$D$6:$D$14,0))</f>
        <v>H. privately owned semi-publicly operated</v>
      </c>
    </row>
    <row r="238" spans="1:15" x14ac:dyDescent="0.2">
      <c r="A238">
        <v>237</v>
      </c>
      <c r="B238" t="s">
        <v>816</v>
      </c>
      <c r="C238" t="s">
        <v>6</v>
      </c>
      <c r="D238" t="s">
        <v>405</v>
      </c>
      <c r="E238" t="s">
        <v>402</v>
      </c>
      <c r="F238" s="6">
        <v>-0.05</v>
      </c>
      <c r="G238" s="6">
        <v>-0.1</v>
      </c>
      <c r="H238" t="s">
        <v>1298</v>
      </c>
      <c r="I238">
        <v>13.868256000000001</v>
      </c>
      <c r="J238">
        <v>100.55056500000001</v>
      </c>
      <c r="L238" t="s">
        <v>1285</v>
      </c>
      <c r="M238" t="s">
        <v>405</v>
      </c>
      <c r="N238">
        <v>5</v>
      </c>
      <c r="O238" t="str">
        <f>INDEX(Input_Score!$E$6:$E$14,MATCH(Location01!N238,Input_Score!$D$6:$D$14,0))</f>
        <v>C. jointly owned and operated</v>
      </c>
    </row>
    <row r="239" spans="1:15" x14ac:dyDescent="0.2">
      <c r="A239">
        <v>238</v>
      </c>
      <c r="B239" t="s">
        <v>817</v>
      </c>
      <c r="C239" t="s">
        <v>6</v>
      </c>
      <c r="D239" t="s">
        <v>406</v>
      </c>
      <c r="E239" t="s">
        <v>402</v>
      </c>
      <c r="F239" s="6">
        <v>2.15</v>
      </c>
      <c r="G239" s="6">
        <v>-1.1499999999999999</v>
      </c>
      <c r="H239" t="s">
        <v>1288</v>
      </c>
      <c r="I239">
        <v>13.867427960000001</v>
      </c>
      <c r="J239">
        <v>100.57811599999999</v>
      </c>
      <c r="L239" t="s">
        <v>1285</v>
      </c>
      <c r="M239" t="s">
        <v>406</v>
      </c>
      <c r="N239">
        <v>3</v>
      </c>
      <c r="O239" t="str">
        <f>INDEX(Input_Score!$E$6:$E$14,MATCH(Location01!N239,Input_Score!$D$6:$D$14,0))</f>
        <v>B. publicly own privately operated</v>
      </c>
    </row>
    <row r="240" spans="1:15" x14ac:dyDescent="0.2">
      <c r="A240">
        <v>239</v>
      </c>
      <c r="B240" t="s">
        <v>818</v>
      </c>
      <c r="C240" t="s">
        <v>6</v>
      </c>
      <c r="D240" t="s">
        <v>407</v>
      </c>
      <c r="E240" t="s">
        <v>402</v>
      </c>
      <c r="F240" s="6">
        <v>2.2000000000000002</v>
      </c>
      <c r="G240" s="6">
        <v>-1.1499999999999999</v>
      </c>
      <c r="H240" t="s">
        <v>1288</v>
      </c>
      <c r="I240">
        <v>13.85594356</v>
      </c>
      <c r="J240">
        <v>100.60846650000001</v>
      </c>
      <c r="L240" t="s">
        <v>1285</v>
      </c>
      <c r="M240" t="s">
        <v>407</v>
      </c>
      <c r="N240">
        <v>3</v>
      </c>
      <c r="O240" t="str">
        <f>INDEX(Input_Score!$E$6:$E$14,MATCH(Location01!N240,Input_Score!$D$6:$D$14,0))</f>
        <v>B. publicly own privately operated</v>
      </c>
    </row>
    <row r="241" spans="1:15" x14ac:dyDescent="0.2">
      <c r="A241">
        <v>240</v>
      </c>
      <c r="B241" t="s">
        <v>819</v>
      </c>
      <c r="C241" t="s">
        <v>6</v>
      </c>
      <c r="D241" t="s">
        <v>408</v>
      </c>
      <c r="E241" t="s">
        <v>402</v>
      </c>
      <c r="F241" s="6">
        <v>1.9</v>
      </c>
      <c r="G241" s="6">
        <v>-2.0499999999999998</v>
      </c>
      <c r="H241" t="s">
        <v>1288</v>
      </c>
      <c r="I241">
        <v>13.88134674</v>
      </c>
      <c r="J241">
        <v>100.564937</v>
      </c>
      <c r="L241" t="s">
        <v>1285</v>
      </c>
      <c r="M241" t="s">
        <v>408</v>
      </c>
      <c r="N241">
        <v>3</v>
      </c>
      <c r="O241" t="str">
        <f>INDEX(Input_Score!$E$6:$E$14,MATCH(Location01!N241,Input_Score!$D$6:$D$14,0))</f>
        <v>B. publicly own privately operated</v>
      </c>
    </row>
    <row r="242" spans="1:15" x14ac:dyDescent="0.2">
      <c r="A242">
        <v>241</v>
      </c>
      <c r="B242" t="s">
        <v>820</v>
      </c>
      <c r="C242" t="s">
        <v>6</v>
      </c>
      <c r="D242" t="s">
        <v>409</v>
      </c>
      <c r="E242" t="s">
        <v>402</v>
      </c>
      <c r="F242" s="6">
        <v>1.85</v>
      </c>
      <c r="G242" s="6">
        <v>-2.0499999999999998</v>
      </c>
      <c r="H242" t="s">
        <v>1288</v>
      </c>
      <c r="I242">
        <v>13.879139650000001</v>
      </c>
      <c r="J242">
        <v>100.5511814</v>
      </c>
      <c r="L242" t="s">
        <v>1285</v>
      </c>
      <c r="M242" t="s">
        <v>409</v>
      </c>
      <c r="N242">
        <v>3</v>
      </c>
      <c r="O242" t="str">
        <f>INDEX(Input_Score!$E$6:$E$14,MATCH(Location01!N242,Input_Score!$D$6:$D$14,0))</f>
        <v>B. publicly own privately operated</v>
      </c>
    </row>
    <row r="243" spans="1:15" x14ac:dyDescent="0.2">
      <c r="A243">
        <v>242</v>
      </c>
      <c r="B243" t="s">
        <v>821</v>
      </c>
      <c r="C243" t="s">
        <v>6</v>
      </c>
      <c r="D243" t="s">
        <v>410</v>
      </c>
      <c r="E243" t="s">
        <v>402</v>
      </c>
      <c r="F243" s="6">
        <v>2.25</v>
      </c>
      <c r="G243" s="6">
        <v>-1.1499999999999999</v>
      </c>
      <c r="H243" t="s">
        <v>1288</v>
      </c>
      <c r="I243">
        <v>13.85822628</v>
      </c>
      <c r="J243">
        <v>100.55458470000001</v>
      </c>
      <c r="L243" t="s">
        <v>1285</v>
      </c>
      <c r="M243" t="s">
        <v>410</v>
      </c>
      <c r="N243">
        <v>3</v>
      </c>
      <c r="O243" t="str">
        <f>INDEX(Input_Score!$E$6:$E$14,MATCH(Location01!N243,Input_Score!$D$6:$D$14,0))</f>
        <v>B. publicly own privately operated</v>
      </c>
    </row>
    <row r="244" spans="1:15" x14ac:dyDescent="0.2">
      <c r="A244">
        <v>243</v>
      </c>
      <c r="B244" t="s">
        <v>822</v>
      </c>
      <c r="C244" t="s">
        <v>6</v>
      </c>
      <c r="D244" t="s">
        <v>411</v>
      </c>
      <c r="E244" t="s">
        <v>402</v>
      </c>
      <c r="F244" s="6">
        <v>-0.05</v>
      </c>
      <c r="G244" s="6">
        <v>-2.0499999999999998</v>
      </c>
      <c r="H244" t="s">
        <v>1349</v>
      </c>
      <c r="I244">
        <v>13.87166141</v>
      </c>
      <c r="J244">
        <v>100.5645499</v>
      </c>
      <c r="L244" t="s">
        <v>1285</v>
      </c>
      <c r="M244" t="s">
        <v>411</v>
      </c>
      <c r="N244">
        <v>2</v>
      </c>
      <c r="O244" t="str">
        <f>INDEX(Input_Score!$E$6:$E$14,MATCH(Location01!N244,Input_Score!$D$6:$D$14,0))</f>
        <v>I. jointly owned privately operated</v>
      </c>
    </row>
    <row r="245" spans="1:15" x14ac:dyDescent="0.2">
      <c r="A245">
        <v>244</v>
      </c>
      <c r="B245" t="s">
        <v>823</v>
      </c>
      <c r="C245" t="s">
        <v>6</v>
      </c>
      <c r="D245" t="s">
        <v>412</v>
      </c>
      <c r="E245" t="s">
        <v>402</v>
      </c>
      <c r="F245" s="6">
        <v>-2.25</v>
      </c>
      <c r="G245" s="6">
        <v>-0.1</v>
      </c>
      <c r="H245" t="s">
        <v>1306</v>
      </c>
      <c r="I245">
        <v>13.89507379</v>
      </c>
      <c r="J245">
        <v>100.5561495</v>
      </c>
      <c r="L245" t="s">
        <v>1285</v>
      </c>
      <c r="M245" t="s">
        <v>412</v>
      </c>
      <c r="N245">
        <v>4</v>
      </c>
      <c r="O245" t="str">
        <f>INDEX(Input_Score!$E$6:$E$14,MATCH(Location01!N245,Input_Score!$D$6:$D$14,0))</f>
        <v>H. privately owned semi-publicly operated</v>
      </c>
    </row>
    <row r="246" spans="1:15" x14ac:dyDescent="0.2">
      <c r="A246">
        <v>245</v>
      </c>
      <c r="B246" t="s">
        <v>824</v>
      </c>
      <c r="C246" t="s">
        <v>6</v>
      </c>
      <c r="D246" t="s">
        <v>413</v>
      </c>
      <c r="E246" t="s">
        <v>402</v>
      </c>
      <c r="F246" s="6">
        <v>-1.95</v>
      </c>
      <c r="G246" s="6">
        <v>-0.1</v>
      </c>
      <c r="H246" t="s">
        <v>1306</v>
      </c>
      <c r="I246">
        <v>13.885914850000001</v>
      </c>
      <c r="J246">
        <v>100.58141000000001</v>
      </c>
      <c r="L246" t="s">
        <v>1285</v>
      </c>
      <c r="M246" t="s">
        <v>413</v>
      </c>
      <c r="N246">
        <v>4</v>
      </c>
      <c r="O246" t="str">
        <f>INDEX(Input_Score!$E$6:$E$14,MATCH(Location01!N246,Input_Score!$D$6:$D$14,0))</f>
        <v>H. privately owned semi-publicly operated</v>
      </c>
    </row>
    <row r="247" spans="1:15" x14ac:dyDescent="0.2">
      <c r="A247">
        <v>246</v>
      </c>
      <c r="B247" t="s">
        <v>825</v>
      </c>
      <c r="C247" t="s">
        <v>6</v>
      </c>
      <c r="D247" t="s">
        <v>414</v>
      </c>
      <c r="E247" t="s">
        <v>402</v>
      </c>
      <c r="F247" s="6">
        <v>-1.9</v>
      </c>
      <c r="G247" s="6">
        <v>-0.1</v>
      </c>
      <c r="H247" t="s">
        <v>1306</v>
      </c>
      <c r="I247">
        <v>13.89441354</v>
      </c>
      <c r="J247">
        <v>100.5587713</v>
      </c>
      <c r="L247" t="s">
        <v>1285</v>
      </c>
      <c r="M247" t="s">
        <v>414</v>
      </c>
      <c r="N247">
        <v>4</v>
      </c>
      <c r="O247" t="str">
        <f>INDEX(Input_Score!$E$6:$E$14,MATCH(Location01!N247,Input_Score!$D$6:$D$14,0))</f>
        <v>H. privately owned semi-publicly operated</v>
      </c>
    </row>
    <row r="248" spans="1:15" x14ac:dyDescent="0.2">
      <c r="A248">
        <v>247</v>
      </c>
      <c r="B248" t="s">
        <v>826</v>
      </c>
      <c r="C248" t="s">
        <v>6</v>
      </c>
      <c r="D248" t="s">
        <v>415</v>
      </c>
      <c r="E248" t="s">
        <v>402</v>
      </c>
      <c r="F248" s="6">
        <v>-1.85</v>
      </c>
      <c r="G248" s="6">
        <v>-0.1</v>
      </c>
      <c r="H248" t="s">
        <v>1306</v>
      </c>
      <c r="I248">
        <v>13.89368784</v>
      </c>
      <c r="J248">
        <v>100.55978810000001</v>
      </c>
      <c r="L248" t="s">
        <v>1285</v>
      </c>
      <c r="M248" t="s">
        <v>415</v>
      </c>
      <c r="N248">
        <v>4</v>
      </c>
      <c r="O248" t="str">
        <f>INDEX(Input_Score!$E$6:$E$14,MATCH(Location01!N248,Input_Score!$D$6:$D$14,0))</f>
        <v>H. privately owned semi-publicly operated</v>
      </c>
    </row>
    <row r="249" spans="1:15" x14ac:dyDescent="0.2">
      <c r="A249">
        <v>248</v>
      </c>
      <c r="B249" t="s">
        <v>827</v>
      </c>
      <c r="C249" t="s">
        <v>6</v>
      </c>
      <c r="D249" t="s">
        <v>416</v>
      </c>
      <c r="E249" t="s">
        <v>402</v>
      </c>
      <c r="F249" s="6">
        <v>-0.85</v>
      </c>
      <c r="G249" s="6">
        <v>0.95</v>
      </c>
      <c r="H249" t="s">
        <v>1296</v>
      </c>
      <c r="I249">
        <v>13.88851672</v>
      </c>
      <c r="J249">
        <v>100.5823876</v>
      </c>
      <c r="L249" t="s">
        <v>1285</v>
      </c>
      <c r="M249" t="s">
        <v>416</v>
      </c>
      <c r="N249">
        <v>7</v>
      </c>
      <c r="O249" t="str">
        <f>INDEX(Input_Score!$E$6:$E$14,MATCH(Location01!N249,Input_Score!$D$6:$D$14,0))</f>
        <v>D. privately own publicly operated</v>
      </c>
    </row>
    <row r="250" spans="1:15" x14ac:dyDescent="0.2">
      <c r="A250">
        <v>249</v>
      </c>
      <c r="B250" t="s">
        <v>828</v>
      </c>
      <c r="C250" t="s">
        <v>6</v>
      </c>
      <c r="D250" t="s">
        <v>417</v>
      </c>
      <c r="E250" t="s">
        <v>402</v>
      </c>
      <c r="F250" s="6">
        <v>-0.1</v>
      </c>
      <c r="G250" s="6">
        <v>-0.1</v>
      </c>
      <c r="H250" t="s">
        <v>1298</v>
      </c>
      <c r="I250">
        <v>13.867945880000001</v>
      </c>
      <c r="J250">
        <v>100.58123809999999</v>
      </c>
      <c r="L250" t="s">
        <v>1285</v>
      </c>
      <c r="M250" t="s">
        <v>417</v>
      </c>
      <c r="N250">
        <v>5</v>
      </c>
      <c r="O250" t="str">
        <f>INDEX(Input_Score!$E$6:$E$14,MATCH(Location01!N250,Input_Score!$D$6:$D$14,0))</f>
        <v>C. jointly owned and operated</v>
      </c>
    </row>
    <row r="251" spans="1:15" x14ac:dyDescent="0.2">
      <c r="A251">
        <v>250</v>
      </c>
      <c r="B251" t="s">
        <v>829</v>
      </c>
      <c r="C251" t="s">
        <v>6</v>
      </c>
      <c r="D251" t="s">
        <v>418</v>
      </c>
      <c r="E251" t="s">
        <v>402</v>
      </c>
      <c r="F251" s="6">
        <v>-0.15</v>
      </c>
      <c r="G251" s="6">
        <v>-0.1</v>
      </c>
      <c r="H251" t="s">
        <v>1298</v>
      </c>
      <c r="I251">
        <v>13.86012927</v>
      </c>
      <c r="J251">
        <v>100.5823462</v>
      </c>
      <c r="L251" t="s">
        <v>1285</v>
      </c>
      <c r="M251" t="s">
        <v>418</v>
      </c>
      <c r="N251">
        <v>5</v>
      </c>
      <c r="O251" t="str">
        <f>INDEX(Input_Score!$E$6:$E$14,MATCH(Location01!N251,Input_Score!$D$6:$D$14,0))</f>
        <v>C. jointly owned and operated</v>
      </c>
    </row>
    <row r="252" spans="1:15" x14ac:dyDescent="0.2">
      <c r="A252">
        <v>251</v>
      </c>
      <c r="B252" t="s">
        <v>830</v>
      </c>
      <c r="C252" t="s">
        <v>6</v>
      </c>
      <c r="D252" t="s">
        <v>419</v>
      </c>
      <c r="E252" t="s">
        <v>402</v>
      </c>
      <c r="F252" s="6">
        <v>-0.2</v>
      </c>
      <c r="G252" s="6">
        <v>-0.1</v>
      </c>
      <c r="H252" t="s">
        <v>1298</v>
      </c>
      <c r="I252">
        <v>13.88867591</v>
      </c>
      <c r="J252">
        <v>100.587971</v>
      </c>
      <c r="L252" t="s">
        <v>1285</v>
      </c>
      <c r="M252" t="s">
        <v>419</v>
      </c>
      <c r="N252">
        <v>5</v>
      </c>
      <c r="O252" t="str">
        <f>INDEX(Input_Score!$E$6:$E$14,MATCH(Location01!N252,Input_Score!$D$6:$D$14,0))</f>
        <v>C. jointly owned and operated</v>
      </c>
    </row>
    <row r="253" spans="1:15" x14ac:dyDescent="0.2">
      <c r="A253">
        <v>252</v>
      </c>
      <c r="B253" t="s">
        <v>831</v>
      </c>
      <c r="C253" t="s">
        <v>6</v>
      </c>
      <c r="D253" t="s">
        <v>420</v>
      </c>
      <c r="E253" t="s">
        <v>402</v>
      </c>
      <c r="F253" s="6">
        <v>1.95</v>
      </c>
      <c r="G253" s="6">
        <v>-1.2</v>
      </c>
      <c r="H253" t="s">
        <v>1288</v>
      </c>
      <c r="I253">
        <v>13.88924989</v>
      </c>
      <c r="J253">
        <v>100.58265710000001</v>
      </c>
      <c r="L253" t="s">
        <v>1285</v>
      </c>
      <c r="M253" t="s">
        <v>420</v>
      </c>
      <c r="N253">
        <v>3</v>
      </c>
      <c r="O253" t="str">
        <f>INDEX(Input_Score!$E$6:$E$14,MATCH(Location01!N253,Input_Score!$D$6:$D$14,0))</f>
        <v>B. publicly own privately operated</v>
      </c>
    </row>
    <row r="254" spans="1:15" x14ac:dyDescent="0.2">
      <c r="A254">
        <v>253</v>
      </c>
      <c r="B254" t="s">
        <v>832</v>
      </c>
      <c r="C254" t="s">
        <v>6</v>
      </c>
      <c r="D254" t="s">
        <v>421</v>
      </c>
      <c r="E254" t="s">
        <v>402</v>
      </c>
      <c r="F254" s="6">
        <v>-0.25</v>
      </c>
      <c r="G254" s="6">
        <v>-0.1</v>
      </c>
      <c r="H254" t="s">
        <v>1298</v>
      </c>
      <c r="I254">
        <v>13.884923300000001</v>
      </c>
      <c r="J254">
        <v>100.58044870000001</v>
      </c>
      <c r="L254" t="s">
        <v>1285</v>
      </c>
      <c r="M254" t="s">
        <v>421</v>
      </c>
      <c r="N254">
        <v>5</v>
      </c>
      <c r="O254" t="str">
        <f>INDEX(Input_Score!$E$6:$E$14,MATCH(Location01!N254,Input_Score!$D$6:$D$14,0))</f>
        <v>C. jointly owned and operated</v>
      </c>
    </row>
    <row r="255" spans="1:15" x14ac:dyDescent="0.2">
      <c r="A255">
        <v>254</v>
      </c>
      <c r="B255" t="s">
        <v>833</v>
      </c>
      <c r="C255" t="s">
        <v>6</v>
      </c>
      <c r="D255" t="s">
        <v>422</v>
      </c>
      <c r="E255" t="s">
        <v>402</v>
      </c>
      <c r="F255" s="6">
        <v>0.05</v>
      </c>
      <c r="G255" s="6">
        <v>-0.1</v>
      </c>
      <c r="H255" t="s">
        <v>1298</v>
      </c>
      <c r="I255">
        <v>13.90054237</v>
      </c>
      <c r="J255">
        <v>100.5891262</v>
      </c>
      <c r="L255" t="s">
        <v>1285</v>
      </c>
      <c r="M255" t="s">
        <v>422</v>
      </c>
      <c r="N255">
        <v>5</v>
      </c>
      <c r="O255" t="str">
        <f>INDEX(Input_Score!$E$6:$E$14,MATCH(Location01!N255,Input_Score!$D$6:$D$14,0))</f>
        <v>C. jointly owned and operated</v>
      </c>
    </row>
    <row r="256" spans="1:15" x14ac:dyDescent="0.2">
      <c r="A256">
        <v>255</v>
      </c>
      <c r="B256" t="s">
        <v>834</v>
      </c>
      <c r="C256" t="s">
        <v>6</v>
      </c>
      <c r="D256" t="s">
        <v>423</v>
      </c>
      <c r="E256" t="s">
        <v>402</v>
      </c>
      <c r="F256" s="6">
        <v>1.9</v>
      </c>
      <c r="G256" s="6">
        <v>-1.2</v>
      </c>
      <c r="H256" t="s">
        <v>1288</v>
      </c>
      <c r="I256">
        <v>13.900730980000001</v>
      </c>
      <c r="J256">
        <v>100.583985</v>
      </c>
      <c r="L256" t="s">
        <v>1285</v>
      </c>
      <c r="M256" t="s">
        <v>423</v>
      </c>
      <c r="N256">
        <v>3</v>
      </c>
      <c r="O256" t="str">
        <f>INDEX(Input_Score!$E$6:$E$14,MATCH(Location01!N256,Input_Score!$D$6:$D$14,0))</f>
        <v>B. publicly own privately operated</v>
      </c>
    </row>
    <row r="257" spans="1:15" x14ac:dyDescent="0.2">
      <c r="A257">
        <v>256</v>
      </c>
      <c r="B257" t="s">
        <v>835</v>
      </c>
      <c r="C257" t="s">
        <v>6</v>
      </c>
      <c r="D257" t="s">
        <v>424</v>
      </c>
      <c r="E257" t="s">
        <v>402</v>
      </c>
      <c r="F257" s="6">
        <v>1.85</v>
      </c>
      <c r="G257" s="6">
        <v>-1.2</v>
      </c>
      <c r="H257" t="s">
        <v>1288</v>
      </c>
      <c r="I257">
        <v>13.90248785</v>
      </c>
      <c r="J257">
        <v>100.578998</v>
      </c>
      <c r="L257" t="s">
        <v>1285</v>
      </c>
      <c r="M257" t="s">
        <v>424</v>
      </c>
      <c r="N257">
        <v>3</v>
      </c>
      <c r="O257" t="str">
        <f>INDEX(Input_Score!$E$6:$E$14,MATCH(Location01!N257,Input_Score!$D$6:$D$14,0))</f>
        <v>B. publicly own privately operated</v>
      </c>
    </row>
    <row r="258" spans="1:15" x14ac:dyDescent="0.2">
      <c r="A258">
        <v>257</v>
      </c>
      <c r="B258" t="s">
        <v>836</v>
      </c>
      <c r="C258" t="s">
        <v>6</v>
      </c>
      <c r="D258" t="s">
        <v>425</v>
      </c>
      <c r="E258" t="s">
        <v>402</v>
      </c>
      <c r="F258" s="6">
        <v>2.2000000000000002</v>
      </c>
      <c r="G258" s="6">
        <v>-0.1</v>
      </c>
      <c r="H258" t="s">
        <v>1294</v>
      </c>
      <c r="I258">
        <v>13.891446459999999</v>
      </c>
      <c r="J258">
        <v>100.5718511</v>
      </c>
      <c r="L258" t="s">
        <v>1285</v>
      </c>
      <c r="M258" t="s">
        <v>425</v>
      </c>
      <c r="N258">
        <v>6</v>
      </c>
      <c r="O258" t="str">
        <f>INDEX(Input_Score!$E$6:$E$14,MATCH(Location01!N258,Input_Score!$D$6:$D$14,0))</f>
        <v>F. publicly owned semi-publicly operated</v>
      </c>
    </row>
    <row r="259" spans="1:15" x14ac:dyDescent="0.2">
      <c r="A259">
        <v>258</v>
      </c>
      <c r="B259" t="s">
        <v>837</v>
      </c>
      <c r="C259" t="s">
        <v>6</v>
      </c>
      <c r="D259" t="s">
        <v>426</v>
      </c>
      <c r="E259" t="s">
        <v>402</v>
      </c>
      <c r="F259" s="6">
        <v>2.25</v>
      </c>
      <c r="G259" s="6">
        <v>-0.1</v>
      </c>
      <c r="H259" t="s">
        <v>1294</v>
      </c>
      <c r="I259">
        <v>13.8904174</v>
      </c>
      <c r="J259">
        <v>100.5752777</v>
      </c>
      <c r="L259" t="s">
        <v>1285</v>
      </c>
      <c r="M259" t="s">
        <v>426</v>
      </c>
      <c r="N259">
        <v>6</v>
      </c>
      <c r="O259" t="str">
        <f>INDEX(Input_Score!$E$6:$E$14,MATCH(Location01!N259,Input_Score!$D$6:$D$14,0))</f>
        <v>F. publicly owned semi-publicly operated</v>
      </c>
    </row>
    <row r="260" spans="1:15" x14ac:dyDescent="0.2">
      <c r="A260">
        <v>259</v>
      </c>
      <c r="B260" t="s">
        <v>838</v>
      </c>
      <c r="C260" t="s">
        <v>6</v>
      </c>
      <c r="D260" t="s">
        <v>427</v>
      </c>
      <c r="E260" t="s">
        <v>402</v>
      </c>
      <c r="F260" s="6">
        <v>0.1</v>
      </c>
      <c r="G260" s="6">
        <v>-0.1</v>
      </c>
      <c r="H260" t="s">
        <v>1298</v>
      </c>
      <c r="I260">
        <v>13.885277090000001</v>
      </c>
      <c r="J260">
        <v>100.56057749999999</v>
      </c>
      <c r="L260" t="s">
        <v>1285</v>
      </c>
      <c r="M260" t="s">
        <v>427</v>
      </c>
      <c r="N260">
        <v>5</v>
      </c>
      <c r="O260" t="str">
        <f>INDEX(Input_Score!$E$6:$E$14,MATCH(Location01!N260,Input_Score!$D$6:$D$14,0))</f>
        <v>C. jointly owned and operated</v>
      </c>
    </row>
    <row r="261" spans="1:15" x14ac:dyDescent="0.2">
      <c r="A261">
        <v>260</v>
      </c>
      <c r="B261" t="s">
        <v>839</v>
      </c>
      <c r="C261" t="s">
        <v>6</v>
      </c>
      <c r="D261" t="s">
        <v>428</v>
      </c>
      <c r="E261" t="s">
        <v>402</v>
      </c>
      <c r="F261" s="6">
        <v>1.95</v>
      </c>
      <c r="G261" s="6">
        <v>-0.15</v>
      </c>
      <c r="H261" t="s">
        <v>1294</v>
      </c>
      <c r="I261">
        <v>13.88518294</v>
      </c>
      <c r="J261">
        <v>100.5610173</v>
      </c>
      <c r="L261" t="s">
        <v>1285</v>
      </c>
      <c r="M261" t="s">
        <v>428</v>
      </c>
      <c r="N261">
        <v>6</v>
      </c>
      <c r="O261" t="str">
        <f>INDEX(Input_Score!$E$6:$E$14,MATCH(Location01!N261,Input_Score!$D$6:$D$14,0))</f>
        <v>F. publicly owned semi-publicly operated</v>
      </c>
    </row>
    <row r="262" spans="1:15" x14ac:dyDescent="0.2">
      <c r="A262">
        <v>261</v>
      </c>
      <c r="B262" t="s">
        <v>840</v>
      </c>
      <c r="C262" t="s">
        <v>6</v>
      </c>
      <c r="D262" t="s">
        <v>429</v>
      </c>
      <c r="E262" t="s">
        <v>402</v>
      </c>
      <c r="F262" s="6">
        <v>0.15</v>
      </c>
      <c r="G262" s="6">
        <v>-0.1</v>
      </c>
      <c r="H262" t="s">
        <v>1298</v>
      </c>
      <c r="I262">
        <v>13.90434363</v>
      </c>
      <c r="J262">
        <v>100.5627983</v>
      </c>
      <c r="L262" t="s">
        <v>1285</v>
      </c>
      <c r="M262" t="s">
        <v>429</v>
      </c>
      <c r="N262">
        <v>5</v>
      </c>
      <c r="O262" t="str">
        <f>INDEX(Input_Score!$E$6:$E$14,MATCH(Location01!N262,Input_Score!$D$6:$D$14,0))</f>
        <v>C. jointly owned and operated</v>
      </c>
    </row>
    <row r="263" spans="1:15" x14ac:dyDescent="0.2">
      <c r="A263">
        <v>262</v>
      </c>
      <c r="B263" t="s">
        <v>841</v>
      </c>
      <c r="C263" t="s">
        <v>6</v>
      </c>
      <c r="D263" t="s">
        <v>430</v>
      </c>
      <c r="E263" t="s">
        <v>402</v>
      </c>
      <c r="F263" s="6">
        <v>1.9</v>
      </c>
      <c r="G263" s="6">
        <v>-0.15</v>
      </c>
      <c r="H263" t="s">
        <v>1294</v>
      </c>
      <c r="I263">
        <v>13.87263411</v>
      </c>
      <c r="J263">
        <v>100.55535829999999</v>
      </c>
      <c r="L263" t="s">
        <v>1285</v>
      </c>
      <c r="M263" t="s">
        <v>430</v>
      </c>
      <c r="N263">
        <v>6</v>
      </c>
      <c r="O263" t="str">
        <f>INDEX(Input_Score!$E$6:$E$14,MATCH(Location01!N263,Input_Score!$D$6:$D$14,0))</f>
        <v>F. publicly owned semi-publicly operated</v>
      </c>
    </row>
    <row r="264" spans="1:15" x14ac:dyDescent="0.2">
      <c r="A264">
        <v>263</v>
      </c>
      <c r="B264" t="s">
        <v>842</v>
      </c>
      <c r="C264" t="s">
        <v>6</v>
      </c>
      <c r="D264" t="s">
        <v>431</v>
      </c>
      <c r="E264" t="s">
        <v>402</v>
      </c>
      <c r="F264" s="6">
        <v>0.2</v>
      </c>
      <c r="G264" s="6">
        <v>-0.1</v>
      </c>
      <c r="H264" t="s">
        <v>1298</v>
      </c>
      <c r="I264">
        <v>13.904343632</v>
      </c>
      <c r="J264">
        <v>100.56279832</v>
      </c>
      <c r="L264" t="s">
        <v>1285</v>
      </c>
      <c r="M264" t="s">
        <v>431</v>
      </c>
      <c r="N264">
        <v>5</v>
      </c>
      <c r="O264" t="str">
        <f>INDEX(Input_Score!$E$6:$E$14,MATCH(Location01!N264,Input_Score!$D$6:$D$14,0))</f>
        <v>C. jointly owned and operated</v>
      </c>
    </row>
    <row r="265" spans="1:15" x14ac:dyDescent="0.2">
      <c r="A265">
        <v>264</v>
      </c>
      <c r="B265" t="s">
        <v>843</v>
      </c>
      <c r="C265" t="s">
        <v>6</v>
      </c>
      <c r="D265" t="s">
        <v>432</v>
      </c>
      <c r="E265" t="s">
        <v>402</v>
      </c>
      <c r="F265" s="6">
        <v>-2.25</v>
      </c>
      <c r="G265" s="6">
        <v>-1.1499999999999999</v>
      </c>
      <c r="H265" t="s">
        <v>1303</v>
      </c>
      <c r="I265">
        <v>13.865899349999999</v>
      </c>
      <c r="J265">
        <v>100.5505964</v>
      </c>
      <c r="L265" t="s">
        <v>1285</v>
      </c>
      <c r="M265" t="s">
        <v>432</v>
      </c>
      <c r="N265">
        <v>1</v>
      </c>
      <c r="O265" t="str">
        <f>INDEX(Input_Score!$E$6:$E$14,MATCH(Location01!N265,Input_Score!$D$6:$D$14,0))</f>
        <v>E. privately own and operated</v>
      </c>
    </row>
    <row r="266" spans="1:15" hidden="1" x14ac:dyDescent="0.2">
      <c r="A266">
        <v>265</v>
      </c>
      <c r="B266" t="s">
        <v>844</v>
      </c>
      <c r="C266" t="s">
        <v>6</v>
      </c>
      <c r="D266" t="s">
        <v>433</v>
      </c>
      <c r="E266" t="s">
        <v>402</v>
      </c>
      <c r="F266">
        <v>-2.15</v>
      </c>
      <c r="G266">
        <v>-1.05</v>
      </c>
      <c r="H266" t="s">
        <v>1303</v>
      </c>
      <c r="I266" t="e">
        <v>#N/A</v>
      </c>
      <c r="J266" t="e">
        <v>#N/A</v>
      </c>
      <c r="K266" t="s">
        <v>1281</v>
      </c>
      <c r="L266" t="s">
        <v>1032</v>
      </c>
      <c r="M266" t="s">
        <v>433</v>
      </c>
      <c r="N266">
        <v>1</v>
      </c>
      <c r="O266" t="str">
        <f>INDEX(Input_Score!$E$6:$E$14,MATCH(Location01!N266,Input_Score!$D$6:$D$14,0))</f>
        <v>E. privately own and operated</v>
      </c>
    </row>
    <row r="267" spans="1:15" x14ac:dyDescent="0.2">
      <c r="A267">
        <v>266</v>
      </c>
      <c r="B267" t="s">
        <v>845</v>
      </c>
      <c r="C267" t="s">
        <v>6</v>
      </c>
      <c r="D267" t="s">
        <v>434</v>
      </c>
      <c r="E267" t="s">
        <v>402</v>
      </c>
      <c r="F267" s="6">
        <v>0.9</v>
      </c>
      <c r="G267" s="6">
        <v>-1.05</v>
      </c>
      <c r="H267" t="s">
        <v>1288</v>
      </c>
      <c r="I267">
        <v>13.86745232</v>
      </c>
      <c r="J267">
        <v>100.5731966</v>
      </c>
      <c r="L267" t="s">
        <v>1285</v>
      </c>
      <c r="M267" t="s">
        <v>434</v>
      </c>
      <c r="N267">
        <v>3</v>
      </c>
      <c r="O267" t="str">
        <f>INDEX(Input_Score!$E$6:$E$14,MATCH(Location01!N267,Input_Score!$D$6:$D$14,0))</f>
        <v>B. publicly own privately operated</v>
      </c>
    </row>
    <row r="268" spans="1:15" x14ac:dyDescent="0.2">
      <c r="A268">
        <v>267</v>
      </c>
      <c r="B268" t="s">
        <v>846</v>
      </c>
      <c r="C268" t="s">
        <v>6</v>
      </c>
      <c r="D268" t="s">
        <v>435</v>
      </c>
      <c r="E268" t="s">
        <v>402</v>
      </c>
      <c r="F268" s="6">
        <v>0.25</v>
      </c>
      <c r="G268" s="6">
        <v>-0.1</v>
      </c>
      <c r="H268" t="s">
        <v>1298</v>
      </c>
      <c r="I268">
        <v>13.88260039</v>
      </c>
      <c r="J268">
        <v>100.5792853</v>
      </c>
      <c r="L268" t="s">
        <v>1285</v>
      </c>
      <c r="M268" t="s">
        <v>435</v>
      </c>
      <c r="N268">
        <v>5</v>
      </c>
      <c r="O268" t="str">
        <f>INDEX(Input_Score!$E$6:$E$14,MATCH(Location01!N268,Input_Score!$D$6:$D$14,0))</f>
        <v>C. jointly owned and operated</v>
      </c>
    </row>
    <row r="269" spans="1:15" hidden="1" x14ac:dyDescent="0.2">
      <c r="A269">
        <v>268</v>
      </c>
      <c r="B269" t="s">
        <v>847</v>
      </c>
      <c r="C269" t="s">
        <v>6</v>
      </c>
      <c r="D269" t="s">
        <v>436</v>
      </c>
      <c r="E269" t="s">
        <v>402</v>
      </c>
      <c r="F269">
        <v>-0.1</v>
      </c>
      <c r="G269">
        <v>-1.05</v>
      </c>
      <c r="H269" t="s">
        <v>1349</v>
      </c>
      <c r="I269">
        <v>0</v>
      </c>
      <c r="J269">
        <v>0</v>
      </c>
      <c r="K269" t="s">
        <v>1281</v>
      </c>
      <c r="L269" t="s">
        <v>1032</v>
      </c>
      <c r="M269" t="s">
        <v>436</v>
      </c>
      <c r="N269">
        <v>2</v>
      </c>
      <c r="O269" t="str">
        <f>INDEX(Input_Score!$E$6:$E$14,MATCH(Location01!N269,Input_Score!$D$6:$D$14,0))</f>
        <v>I. jointly owned privately operated</v>
      </c>
    </row>
    <row r="270" spans="1:15" x14ac:dyDescent="0.2">
      <c r="A270">
        <v>269</v>
      </c>
      <c r="B270" t="s">
        <v>848</v>
      </c>
      <c r="C270" t="s">
        <v>6</v>
      </c>
      <c r="D270" t="s">
        <v>437</v>
      </c>
      <c r="E270" t="s">
        <v>402</v>
      </c>
      <c r="F270" s="6">
        <v>-1.2</v>
      </c>
      <c r="G270" s="6">
        <v>-0.3</v>
      </c>
      <c r="H270" t="s">
        <v>1306</v>
      </c>
      <c r="I270">
        <v>13.87104982</v>
      </c>
      <c r="J270">
        <v>100.5500672</v>
      </c>
      <c r="L270" t="s">
        <v>1285</v>
      </c>
      <c r="M270" t="s">
        <v>437</v>
      </c>
      <c r="N270">
        <v>4</v>
      </c>
      <c r="O270" t="str">
        <f>INDEX(Input_Score!$E$6:$E$14,MATCH(Location01!N270,Input_Score!$D$6:$D$14,0))</f>
        <v>H. privately owned semi-publicly operated</v>
      </c>
    </row>
    <row r="271" spans="1:15" x14ac:dyDescent="0.2">
      <c r="A271">
        <v>270</v>
      </c>
      <c r="B271" t="s">
        <v>849</v>
      </c>
      <c r="C271" t="s">
        <v>6</v>
      </c>
      <c r="D271" t="s">
        <v>438</v>
      </c>
      <c r="E271" t="s">
        <v>402</v>
      </c>
      <c r="F271" s="6">
        <v>1.85</v>
      </c>
      <c r="G271" s="6">
        <v>-0.15</v>
      </c>
      <c r="H271" t="s">
        <v>1294</v>
      </c>
      <c r="I271">
        <v>13.87641281</v>
      </c>
      <c r="J271">
        <v>100.5783091</v>
      </c>
      <c r="L271" t="s">
        <v>1285</v>
      </c>
      <c r="M271" t="s">
        <v>438</v>
      </c>
      <c r="N271">
        <v>6</v>
      </c>
      <c r="O271" t="str">
        <f>INDEX(Input_Score!$E$6:$E$14,MATCH(Location01!N271,Input_Score!$D$6:$D$14,0))</f>
        <v>F. publicly owned semi-publicly operated</v>
      </c>
    </row>
    <row r="272" spans="1:15" hidden="1" x14ac:dyDescent="0.2">
      <c r="A272">
        <v>271</v>
      </c>
      <c r="B272" t="s">
        <v>850</v>
      </c>
      <c r="C272" t="s">
        <v>6</v>
      </c>
      <c r="D272" t="s">
        <v>439</v>
      </c>
      <c r="E272" t="s">
        <v>439</v>
      </c>
      <c r="F272">
        <v>0.15</v>
      </c>
      <c r="G272">
        <v>-0.15</v>
      </c>
      <c r="H272">
        <v>0</v>
      </c>
      <c r="I272">
        <v>0</v>
      </c>
      <c r="J272">
        <v>0</v>
      </c>
      <c r="K272" t="s">
        <v>1032</v>
      </c>
      <c r="L272" t="s">
        <v>1032</v>
      </c>
      <c r="M272" t="s">
        <v>439</v>
      </c>
      <c r="N272" t="e">
        <v>#N/A</v>
      </c>
      <c r="O272" t="e">
        <f>INDEX(Input_Score!$E$6:$E$14,MATCH(Location01!N272,Input_Score!$D$6:$D$14,0))</f>
        <v>#N/A</v>
      </c>
    </row>
    <row r="273" spans="1:15" x14ac:dyDescent="0.2">
      <c r="A273">
        <v>272</v>
      </c>
      <c r="B273" t="s">
        <v>851</v>
      </c>
      <c r="C273" t="s">
        <v>6</v>
      </c>
      <c r="D273" t="s">
        <v>440</v>
      </c>
      <c r="E273" t="s">
        <v>439</v>
      </c>
      <c r="F273" s="6">
        <v>-1.8</v>
      </c>
      <c r="G273" s="6">
        <v>-0.1</v>
      </c>
      <c r="H273" t="s">
        <v>1306</v>
      </c>
      <c r="I273">
        <v>13.68474406</v>
      </c>
      <c r="J273">
        <v>100.6109708</v>
      </c>
      <c r="L273" t="s">
        <v>1285</v>
      </c>
      <c r="M273" t="s">
        <v>440</v>
      </c>
      <c r="N273">
        <v>4</v>
      </c>
      <c r="O273" t="str">
        <f>INDEX(Input_Score!$E$6:$E$14,MATCH(Location01!N273,Input_Score!$D$6:$D$14,0))</f>
        <v>H. privately owned semi-publicly operated</v>
      </c>
    </row>
    <row r="274" spans="1:15" x14ac:dyDescent="0.2">
      <c r="A274">
        <v>273</v>
      </c>
      <c r="B274" t="s">
        <v>852</v>
      </c>
      <c r="C274" t="s">
        <v>6</v>
      </c>
      <c r="D274" t="s">
        <v>441</v>
      </c>
      <c r="E274" t="s">
        <v>439</v>
      </c>
      <c r="F274" s="6">
        <v>-1.75</v>
      </c>
      <c r="G274" s="6">
        <v>-0.1</v>
      </c>
      <c r="H274" t="s">
        <v>1306</v>
      </c>
      <c r="I274">
        <v>13.70296286</v>
      </c>
      <c r="J274">
        <v>100.60211940000001</v>
      </c>
      <c r="L274" t="s">
        <v>1285</v>
      </c>
      <c r="M274" t="s">
        <v>441</v>
      </c>
      <c r="N274">
        <v>4</v>
      </c>
      <c r="O274" t="str">
        <f>INDEX(Input_Score!$E$6:$E$14,MATCH(Location01!N274,Input_Score!$D$6:$D$14,0))</f>
        <v>H. privately owned semi-publicly operated</v>
      </c>
    </row>
    <row r="275" spans="1:15" x14ac:dyDescent="0.2">
      <c r="A275">
        <v>274</v>
      </c>
      <c r="B275" t="s">
        <v>853</v>
      </c>
      <c r="C275" t="s">
        <v>6</v>
      </c>
      <c r="D275" t="s">
        <v>442</v>
      </c>
      <c r="E275" t="s">
        <v>439</v>
      </c>
      <c r="F275" s="6">
        <v>-2.0499999999999998</v>
      </c>
      <c r="G275" s="6">
        <v>-2.0499999999999998</v>
      </c>
      <c r="H275" t="s">
        <v>1303</v>
      </c>
      <c r="I275">
        <v>13.687740979999999</v>
      </c>
      <c r="J275">
        <v>100.6092551</v>
      </c>
      <c r="L275" t="s">
        <v>1285</v>
      </c>
      <c r="M275" t="s">
        <v>442</v>
      </c>
      <c r="N275">
        <v>1</v>
      </c>
      <c r="O275" t="str">
        <f>INDEX(Input_Score!$E$6:$E$14,MATCH(Location01!N275,Input_Score!$D$6:$D$14,0))</f>
        <v>E. privately own and operated</v>
      </c>
    </row>
    <row r="276" spans="1:15" x14ac:dyDescent="0.2">
      <c r="A276">
        <v>275</v>
      </c>
      <c r="B276" t="s">
        <v>854</v>
      </c>
      <c r="C276" t="s">
        <v>6</v>
      </c>
      <c r="D276" t="s">
        <v>443</v>
      </c>
      <c r="E276" t="s">
        <v>439</v>
      </c>
      <c r="F276" s="6">
        <v>-2.0499999999999998</v>
      </c>
      <c r="G276" s="6">
        <v>-0.15</v>
      </c>
      <c r="H276" t="s">
        <v>1306</v>
      </c>
      <c r="I276">
        <v>13.68842209</v>
      </c>
      <c r="J276">
        <v>100.6075992</v>
      </c>
      <c r="L276" t="s">
        <v>1285</v>
      </c>
      <c r="M276" t="s">
        <v>443</v>
      </c>
      <c r="N276">
        <v>4</v>
      </c>
      <c r="O276" t="str">
        <f>INDEX(Input_Score!$E$6:$E$14,MATCH(Location01!N276,Input_Score!$D$6:$D$14,0))</f>
        <v>H. privately owned semi-publicly operated</v>
      </c>
    </row>
    <row r="277" spans="1:15" x14ac:dyDescent="0.2">
      <c r="A277">
        <v>276</v>
      </c>
      <c r="B277" t="s">
        <v>855</v>
      </c>
      <c r="C277" t="s">
        <v>6</v>
      </c>
      <c r="D277" t="s">
        <v>444</v>
      </c>
      <c r="E277" t="s">
        <v>439</v>
      </c>
      <c r="F277" s="6">
        <v>-1.95</v>
      </c>
      <c r="G277" s="6">
        <v>-1.1499999999999999</v>
      </c>
      <c r="H277" t="s">
        <v>1303</v>
      </c>
      <c r="I277">
        <v>13.68797045</v>
      </c>
      <c r="J277">
        <v>100.63661500000001</v>
      </c>
      <c r="L277" t="s">
        <v>1285</v>
      </c>
      <c r="M277" t="s">
        <v>444</v>
      </c>
      <c r="N277">
        <v>1</v>
      </c>
      <c r="O277" t="str">
        <f>INDEX(Input_Score!$E$6:$E$14,MATCH(Location01!N277,Input_Score!$D$6:$D$14,0))</f>
        <v>E. privately own and operated</v>
      </c>
    </row>
    <row r="278" spans="1:15" x14ac:dyDescent="0.2">
      <c r="A278">
        <v>277</v>
      </c>
      <c r="B278" t="s">
        <v>856</v>
      </c>
      <c r="C278" t="s">
        <v>6</v>
      </c>
      <c r="D278" t="s">
        <v>444</v>
      </c>
      <c r="E278" t="s">
        <v>439</v>
      </c>
      <c r="F278" s="6">
        <v>-1.9</v>
      </c>
      <c r="G278" s="6">
        <v>-1.1499999999999999</v>
      </c>
      <c r="H278" t="s">
        <v>1303</v>
      </c>
      <c r="I278">
        <v>13.68797045</v>
      </c>
      <c r="J278">
        <v>100.63661500000001</v>
      </c>
      <c r="L278" t="s">
        <v>1285</v>
      </c>
      <c r="M278" t="s">
        <v>444</v>
      </c>
      <c r="N278">
        <v>1</v>
      </c>
      <c r="O278" t="str">
        <f>INDEX(Input_Score!$E$6:$E$14,MATCH(Location01!N278,Input_Score!$D$6:$D$14,0))</f>
        <v>E. privately own and operated</v>
      </c>
    </row>
    <row r="279" spans="1:15" x14ac:dyDescent="0.2">
      <c r="A279">
        <v>278</v>
      </c>
      <c r="B279" t="s">
        <v>857</v>
      </c>
      <c r="C279" t="s">
        <v>6</v>
      </c>
      <c r="D279" t="s">
        <v>445</v>
      </c>
      <c r="E279" t="s">
        <v>439</v>
      </c>
      <c r="F279" s="6">
        <v>-0.8</v>
      </c>
      <c r="G279" s="6">
        <v>0.95</v>
      </c>
      <c r="H279" t="s">
        <v>1296</v>
      </c>
      <c r="I279">
        <v>13.687846670000001</v>
      </c>
      <c r="J279">
        <v>100.61499019999999</v>
      </c>
      <c r="L279" t="s">
        <v>1285</v>
      </c>
      <c r="M279" t="s">
        <v>445</v>
      </c>
      <c r="N279">
        <v>7</v>
      </c>
      <c r="O279" t="str">
        <f>INDEX(Input_Score!$E$6:$E$14,MATCH(Location01!N279,Input_Score!$D$6:$D$14,0))</f>
        <v>D. privately own publicly operated</v>
      </c>
    </row>
    <row r="280" spans="1:15" x14ac:dyDescent="0.2">
      <c r="A280">
        <v>279</v>
      </c>
      <c r="B280" t="s">
        <v>858</v>
      </c>
      <c r="C280" t="s">
        <v>6</v>
      </c>
      <c r="D280" t="s">
        <v>446</v>
      </c>
      <c r="E280" t="s">
        <v>439</v>
      </c>
      <c r="F280" s="6">
        <v>-1.25</v>
      </c>
      <c r="G280" s="6">
        <v>-0.3</v>
      </c>
      <c r="H280" t="s">
        <v>1306</v>
      </c>
      <c r="I280">
        <v>13.69372315</v>
      </c>
      <c r="J280">
        <v>100.5938325</v>
      </c>
      <c r="L280" t="s">
        <v>1285</v>
      </c>
      <c r="M280" t="s">
        <v>446</v>
      </c>
      <c r="N280">
        <v>4</v>
      </c>
      <c r="O280" t="str">
        <f>INDEX(Input_Score!$E$6:$E$14,MATCH(Location01!N280,Input_Score!$D$6:$D$14,0))</f>
        <v>H. privately owned semi-publicly operated</v>
      </c>
    </row>
    <row r="281" spans="1:15" x14ac:dyDescent="0.2">
      <c r="A281">
        <v>280</v>
      </c>
      <c r="B281" t="s">
        <v>859</v>
      </c>
      <c r="C281" t="s">
        <v>6</v>
      </c>
      <c r="D281" t="s">
        <v>447</v>
      </c>
      <c r="E281" t="s">
        <v>439</v>
      </c>
      <c r="F281" s="6">
        <v>-0.95</v>
      </c>
      <c r="G281" s="6">
        <v>-0.3</v>
      </c>
      <c r="H281" t="s">
        <v>1306</v>
      </c>
      <c r="I281">
        <v>13.703132999999999</v>
      </c>
      <c r="J281">
        <v>100.62277210000001</v>
      </c>
      <c r="L281" t="s">
        <v>1285</v>
      </c>
      <c r="M281" t="s">
        <v>447</v>
      </c>
      <c r="N281">
        <v>4</v>
      </c>
      <c r="O281" t="str">
        <f>INDEX(Input_Score!$E$6:$E$14,MATCH(Location01!N281,Input_Score!$D$6:$D$14,0))</f>
        <v>H. privately owned semi-publicly operated</v>
      </c>
    </row>
    <row r="282" spans="1:15" x14ac:dyDescent="0.2">
      <c r="A282">
        <v>281</v>
      </c>
      <c r="B282" t="s">
        <v>860</v>
      </c>
      <c r="C282" t="s">
        <v>6</v>
      </c>
      <c r="D282" t="s">
        <v>1260</v>
      </c>
      <c r="E282" t="s">
        <v>439</v>
      </c>
      <c r="F282" s="6">
        <v>-0.75</v>
      </c>
      <c r="G282" s="6">
        <v>0.95</v>
      </c>
      <c r="H282" t="s">
        <v>1296</v>
      </c>
      <c r="I282">
        <v>13.690862839999999</v>
      </c>
      <c r="J282">
        <v>100.6348517</v>
      </c>
      <c r="K282" t="s">
        <v>1282</v>
      </c>
      <c r="L282" t="s">
        <v>1285</v>
      </c>
      <c r="M282" t="s">
        <v>448</v>
      </c>
      <c r="N282">
        <v>7</v>
      </c>
      <c r="O282" t="str">
        <f>INDEX(Input_Score!$E$6:$E$14,MATCH(Location01!N282,Input_Score!$D$6:$D$14,0))</f>
        <v>D. privately own publicly operated</v>
      </c>
    </row>
    <row r="283" spans="1:15" x14ac:dyDescent="0.2">
      <c r="A283">
        <v>282</v>
      </c>
      <c r="B283" t="s">
        <v>861</v>
      </c>
      <c r="C283" t="s">
        <v>6</v>
      </c>
      <c r="D283" t="s">
        <v>449</v>
      </c>
      <c r="E283" t="s">
        <v>439</v>
      </c>
      <c r="F283" s="6">
        <v>1.8</v>
      </c>
      <c r="G283" s="6">
        <v>-0.15</v>
      </c>
      <c r="H283" t="s">
        <v>1294</v>
      </c>
      <c r="I283">
        <v>13.702415480000001</v>
      </c>
      <c r="J283">
        <v>100.6020821</v>
      </c>
      <c r="L283" t="s">
        <v>1285</v>
      </c>
      <c r="M283" t="s">
        <v>449</v>
      </c>
      <c r="N283">
        <v>6</v>
      </c>
      <c r="O283" t="str">
        <f>INDEX(Input_Score!$E$6:$E$14,MATCH(Location01!N283,Input_Score!$D$6:$D$14,0))</f>
        <v>F. publicly owned semi-publicly operated</v>
      </c>
    </row>
    <row r="284" spans="1:15" x14ac:dyDescent="0.2">
      <c r="A284">
        <v>283</v>
      </c>
      <c r="B284" t="s">
        <v>862</v>
      </c>
      <c r="C284" t="s">
        <v>6</v>
      </c>
      <c r="D284" t="s">
        <v>450</v>
      </c>
      <c r="E284" t="s">
        <v>439</v>
      </c>
      <c r="F284" s="6">
        <v>-0.05</v>
      </c>
      <c r="G284" s="6">
        <v>-0.15</v>
      </c>
      <c r="H284" t="s">
        <v>1298</v>
      </c>
      <c r="I284">
        <v>13.700811249999999</v>
      </c>
      <c r="J284">
        <v>100.5967091</v>
      </c>
      <c r="L284" t="s">
        <v>1285</v>
      </c>
      <c r="M284" t="s">
        <v>450</v>
      </c>
      <c r="N284">
        <v>5</v>
      </c>
      <c r="O284" t="str">
        <f>INDEX(Input_Score!$E$6:$E$14,MATCH(Location01!N284,Input_Score!$D$6:$D$14,0))</f>
        <v>C. jointly owned and operated</v>
      </c>
    </row>
    <row r="285" spans="1:15" x14ac:dyDescent="0.2">
      <c r="A285">
        <v>284</v>
      </c>
      <c r="B285" t="s">
        <v>863</v>
      </c>
      <c r="C285" t="s">
        <v>6</v>
      </c>
      <c r="D285" t="s">
        <v>1261</v>
      </c>
      <c r="E285" t="s">
        <v>439</v>
      </c>
      <c r="F285" s="6">
        <v>1.8</v>
      </c>
      <c r="G285" s="6">
        <v>-1.2</v>
      </c>
      <c r="H285" t="s">
        <v>1288</v>
      </c>
      <c r="I285">
        <v>13.696494510000001</v>
      </c>
      <c r="J285">
        <v>100.595376</v>
      </c>
      <c r="K285" t="s">
        <v>1282</v>
      </c>
      <c r="L285" t="s">
        <v>1285</v>
      </c>
      <c r="M285" t="s">
        <v>451</v>
      </c>
      <c r="N285">
        <v>3</v>
      </c>
      <c r="O285" t="str">
        <f>INDEX(Input_Score!$E$6:$E$14,MATCH(Location01!N285,Input_Score!$D$6:$D$14,0))</f>
        <v>B. publicly own privately operated</v>
      </c>
    </row>
    <row r="286" spans="1:15" x14ac:dyDescent="0.2">
      <c r="A286">
        <v>285</v>
      </c>
      <c r="B286" t="s">
        <v>864</v>
      </c>
      <c r="C286" t="s">
        <v>6</v>
      </c>
      <c r="D286" t="s">
        <v>452</v>
      </c>
      <c r="E286" t="s">
        <v>439</v>
      </c>
      <c r="F286" s="6">
        <v>1.75</v>
      </c>
      <c r="G286" s="6">
        <v>-1.2</v>
      </c>
      <c r="H286" t="s">
        <v>1288</v>
      </c>
      <c r="I286">
        <v>13.69509373</v>
      </c>
      <c r="J286">
        <v>100.5914539</v>
      </c>
      <c r="L286" t="s">
        <v>1285</v>
      </c>
      <c r="M286" t="s">
        <v>452</v>
      </c>
      <c r="N286">
        <v>3</v>
      </c>
      <c r="O286" t="str">
        <f>INDEX(Input_Score!$E$6:$E$14,MATCH(Location01!N286,Input_Score!$D$6:$D$14,0))</f>
        <v>B. publicly own privately operated</v>
      </c>
    </row>
    <row r="287" spans="1:15" x14ac:dyDescent="0.2">
      <c r="A287">
        <v>286</v>
      </c>
      <c r="B287" t="s">
        <v>865</v>
      </c>
      <c r="C287" t="s">
        <v>6</v>
      </c>
      <c r="D287" t="s">
        <v>453</v>
      </c>
      <c r="E287" t="s">
        <v>439</v>
      </c>
      <c r="F287" s="6">
        <v>1.75</v>
      </c>
      <c r="G287" s="6">
        <v>0.95</v>
      </c>
      <c r="H287" t="s">
        <v>6</v>
      </c>
      <c r="I287">
        <v>13.694055519999999</v>
      </c>
      <c r="J287">
        <v>100.5937716</v>
      </c>
      <c r="L287" t="s">
        <v>1285</v>
      </c>
      <c r="M287" t="s">
        <v>453</v>
      </c>
      <c r="N287">
        <v>9</v>
      </c>
      <c r="O287" t="str">
        <f>INDEX(Input_Score!$E$6:$E$14,MATCH(Location01!N287,Input_Score!$D$6:$D$14,0))</f>
        <v>A. publicly own and operated</v>
      </c>
    </row>
    <row r="288" spans="1:15" x14ac:dyDescent="0.2">
      <c r="A288">
        <v>287</v>
      </c>
      <c r="B288" t="s">
        <v>866</v>
      </c>
      <c r="C288" t="s">
        <v>6</v>
      </c>
      <c r="D288" t="s">
        <v>454</v>
      </c>
      <c r="E288" t="s">
        <v>439</v>
      </c>
      <c r="F288" s="6">
        <v>-0.1</v>
      </c>
      <c r="G288" s="6">
        <v>-0.15</v>
      </c>
      <c r="H288" t="s">
        <v>1298</v>
      </c>
      <c r="I288">
        <v>13.691498770000001</v>
      </c>
      <c r="J288">
        <v>100.5958632</v>
      </c>
      <c r="K288" t="s">
        <v>1407</v>
      </c>
      <c r="L288" t="s">
        <v>1285</v>
      </c>
      <c r="M288" t="s">
        <v>1392</v>
      </c>
      <c r="N288">
        <v>5</v>
      </c>
      <c r="O288" t="str">
        <f>INDEX(Input_Score!$E$6:$E$14,MATCH(Location01!N288,Input_Score!$D$6:$D$14,0))</f>
        <v>C. jointly owned and operated</v>
      </c>
    </row>
    <row r="289" spans="1:15" x14ac:dyDescent="0.2">
      <c r="A289">
        <v>288</v>
      </c>
      <c r="B289" t="s">
        <v>867</v>
      </c>
      <c r="C289" t="s">
        <v>6</v>
      </c>
      <c r="D289" t="s">
        <v>1262</v>
      </c>
      <c r="E289" t="s">
        <v>439</v>
      </c>
      <c r="F289" s="6">
        <v>-0.15</v>
      </c>
      <c r="G289" s="6">
        <v>-0.15</v>
      </c>
      <c r="H289" t="s">
        <v>1298</v>
      </c>
      <c r="I289">
        <v>13.68488131</v>
      </c>
      <c r="J289">
        <v>100.60887820000001</v>
      </c>
      <c r="K289" t="s">
        <v>1282</v>
      </c>
      <c r="L289" t="s">
        <v>1285</v>
      </c>
      <c r="M289" t="s">
        <v>455</v>
      </c>
      <c r="N289">
        <v>5</v>
      </c>
      <c r="O289" t="str">
        <f>INDEX(Input_Score!$E$6:$E$14,MATCH(Location01!N289,Input_Score!$D$6:$D$14,0))</f>
        <v>C. jointly owned and operated</v>
      </c>
    </row>
    <row r="290" spans="1:15" hidden="1" x14ac:dyDescent="0.2">
      <c r="A290">
        <v>289</v>
      </c>
      <c r="B290" t="s">
        <v>868</v>
      </c>
      <c r="C290" t="s">
        <v>6</v>
      </c>
      <c r="D290" t="s">
        <v>456</v>
      </c>
      <c r="E290" t="s">
        <v>439</v>
      </c>
      <c r="F290">
        <v>0.2</v>
      </c>
      <c r="G290">
        <v>-0.15</v>
      </c>
      <c r="H290" t="s">
        <v>1298</v>
      </c>
      <c r="I290">
        <v>0</v>
      </c>
      <c r="J290">
        <v>0</v>
      </c>
      <c r="K290" t="s">
        <v>1281</v>
      </c>
      <c r="L290" t="s">
        <v>1032</v>
      </c>
      <c r="M290" t="s">
        <v>456</v>
      </c>
      <c r="N290">
        <v>5</v>
      </c>
      <c r="O290" t="str">
        <f>INDEX(Input_Score!$E$6:$E$14,MATCH(Location01!N290,Input_Score!$D$6:$D$14,0))</f>
        <v>C. jointly owned and operated</v>
      </c>
    </row>
    <row r="291" spans="1:15" x14ac:dyDescent="0.2">
      <c r="A291">
        <v>290</v>
      </c>
      <c r="B291" t="s">
        <v>869</v>
      </c>
      <c r="C291" t="s">
        <v>6</v>
      </c>
      <c r="D291" t="s">
        <v>1263</v>
      </c>
      <c r="E291" t="s">
        <v>439</v>
      </c>
      <c r="F291" s="6">
        <v>-0.2</v>
      </c>
      <c r="G291" s="6">
        <v>-0.15</v>
      </c>
      <c r="H291" t="s">
        <v>1298</v>
      </c>
      <c r="I291">
        <v>13.69174394</v>
      </c>
      <c r="J291">
        <v>100.61102270000001</v>
      </c>
      <c r="K291" t="s">
        <v>1282</v>
      </c>
      <c r="L291" t="s">
        <v>1285</v>
      </c>
      <c r="M291" t="s">
        <v>457</v>
      </c>
      <c r="N291">
        <v>5</v>
      </c>
      <c r="O291" t="str">
        <f>INDEX(Input_Score!$E$6:$E$14,MATCH(Location01!N291,Input_Score!$D$6:$D$14,0))</f>
        <v>C. jointly owned and operated</v>
      </c>
    </row>
    <row r="292" spans="1:15" x14ac:dyDescent="0.2">
      <c r="A292">
        <v>291</v>
      </c>
      <c r="B292" t="s">
        <v>870</v>
      </c>
      <c r="C292" t="s">
        <v>6</v>
      </c>
      <c r="D292" t="s">
        <v>458</v>
      </c>
      <c r="E292" t="s">
        <v>439</v>
      </c>
      <c r="F292" s="6">
        <v>2.0499999999999998</v>
      </c>
      <c r="G292" s="6">
        <v>-1.2</v>
      </c>
      <c r="H292" t="s">
        <v>1288</v>
      </c>
      <c r="I292">
        <v>13.68857923</v>
      </c>
      <c r="J292">
        <v>100.6149339</v>
      </c>
      <c r="L292" t="s">
        <v>1285</v>
      </c>
      <c r="M292" t="s">
        <v>458</v>
      </c>
      <c r="N292">
        <v>3</v>
      </c>
      <c r="O292" t="str">
        <f>INDEX(Input_Score!$E$6:$E$14,MATCH(Location01!N292,Input_Score!$D$6:$D$14,0))</f>
        <v>B. publicly own privately operated</v>
      </c>
    </row>
    <row r="293" spans="1:15" x14ac:dyDescent="0.2">
      <c r="A293">
        <v>292</v>
      </c>
      <c r="B293" t="s">
        <v>871</v>
      </c>
      <c r="C293" t="s">
        <v>6</v>
      </c>
      <c r="D293" t="s">
        <v>459</v>
      </c>
      <c r="E293" t="s">
        <v>439</v>
      </c>
      <c r="F293" s="6">
        <v>2.0499999999999998</v>
      </c>
      <c r="G293" s="6">
        <v>0.95</v>
      </c>
      <c r="H293" t="s">
        <v>6</v>
      </c>
      <c r="I293">
        <v>13.687417699999999</v>
      </c>
      <c r="J293">
        <v>100.6149913</v>
      </c>
      <c r="L293" t="s">
        <v>1285</v>
      </c>
      <c r="M293" t="s">
        <v>459</v>
      </c>
      <c r="N293">
        <v>9</v>
      </c>
      <c r="O293" t="str">
        <f>INDEX(Input_Score!$E$6:$E$14,MATCH(Location01!N293,Input_Score!$D$6:$D$14,0))</f>
        <v>A. publicly own and operated</v>
      </c>
    </row>
    <row r="294" spans="1:15" x14ac:dyDescent="0.2">
      <c r="A294">
        <v>293</v>
      </c>
      <c r="B294" t="s">
        <v>872</v>
      </c>
      <c r="C294" t="s">
        <v>6</v>
      </c>
      <c r="D294" t="s">
        <v>1264</v>
      </c>
      <c r="E294" t="s">
        <v>439</v>
      </c>
      <c r="F294" s="6">
        <v>-0.25</v>
      </c>
      <c r="G294" s="6">
        <v>-0.15</v>
      </c>
      <c r="H294" t="s">
        <v>1298</v>
      </c>
      <c r="I294">
        <v>13.67814115</v>
      </c>
      <c r="J294">
        <v>100.632428</v>
      </c>
      <c r="K294" t="s">
        <v>1282</v>
      </c>
      <c r="L294" t="s">
        <v>1285</v>
      </c>
      <c r="M294" t="s">
        <v>460</v>
      </c>
      <c r="N294">
        <v>5</v>
      </c>
      <c r="O294" t="str">
        <f>INDEX(Input_Score!$E$6:$E$14,MATCH(Location01!N294,Input_Score!$D$6:$D$14,0))</f>
        <v>C. jointly owned and operated</v>
      </c>
    </row>
    <row r="295" spans="1:15" x14ac:dyDescent="0.2">
      <c r="A295">
        <v>294</v>
      </c>
      <c r="B295" t="s">
        <v>873</v>
      </c>
      <c r="C295" t="s">
        <v>6</v>
      </c>
      <c r="D295" t="s">
        <v>461</v>
      </c>
      <c r="E295" t="s">
        <v>439</v>
      </c>
      <c r="F295" s="6">
        <v>0.05</v>
      </c>
      <c r="G295" s="6">
        <v>-0.15</v>
      </c>
      <c r="H295" t="s">
        <v>1298</v>
      </c>
      <c r="I295">
        <v>13.68498713</v>
      </c>
      <c r="J295">
        <v>100.61825349999999</v>
      </c>
      <c r="L295" t="s">
        <v>1285</v>
      </c>
      <c r="M295" t="s">
        <v>461</v>
      </c>
      <c r="N295">
        <v>5</v>
      </c>
      <c r="O295" t="str">
        <f>INDEX(Input_Score!$E$6:$E$14,MATCH(Location01!N295,Input_Score!$D$6:$D$14,0))</f>
        <v>C. jointly owned and operated</v>
      </c>
    </row>
    <row r="296" spans="1:15" x14ac:dyDescent="0.2">
      <c r="A296">
        <v>295</v>
      </c>
      <c r="B296" t="s">
        <v>874</v>
      </c>
      <c r="C296" t="s">
        <v>6</v>
      </c>
      <c r="D296" t="s">
        <v>462</v>
      </c>
      <c r="E296" t="s">
        <v>439</v>
      </c>
      <c r="F296" s="6">
        <v>2.1</v>
      </c>
      <c r="G296" s="6">
        <v>-1.2</v>
      </c>
      <c r="H296" t="s">
        <v>1288</v>
      </c>
      <c r="I296">
        <v>13.691479579999999</v>
      </c>
      <c r="J296">
        <v>100.6334773</v>
      </c>
      <c r="L296" t="s">
        <v>1285</v>
      </c>
      <c r="M296" t="s">
        <v>462</v>
      </c>
      <c r="N296">
        <v>3</v>
      </c>
      <c r="O296" t="str">
        <f>INDEX(Input_Score!$E$6:$E$14,MATCH(Location01!N296,Input_Score!$D$6:$D$14,0))</f>
        <v>B. publicly own privately operated</v>
      </c>
    </row>
    <row r="297" spans="1:15" x14ac:dyDescent="0.2">
      <c r="A297">
        <v>296</v>
      </c>
      <c r="B297" t="s">
        <v>875</v>
      </c>
      <c r="C297" t="s">
        <v>6</v>
      </c>
      <c r="D297" t="s">
        <v>463</v>
      </c>
      <c r="E297" t="s">
        <v>439</v>
      </c>
      <c r="F297" s="6">
        <v>0.1</v>
      </c>
      <c r="G297" s="6">
        <v>-0.15</v>
      </c>
      <c r="H297" t="s">
        <v>1298</v>
      </c>
      <c r="I297">
        <v>13.70317406</v>
      </c>
      <c r="J297">
        <v>100.61794310000001</v>
      </c>
      <c r="L297" t="s">
        <v>1285</v>
      </c>
      <c r="M297" t="s">
        <v>463</v>
      </c>
      <c r="N297">
        <v>5</v>
      </c>
      <c r="O297" t="str">
        <f>INDEX(Input_Score!$E$6:$E$14,MATCH(Location01!N297,Input_Score!$D$6:$D$14,0))</f>
        <v>C. jointly owned and operated</v>
      </c>
    </row>
    <row r="298" spans="1:15" x14ac:dyDescent="0.2">
      <c r="A298">
        <v>297</v>
      </c>
      <c r="B298" t="s">
        <v>876</v>
      </c>
      <c r="C298" t="s">
        <v>6</v>
      </c>
      <c r="D298" t="s">
        <v>464</v>
      </c>
      <c r="E298" t="s">
        <v>439</v>
      </c>
      <c r="F298" s="6">
        <v>2.15</v>
      </c>
      <c r="G298" s="6">
        <v>-1.2</v>
      </c>
      <c r="H298" t="s">
        <v>1288</v>
      </c>
      <c r="I298">
        <v>13.702489330000001</v>
      </c>
      <c r="J298">
        <v>100.62225770000001</v>
      </c>
      <c r="L298" t="s">
        <v>1285</v>
      </c>
      <c r="M298" t="s">
        <v>464</v>
      </c>
      <c r="N298">
        <v>3</v>
      </c>
      <c r="O298" t="str">
        <f>INDEX(Input_Score!$E$6:$E$14,MATCH(Location01!N298,Input_Score!$D$6:$D$14,0))</f>
        <v>B. publicly own privately operated</v>
      </c>
    </row>
    <row r="299" spans="1:15" x14ac:dyDescent="0.2">
      <c r="A299">
        <v>298</v>
      </c>
      <c r="B299" t="s">
        <v>877</v>
      </c>
      <c r="C299" t="s">
        <v>6</v>
      </c>
      <c r="D299" t="s">
        <v>465</v>
      </c>
      <c r="E299" t="s">
        <v>439</v>
      </c>
      <c r="F299" s="6">
        <v>0.15</v>
      </c>
      <c r="G299" s="6">
        <v>-0.15</v>
      </c>
      <c r="H299" t="s">
        <v>1298</v>
      </c>
      <c r="I299">
        <v>13.70118559</v>
      </c>
      <c r="J299">
        <v>100.6275651</v>
      </c>
      <c r="L299" t="s">
        <v>1285</v>
      </c>
      <c r="M299" t="s">
        <v>465</v>
      </c>
      <c r="N299">
        <v>5</v>
      </c>
      <c r="O299" t="str">
        <f>INDEX(Input_Score!$E$6:$E$14,MATCH(Location01!N299,Input_Score!$D$6:$D$14,0))</f>
        <v>C. jointly owned and operated</v>
      </c>
    </row>
    <row r="300" spans="1:15" x14ac:dyDescent="0.2">
      <c r="A300">
        <v>299</v>
      </c>
      <c r="B300" t="s">
        <v>878</v>
      </c>
      <c r="C300" t="s">
        <v>6</v>
      </c>
      <c r="D300" t="s">
        <v>466</v>
      </c>
      <c r="E300" t="s">
        <v>439</v>
      </c>
      <c r="F300" s="6">
        <v>0.2</v>
      </c>
      <c r="G300" s="6">
        <v>-0.15</v>
      </c>
      <c r="H300" t="s">
        <v>1298</v>
      </c>
      <c r="I300">
        <v>13.69712908</v>
      </c>
      <c r="J300">
        <v>100.6343701</v>
      </c>
      <c r="L300" t="s">
        <v>1285</v>
      </c>
      <c r="M300" t="s">
        <v>466</v>
      </c>
      <c r="N300">
        <v>5</v>
      </c>
      <c r="O300" t="str">
        <f>INDEX(Input_Score!$E$6:$E$14,MATCH(Location01!N300,Input_Score!$D$6:$D$14,0))</f>
        <v>C. jointly owned and operated</v>
      </c>
    </row>
    <row r="301" spans="1:15" x14ac:dyDescent="0.2">
      <c r="A301">
        <v>300</v>
      </c>
      <c r="B301" t="s">
        <v>879</v>
      </c>
      <c r="C301" t="s">
        <v>6</v>
      </c>
      <c r="D301" t="s">
        <v>467</v>
      </c>
      <c r="E301" t="s">
        <v>439</v>
      </c>
      <c r="F301" s="6">
        <v>0.25</v>
      </c>
      <c r="G301" s="6">
        <v>-0.15</v>
      </c>
      <c r="H301" t="s">
        <v>1298</v>
      </c>
      <c r="I301">
        <v>13.696036019999999</v>
      </c>
      <c r="J301">
        <v>100.63001920000001</v>
      </c>
      <c r="L301" t="s">
        <v>1285</v>
      </c>
      <c r="M301" t="s">
        <v>467</v>
      </c>
      <c r="N301">
        <v>5</v>
      </c>
      <c r="O301" t="str">
        <f>INDEX(Input_Score!$E$6:$E$14,MATCH(Location01!N301,Input_Score!$D$6:$D$14,0))</f>
        <v>C. jointly owned and operated</v>
      </c>
    </row>
    <row r="302" spans="1:15" x14ac:dyDescent="0.2">
      <c r="A302">
        <v>301</v>
      </c>
      <c r="B302" t="s">
        <v>880</v>
      </c>
      <c r="C302" t="s">
        <v>6</v>
      </c>
      <c r="D302" t="s">
        <v>1265</v>
      </c>
      <c r="E302" t="s">
        <v>439</v>
      </c>
      <c r="F302" s="6">
        <v>-0.05</v>
      </c>
      <c r="G302" s="6">
        <v>-0.2</v>
      </c>
      <c r="H302" t="s">
        <v>1298</v>
      </c>
      <c r="I302">
        <v>13.694069470000001</v>
      </c>
      <c r="J302">
        <v>100.6293038</v>
      </c>
      <c r="K302" t="s">
        <v>1282</v>
      </c>
      <c r="L302" t="s">
        <v>1285</v>
      </c>
      <c r="M302" t="s">
        <v>1395</v>
      </c>
      <c r="N302">
        <v>5</v>
      </c>
      <c r="O302" t="str">
        <f>INDEX(Input_Score!$E$6:$E$14,MATCH(Location01!N302,Input_Score!$D$6:$D$14,0))</f>
        <v>C. jointly owned and operated</v>
      </c>
    </row>
    <row r="303" spans="1:15" x14ac:dyDescent="0.2">
      <c r="A303">
        <v>302</v>
      </c>
      <c r="B303" t="s">
        <v>881</v>
      </c>
      <c r="C303" t="s">
        <v>6</v>
      </c>
      <c r="D303" t="s">
        <v>469</v>
      </c>
      <c r="E303" t="s">
        <v>439</v>
      </c>
      <c r="F303" s="6">
        <v>-0.1</v>
      </c>
      <c r="G303" s="6">
        <v>-0.2</v>
      </c>
      <c r="H303" t="s">
        <v>1298</v>
      </c>
      <c r="I303">
        <v>13.693452710000001</v>
      </c>
      <c r="J303">
        <v>100.63528530000001</v>
      </c>
      <c r="L303" t="s">
        <v>1285</v>
      </c>
      <c r="M303" t="s">
        <v>469</v>
      </c>
      <c r="N303">
        <v>5</v>
      </c>
      <c r="O303" t="str">
        <f>INDEX(Input_Score!$E$6:$E$14,MATCH(Location01!N303,Input_Score!$D$6:$D$14,0))</f>
        <v>C. jointly owned and operated</v>
      </c>
    </row>
    <row r="304" spans="1:15" x14ac:dyDescent="0.2">
      <c r="A304">
        <v>303</v>
      </c>
      <c r="B304" t="s">
        <v>882</v>
      </c>
      <c r="C304" t="s">
        <v>6</v>
      </c>
      <c r="D304" t="s">
        <v>470</v>
      </c>
      <c r="E304" t="s">
        <v>439</v>
      </c>
      <c r="F304" s="6">
        <v>0.05</v>
      </c>
      <c r="G304" s="6">
        <v>-1.05</v>
      </c>
      <c r="H304" t="s">
        <v>1349</v>
      </c>
      <c r="I304">
        <v>13.67992712</v>
      </c>
      <c r="J304">
        <v>100.6266492</v>
      </c>
      <c r="L304" t="s">
        <v>1285</v>
      </c>
      <c r="M304" t="s">
        <v>470</v>
      </c>
      <c r="N304">
        <v>2</v>
      </c>
      <c r="O304" t="str">
        <f>INDEX(Input_Score!$E$6:$E$14,MATCH(Location01!N304,Input_Score!$D$6:$D$14,0))</f>
        <v>I. jointly owned privately operated</v>
      </c>
    </row>
    <row r="305" spans="1:15" x14ac:dyDescent="0.2">
      <c r="A305">
        <v>304</v>
      </c>
      <c r="B305" t="s">
        <v>883</v>
      </c>
      <c r="C305" t="s">
        <v>6</v>
      </c>
      <c r="D305" t="s">
        <v>471</v>
      </c>
      <c r="E305" t="s">
        <v>439</v>
      </c>
      <c r="F305" s="6">
        <v>2.2000000000000002</v>
      </c>
      <c r="G305" s="6">
        <v>-1.2</v>
      </c>
      <c r="H305" t="s">
        <v>1288</v>
      </c>
      <c r="I305">
        <v>13.695135049999999</v>
      </c>
      <c r="J305">
        <v>100.591219</v>
      </c>
      <c r="L305" t="s">
        <v>1285</v>
      </c>
      <c r="M305" t="s">
        <v>471</v>
      </c>
      <c r="N305">
        <v>3</v>
      </c>
      <c r="O305" t="str">
        <f>INDEX(Input_Score!$E$6:$E$14,MATCH(Location01!N305,Input_Score!$D$6:$D$14,0))</f>
        <v>B. publicly own privately operated</v>
      </c>
    </row>
    <row r="306" spans="1:15" x14ac:dyDescent="0.2">
      <c r="A306">
        <v>305</v>
      </c>
      <c r="B306" t="s">
        <v>884</v>
      </c>
      <c r="C306" t="s">
        <v>6</v>
      </c>
      <c r="D306" t="s">
        <v>472</v>
      </c>
      <c r="E306" t="s">
        <v>439</v>
      </c>
      <c r="F306" s="6">
        <v>1.75</v>
      </c>
      <c r="G306" s="6">
        <v>-0.15</v>
      </c>
      <c r="H306" t="s">
        <v>1294</v>
      </c>
      <c r="I306">
        <v>13.69684286</v>
      </c>
      <c r="J306">
        <v>100.6102913</v>
      </c>
      <c r="L306" t="s">
        <v>1285</v>
      </c>
      <c r="M306" t="s">
        <v>472</v>
      </c>
      <c r="N306">
        <v>6</v>
      </c>
      <c r="O306" t="str">
        <f>INDEX(Input_Score!$E$6:$E$14,MATCH(Location01!N306,Input_Score!$D$6:$D$14,0))</f>
        <v>F. publicly owned semi-publicly operated</v>
      </c>
    </row>
    <row r="307" spans="1:15" x14ac:dyDescent="0.2">
      <c r="A307">
        <v>306</v>
      </c>
      <c r="B307" t="s">
        <v>885</v>
      </c>
      <c r="C307" t="s">
        <v>6</v>
      </c>
      <c r="D307" t="s">
        <v>1266</v>
      </c>
      <c r="E307" t="s">
        <v>439</v>
      </c>
      <c r="F307" s="6">
        <v>-0.15</v>
      </c>
      <c r="G307" s="6">
        <v>-0.2</v>
      </c>
      <c r="H307" t="s">
        <v>1298</v>
      </c>
      <c r="I307">
        <v>13.68460471</v>
      </c>
      <c r="J307">
        <v>100.60846429999999</v>
      </c>
      <c r="K307" t="s">
        <v>1282</v>
      </c>
      <c r="L307" t="s">
        <v>1285</v>
      </c>
      <c r="M307" t="s">
        <v>473</v>
      </c>
      <c r="N307">
        <v>5</v>
      </c>
      <c r="O307" t="str">
        <f>INDEX(Input_Score!$E$6:$E$14,MATCH(Location01!N307,Input_Score!$D$6:$D$14,0))</f>
        <v>C. jointly owned and operated</v>
      </c>
    </row>
    <row r="308" spans="1:15" hidden="1" x14ac:dyDescent="0.2">
      <c r="A308">
        <v>307</v>
      </c>
      <c r="B308" t="s">
        <v>886</v>
      </c>
      <c r="C308" t="s">
        <v>6</v>
      </c>
      <c r="D308" t="s">
        <v>474</v>
      </c>
      <c r="E308" t="s">
        <v>474</v>
      </c>
      <c r="F308">
        <v>0.25</v>
      </c>
      <c r="G308">
        <v>-0.15</v>
      </c>
      <c r="H308">
        <v>0</v>
      </c>
      <c r="I308">
        <v>0</v>
      </c>
      <c r="J308">
        <v>0</v>
      </c>
      <c r="K308" t="s">
        <v>1032</v>
      </c>
      <c r="L308" t="s">
        <v>1032</v>
      </c>
      <c r="M308" t="s">
        <v>474</v>
      </c>
      <c r="N308" t="e">
        <v>#N/A</v>
      </c>
      <c r="O308" t="e">
        <f>INDEX(Input_Score!$E$6:$E$14,MATCH(Location01!N308,Input_Score!$D$6:$D$14,0))</f>
        <v>#N/A</v>
      </c>
    </row>
    <row r="309" spans="1:15" x14ac:dyDescent="0.2">
      <c r="A309">
        <v>308</v>
      </c>
      <c r="B309" t="s">
        <v>887</v>
      </c>
      <c r="C309" t="s">
        <v>6</v>
      </c>
      <c r="D309" t="s">
        <v>1267</v>
      </c>
      <c r="E309" t="s">
        <v>474</v>
      </c>
      <c r="F309" s="6">
        <v>2.0499999999999998</v>
      </c>
      <c r="G309" s="6">
        <v>-0.15</v>
      </c>
      <c r="H309" t="s">
        <v>1294</v>
      </c>
      <c r="I309">
        <v>13.84840146</v>
      </c>
      <c r="J309">
        <v>100.7753554</v>
      </c>
      <c r="K309" t="s">
        <v>1282</v>
      </c>
      <c r="L309" t="s">
        <v>1285</v>
      </c>
      <c r="M309" t="s">
        <v>475</v>
      </c>
      <c r="N309">
        <v>6</v>
      </c>
      <c r="O309" t="str">
        <f>INDEX(Input_Score!$E$6:$E$14,MATCH(Location01!N309,Input_Score!$D$6:$D$14,0))</f>
        <v>F. publicly owned semi-publicly operated</v>
      </c>
    </row>
    <row r="310" spans="1:15" x14ac:dyDescent="0.2">
      <c r="A310">
        <v>309</v>
      </c>
      <c r="B310" t="s">
        <v>888</v>
      </c>
      <c r="C310" t="s">
        <v>6</v>
      </c>
      <c r="D310" t="s">
        <v>476</v>
      </c>
      <c r="E310" t="s">
        <v>474</v>
      </c>
      <c r="F310" s="6">
        <v>-2.1</v>
      </c>
      <c r="G310" s="6">
        <v>-2.0499999999999998</v>
      </c>
      <c r="H310" t="s">
        <v>1303</v>
      </c>
      <c r="I310">
        <v>13.866792090000001</v>
      </c>
      <c r="J310">
        <v>100.70558250000001</v>
      </c>
      <c r="L310" t="s">
        <v>1285</v>
      </c>
      <c r="M310" t="s">
        <v>476</v>
      </c>
      <c r="N310">
        <v>1</v>
      </c>
      <c r="O310" t="str">
        <f>INDEX(Input_Score!$E$6:$E$14,MATCH(Location01!N310,Input_Score!$D$6:$D$14,0))</f>
        <v>E. privately own and operated</v>
      </c>
    </row>
    <row r="311" spans="1:15" x14ac:dyDescent="0.2">
      <c r="A311">
        <v>310</v>
      </c>
      <c r="B311" t="s">
        <v>889</v>
      </c>
      <c r="C311" t="s">
        <v>6</v>
      </c>
      <c r="D311" t="s">
        <v>477</v>
      </c>
      <c r="E311" t="s">
        <v>474</v>
      </c>
      <c r="F311" s="6">
        <v>-1.85</v>
      </c>
      <c r="G311" s="6">
        <v>-1.1499999999999999</v>
      </c>
      <c r="H311" t="s">
        <v>1303</v>
      </c>
      <c r="I311">
        <v>13.84060859</v>
      </c>
      <c r="J311">
        <v>100.76335229999999</v>
      </c>
      <c r="L311" t="s">
        <v>1285</v>
      </c>
      <c r="M311" t="s">
        <v>477</v>
      </c>
      <c r="N311">
        <v>1</v>
      </c>
      <c r="O311" t="str">
        <f>INDEX(Input_Score!$E$6:$E$14,MATCH(Location01!N311,Input_Score!$D$6:$D$14,0))</f>
        <v>E. privately own and operated</v>
      </c>
    </row>
    <row r="312" spans="1:15" x14ac:dyDescent="0.2">
      <c r="A312">
        <v>311</v>
      </c>
      <c r="B312" t="s">
        <v>890</v>
      </c>
      <c r="C312" t="s">
        <v>6</v>
      </c>
      <c r="D312" t="s">
        <v>478</v>
      </c>
      <c r="E312" t="s">
        <v>474</v>
      </c>
      <c r="F312" s="6">
        <v>-1.8</v>
      </c>
      <c r="G312" s="6">
        <v>-1.1499999999999999</v>
      </c>
      <c r="H312" t="s">
        <v>1303</v>
      </c>
      <c r="I312">
        <v>13.80993851</v>
      </c>
      <c r="J312">
        <v>100.7436629</v>
      </c>
      <c r="L312" t="s">
        <v>1285</v>
      </c>
      <c r="M312" t="s">
        <v>478</v>
      </c>
      <c r="N312">
        <v>1</v>
      </c>
      <c r="O312" t="str">
        <f>INDEX(Input_Score!$E$6:$E$14,MATCH(Location01!N312,Input_Score!$D$6:$D$14,0))</f>
        <v>E. privately own and operated</v>
      </c>
    </row>
    <row r="313" spans="1:15" x14ac:dyDescent="0.2">
      <c r="A313">
        <v>312</v>
      </c>
      <c r="B313" t="s">
        <v>891</v>
      </c>
      <c r="C313" t="s">
        <v>6</v>
      </c>
      <c r="D313" t="s">
        <v>479</v>
      </c>
      <c r="E313" t="s">
        <v>474</v>
      </c>
      <c r="F313" s="6">
        <v>-2.15</v>
      </c>
      <c r="G313" s="6">
        <v>-2.0499999999999998</v>
      </c>
      <c r="H313" t="s">
        <v>1303</v>
      </c>
      <c r="I313">
        <v>13.877140929999999</v>
      </c>
      <c r="J313">
        <v>100.7021094</v>
      </c>
      <c r="L313" t="s">
        <v>1285</v>
      </c>
      <c r="M313" t="s">
        <v>479</v>
      </c>
      <c r="N313">
        <v>1</v>
      </c>
      <c r="O313" t="str">
        <f>INDEX(Input_Score!$E$6:$E$14,MATCH(Location01!N313,Input_Score!$D$6:$D$14,0))</f>
        <v>E. privately own and operated</v>
      </c>
    </row>
    <row r="314" spans="1:15" x14ac:dyDescent="0.2">
      <c r="A314">
        <v>313</v>
      </c>
      <c r="B314" t="s">
        <v>892</v>
      </c>
      <c r="C314" t="s">
        <v>6</v>
      </c>
      <c r="D314" t="s">
        <v>480</v>
      </c>
      <c r="E314" t="s">
        <v>474</v>
      </c>
      <c r="F314" s="6">
        <v>-1.75</v>
      </c>
      <c r="G314" s="6">
        <v>-1.1499999999999999</v>
      </c>
      <c r="H314" t="s">
        <v>1303</v>
      </c>
      <c r="I314">
        <v>13.867394450000001</v>
      </c>
      <c r="J314">
        <v>100.7122311</v>
      </c>
      <c r="L314" t="s">
        <v>1285</v>
      </c>
      <c r="M314" t="s">
        <v>480</v>
      </c>
      <c r="N314">
        <v>1</v>
      </c>
      <c r="O314" t="str">
        <f>INDEX(Input_Score!$E$6:$E$14,MATCH(Location01!N314,Input_Score!$D$6:$D$14,0))</f>
        <v>E. privately own and operated</v>
      </c>
    </row>
    <row r="315" spans="1:15" x14ac:dyDescent="0.2">
      <c r="A315">
        <v>314</v>
      </c>
      <c r="B315" t="s">
        <v>893</v>
      </c>
      <c r="C315" t="s">
        <v>6</v>
      </c>
      <c r="D315" t="s">
        <v>481</v>
      </c>
      <c r="E315" t="s">
        <v>474</v>
      </c>
      <c r="F315" s="6">
        <v>-2.0499999999999998</v>
      </c>
      <c r="G315" s="6">
        <v>-1.2</v>
      </c>
      <c r="H315" t="s">
        <v>1303</v>
      </c>
      <c r="I315">
        <v>13.86577439</v>
      </c>
      <c r="J315">
        <v>100.6971655</v>
      </c>
      <c r="L315" t="s">
        <v>1285</v>
      </c>
      <c r="M315" t="s">
        <v>481</v>
      </c>
      <c r="N315">
        <v>1</v>
      </c>
      <c r="O315" t="str">
        <f>INDEX(Input_Score!$E$6:$E$14,MATCH(Location01!N315,Input_Score!$D$6:$D$14,0))</f>
        <v>E. privately own and operated</v>
      </c>
    </row>
    <row r="316" spans="1:15" x14ac:dyDescent="0.2">
      <c r="A316">
        <v>315</v>
      </c>
      <c r="B316" t="s">
        <v>894</v>
      </c>
      <c r="C316" t="s">
        <v>6</v>
      </c>
      <c r="D316" t="s">
        <v>482</v>
      </c>
      <c r="E316" t="s">
        <v>474</v>
      </c>
      <c r="F316" s="6">
        <v>-2.1</v>
      </c>
      <c r="G316" s="6">
        <v>-1.2</v>
      </c>
      <c r="H316" t="s">
        <v>1303</v>
      </c>
      <c r="I316">
        <v>13.841327980000001</v>
      </c>
      <c r="J316">
        <v>100.6903217</v>
      </c>
      <c r="L316" t="s">
        <v>1285</v>
      </c>
      <c r="M316" t="s">
        <v>482</v>
      </c>
      <c r="N316">
        <v>1</v>
      </c>
      <c r="O316" t="str">
        <f>INDEX(Input_Score!$E$6:$E$14,MATCH(Location01!N316,Input_Score!$D$6:$D$14,0))</f>
        <v>E. privately own and operated</v>
      </c>
    </row>
    <row r="317" spans="1:15" x14ac:dyDescent="0.2">
      <c r="A317">
        <v>316</v>
      </c>
      <c r="B317" t="s">
        <v>895</v>
      </c>
      <c r="C317" t="s">
        <v>6</v>
      </c>
      <c r="D317" t="s">
        <v>483</v>
      </c>
      <c r="E317" t="s">
        <v>474</v>
      </c>
      <c r="F317" s="6">
        <v>-0.2</v>
      </c>
      <c r="G317" s="6">
        <v>-0.2</v>
      </c>
      <c r="H317" t="s">
        <v>1298</v>
      </c>
      <c r="I317">
        <v>13.8919342</v>
      </c>
      <c r="J317">
        <v>100.7484828</v>
      </c>
      <c r="L317" t="s">
        <v>1285</v>
      </c>
      <c r="M317" t="s">
        <v>483</v>
      </c>
      <c r="N317">
        <v>5</v>
      </c>
      <c r="O317" t="str">
        <f>INDEX(Input_Score!$E$6:$E$14,MATCH(Location01!N317,Input_Score!$D$6:$D$14,0))</f>
        <v>C. jointly owned and operated</v>
      </c>
    </row>
    <row r="318" spans="1:15" x14ac:dyDescent="0.2">
      <c r="A318">
        <v>317</v>
      </c>
      <c r="B318" t="s">
        <v>896</v>
      </c>
      <c r="C318" t="s">
        <v>6</v>
      </c>
      <c r="D318" t="s">
        <v>483</v>
      </c>
      <c r="E318" t="s">
        <v>474</v>
      </c>
      <c r="F318" s="6">
        <v>-0.25</v>
      </c>
      <c r="G318" s="6">
        <v>-0.2</v>
      </c>
      <c r="H318" t="s">
        <v>1298</v>
      </c>
      <c r="I318">
        <v>13.8919342</v>
      </c>
      <c r="J318">
        <v>100.7484828</v>
      </c>
      <c r="L318" t="s">
        <v>1285</v>
      </c>
      <c r="M318" t="s">
        <v>483</v>
      </c>
      <c r="N318">
        <v>5</v>
      </c>
      <c r="O318" t="str">
        <f>INDEX(Input_Score!$E$6:$E$14,MATCH(Location01!N318,Input_Score!$D$6:$D$14,0))</f>
        <v>C. jointly owned and operated</v>
      </c>
    </row>
    <row r="319" spans="1:15" x14ac:dyDescent="0.2">
      <c r="A319">
        <v>318</v>
      </c>
      <c r="B319" t="s">
        <v>897</v>
      </c>
      <c r="C319" t="s">
        <v>6</v>
      </c>
      <c r="D319" t="s">
        <v>484</v>
      </c>
      <c r="E319" t="s">
        <v>474</v>
      </c>
      <c r="F319" s="6">
        <v>-2.15</v>
      </c>
      <c r="G319" s="6">
        <v>-1.2</v>
      </c>
      <c r="H319" t="s">
        <v>1303</v>
      </c>
      <c r="I319">
        <v>13.893013659999999</v>
      </c>
      <c r="J319">
        <v>100.7524713</v>
      </c>
      <c r="L319" t="s">
        <v>1285</v>
      </c>
      <c r="M319" t="s">
        <v>484</v>
      </c>
      <c r="N319">
        <v>1</v>
      </c>
      <c r="O319" t="str">
        <f>INDEX(Input_Score!$E$6:$E$14,MATCH(Location01!N319,Input_Score!$D$6:$D$14,0))</f>
        <v>E. privately own and operated</v>
      </c>
    </row>
    <row r="320" spans="1:15" x14ac:dyDescent="0.2">
      <c r="A320">
        <v>319</v>
      </c>
      <c r="B320" t="s">
        <v>898</v>
      </c>
      <c r="C320" t="s">
        <v>6</v>
      </c>
      <c r="D320" t="s">
        <v>485</v>
      </c>
      <c r="E320" t="s">
        <v>474</v>
      </c>
      <c r="F320" s="6">
        <v>-2.2000000000000002</v>
      </c>
      <c r="G320" s="6">
        <v>-1.2</v>
      </c>
      <c r="H320" t="s">
        <v>1303</v>
      </c>
      <c r="I320">
        <v>13.88367088</v>
      </c>
      <c r="J320">
        <v>100.7322631</v>
      </c>
      <c r="L320" t="s">
        <v>1285</v>
      </c>
      <c r="M320" t="s">
        <v>485</v>
      </c>
      <c r="N320">
        <v>1</v>
      </c>
      <c r="O320" t="str">
        <f>INDEX(Input_Score!$E$6:$E$14,MATCH(Location01!N320,Input_Score!$D$6:$D$14,0))</f>
        <v>E. privately own and operated</v>
      </c>
    </row>
    <row r="321" spans="1:15" x14ac:dyDescent="0.2">
      <c r="A321">
        <v>320</v>
      </c>
      <c r="B321" t="s">
        <v>899</v>
      </c>
      <c r="C321" t="s">
        <v>6</v>
      </c>
      <c r="D321" t="s">
        <v>486</v>
      </c>
      <c r="E321" t="s">
        <v>474</v>
      </c>
      <c r="F321" s="6">
        <v>2.1</v>
      </c>
      <c r="G321" s="6">
        <v>0.95</v>
      </c>
      <c r="H321" t="s">
        <v>6</v>
      </c>
      <c r="I321">
        <v>13.85636669</v>
      </c>
      <c r="J321">
        <v>100.6779588</v>
      </c>
      <c r="L321" t="s">
        <v>1285</v>
      </c>
      <c r="M321" t="s">
        <v>486</v>
      </c>
      <c r="N321">
        <v>9</v>
      </c>
      <c r="O321" t="str">
        <f>INDEX(Input_Score!$E$6:$E$14,MATCH(Location01!N321,Input_Score!$D$6:$D$14,0))</f>
        <v>A. publicly own and operated</v>
      </c>
    </row>
    <row r="322" spans="1:15" x14ac:dyDescent="0.2">
      <c r="A322">
        <v>321</v>
      </c>
      <c r="B322" t="s">
        <v>900</v>
      </c>
      <c r="C322" t="s">
        <v>6</v>
      </c>
      <c r="D322" t="s">
        <v>487</v>
      </c>
      <c r="E322" t="s">
        <v>474</v>
      </c>
      <c r="F322" s="6">
        <v>-1.05</v>
      </c>
      <c r="G322" s="6">
        <v>0.9</v>
      </c>
      <c r="H322" t="s">
        <v>1296</v>
      </c>
      <c r="I322">
        <v>13.85409619</v>
      </c>
      <c r="J322">
        <v>100.69354939999999</v>
      </c>
      <c r="L322" t="s">
        <v>1285</v>
      </c>
      <c r="M322" t="s">
        <v>487</v>
      </c>
      <c r="N322">
        <v>7</v>
      </c>
      <c r="O322" t="str">
        <f>INDEX(Input_Score!$E$6:$E$14,MATCH(Location01!N322,Input_Score!$D$6:$D$14,0))</f>
        <v>D. privately own publicly operated</v>
      </c>
    </row>
    <row r="323" spans="1:15" x14ac:dyDescent="0.2">
      <c r="A323">
        <v>322</v>
      </c>
      <c r="B323" t="s">
        <v>901</v>
      </c>
      <c r="C323" t="s">
        <v>6</v>
      </c>
      <c r="D323" t="s">
        <v>488</v>
      </c>
      <c r="E323" t="s">
        <v>474</v>
      </c>
      <c r="F323" s="6">
        <v>-1.1000000000000001</v>
      </c>
      <c r="G323" s="6">
        <v>0.9</v>
      </c>
      <c r="H323" t="s">
        <v>1296</v>
      </c>
      <c r="I323">
        <v>13.8530417</v>
      </c>
      <c r="J323">
        <v>100.671594</v>
      </c>
      <c r="L323" t="s">
        <v>1285</v>
      </c>
      <c r="M323" t="s">
        <v>488</v>
      </c>
      <c r="N323">
        <v>7</v>
      </c>
      <c r="O323" t="str">
        <f>INDEX(Input_Score!$E$6:$E$14,MATCH(Location01!N323,Input_Score!$D$6:$D$14,0))</f>
        <v>D. privately own publicly operated</v>
      </c>
    </row>
    <row r="324" spans="1:15" x14ac:dyDescent="0.2">
      <c r="A324">
        <v>323</v>
      </c>
      <c r="B324" t="s">
        <v>902</v>
      </c>
      <c r="C324" t="s">
        <v>6</v>
      </c>
      <c r="D324" t="s">
        <v>489</v>
      </c>
      <c r="E324" t="s">
        <v>474</v>
      </c>
      <c r="F324" s="6">
        <v>-1.1499999999999999</v>
      </c>
      <c r="G324" s="6">
        <v>0.9</v>
      </c>
      <c r="H324" t="s">
        <v>1296</v>
      </c>
      <c r="I324">
        <v>13.841804399999999</v>
      </c>
      <c r="J324">
        <v>100.7422346</v>
      </c>
      <c r="L324" t="s">
        <v>1285</v>
      </c>
      <c r="M324" t="s">
        <v>489</v>
      </c>
      <c r="N324">
        <v>7</v>
      </c>
      <c r="O324" t="str">
        <f>INDEX(Input_Score!$E$6:$E$14,MATCH(Location01!N324,Input_Score!$D$6:$D$14,0))</f>
        <v>D. privately own publicly operated</v>
      </c>
    </row>
    <row r="325" spans="1:15" x14ac:dyDescent="0.2">
      <c r="A325">
        <v>324</v>
      </c>
      <c r="B325" t="s">
        <v>903</v>
      </c>
      <c r="C325" t="s">
        <v>6</v>
      </c>
      <c r="D325" t="s">
        <v>490</v>
      </c>
      <c r="E325" t="s">
        <v>474</v>
      </c>
      <c r="F325" s="6">
        <v>-1.2</v>
      </c>
      <c r="G325" s="6">
        <v>0.9</v>
      </c>
      <c r="H325" t="s">
        <v>1296</v>
      </c>
      <c r="I325">
        <v>13.850389079999999</v>
      </c>
      <c r="J325">
        <v>100.73034730000001</v>
      </c>
      <c r="L325" t="s">
        <v>1285</v>
      </c>
      <c r="M325" t="s">
        <v>490</v>
      </c>
      <c r="N325">
        <v>7</v>
      </c>
      <c r="O325" t="str">
        <f>INDEX(Input_Score!$E$6:$E$14,MATCH(Location01!N325,Input_Score!$D$6:$D$14,0))</f>
        <v>D. privately own publicly operated</v>
      </c>
    </row>
    <row r="326" spans="1:15" x14ac:dyDescent="0.2">
      <c r="A326">
        <v>325</v>
      </c>
      <c r="B326" t="s">
        <v>904</v>
      </c>
      <c r="C326" t="s">
        <v>6</v>
      </c>
      <c r="D326" t="s">
        <v>491</v>
      </c>
      <c r="E326" t="s">
        <v>474</v>
      </c>
      <c r="F326" s="6">
        <v>-1.25</v>
      </c>
      <c r="G326" s="6">
        <v>0.9</v>
      </c>
      <c r="H326" t="s">
        <v>1296</v>
      </c>
      <c r="I326">
        <v>13.886443099999999</v>
      </c>
      <c r="J326">
        <v>100.7068222</v>
      </c>
      <c r="L326" t="s">
        <v>1285</v>
      </c>
      <c r="M326" t="s">
        <v>491</v>
      </c>
      <c r="N326">
        <v>7</v>
      </c>
      <c r="O326" t="str">
        <f>INDEX(Input_Score!$E$6:$E$14,MATCH(Location01!N326,Input_Score!$D$6:$D$14,0))</f>
        <v>D. privately own publicly operated</v>
      </c>
    </row>
    <row r="327" spans="1:15" x14ac:dyDescent="0.2">
      <c r="A327">
        <v>326</v>
      </c>
      <c r="B327" t="s">
        <v>905</v>
      </c>
      <c r="C327" t="s">
        <v>6</v>
      </c>
      <c r="D327" t="s">
        <v>492</v>
      </c>
      <c r="E327" t="s">
        <v>474</v>
      </c>
      <c r="F327" s="6">
        <v>-0.95</v>
      </c>
      <c r="G327" s="6">
        <v>0.9</v>
      </c>
      <c r="H327" t="s">
        <v>1296</v>
      </c>
      <c r="I327">
        <v>13.87395053</v>
      </c>
      <c r="J327">
        <v>100.6861893</v>
      </c>
      <c r="L327" t="s">
        <v>1285</v>
      </c>
      <c r="M327" t="s">
        <v>492</v>
      </c>
      <c r="N327">
        <v>7</v>
      </c>
      <c r="O327" t="str">
        <f>INDEX(Input_Score!$E$6:$E$14,MATCH(Location01!N327,Input_Score!$D$6:$D$14,0))</f>
        <v>D. privately own publicly operated</v>
      </c>
    </row>
    <row r="328" spans="1:15" x14ac:dyDescent="0.2">
      <c r="A328">
        <v>327</v>
      </c>
      <c r="B328" t="s">
        <v>906</v>
      </c>
      <c r="C328" t="s">
        <v>6</v>
      </c>
      <c r="D328" t="s">
        <v>493</v>
      </c>
      <c r="E328" t="s">
        <v>474</v>
      </c>
      <c r="F328" s="6">
        <v>-0.9</v>
      </c>
      <c r="G328" s="6">
        <v>0.9</v>
      </c>
      <c r="H328" t="s">
        <v>1296</v>
      </c>
      <c r="I328">
        <v>13.91782978</v>
      </c>
      <c r="J328">
        <v>100.7526165</v>
      </c>
      <c r="L328" t="s">
        <v>1285</v>
      </c>
      <c r="M328" t="s">
        <v>493</v>
      </c>
      <c r="N328">
        <v>7</v>
      </c>
      <c r="O328" t="str">
        <f>INDEX(Input_Score!$E$6:$E$14,MATCH(Location01!N328,Input_Score!$D$6:$D$14,0))</f>
        <v>D. privately own publicly operated</v>
      </c>
    </row>
    <row r="329" spans="1:15" x14ac:dyDescent="0.2">
      <c r="A329">
        <v>328</v>
      </c>
      <c r="B329" t="s">
        <v>907</v>
      </c>
      <c r="C329" t="s">
        <v>6</v>
      </c>
      <c r="D329" t="s">
        <v>494</v>
      </c>
      <c r="E329" t="s">
        <v>474</v>
      </c>
      <c r="F329" s="6">
        <v>-0.85</v>
      </c>
      <c r="G329" s="6">
        <v>0.9</v>
      </c>
      <c r="H329" t="s">
        <v>1296</v>
      </c>
      <c r="I329">
        <v>13.91978383</v>
      </c>
      <c r="J329">
        <v>100.7912958</v>
      </c>
      <c r="L329" t="s">
        <v>1285</v>
      </c>
      <c r="M329" t="s">
        <v>494</v>
      </c>
      <c r="N329">
        <v>7</v>
      </c>
      <c r="O329" t="str">
        <f>INDEX(Input_Score!$E$6:$E$14,MATCH(Location01!N329,Input_Score!$D$6:$D$14,0))</f>
        <v>D. privately own publicly operated</v>
      </c>
    </row>
    <row r="330" spans="1:15" x14ac:dyDescent="0.2">
      <c r="A330">
        <v>329</v>
      </c>
      <c r="B330" t="s">
        <v>908</v>
      </c>
      <c r="C330" t="s">
        <v>6</v>
      </c>
      <c r="D330" t="s">
        <v>495</v>
      </c>
      <c r="E330" t="s">
        <v>474</v>
      </c>
      <c r="F330" s="6">
        <v>-0.8</v>
      </c>
      <c r="G330" s="6">
        <v>0.9</v>
      </c>
      <c r="H330" t="s">
        <v>1296</v>
      </c>
      <c r="I330">
        <v>13.87035101</v>
      </c>
      <c r="J330">
        <v>100.774089</v>
      </c>
      <c r="L330" t="s">
        <v>1285</v>
      </c>
      <c r="M330" t="s">
        <v>495</v>
      </c>
      <c r="N330">
        <v>7</v>
      </c>
      <c r="O330" t="str">
        <f>INDEX(Input_Score!$E$6:$E$14,MATCH(Location01!N330,Input_Score!$D$6:$D$14,0))</f>
        <v>D. privately own publicly operated</v>
      </c>
    </row>
    <row r="331" spans="1:15" x14ac:dyDescent="0.2">
      <c r="A331">
        <v>330</v>
      </c>
      <c r="B331" t="s">
        <v>909</v>
      </c>
      <c r="C331" t="s">
        <v>6</v>
      </c>
      <c r="D331" t="s">
        <v>496</v>
      </c>
      <c r="E331" t="s">
        <v>474</v>
      </c>
      <c r="F331" s="6">
        <v>-0.75</v>
      </c>
      <c r="G331" s="6">
        <v>0.9</v>
      </c>
      <c r="H331" t="s">
        <v>1296</v>
      </c>
      <c r="I331">
        <v>13.879465870000001</v>
      </c>
      <c r="J331">
        <v>100.73104549999999</v>
      </c>
      <c r="L331" t="s">
        <v>1285</v>
      </c>
      <c r="M331" t="s">
        <v>496</v>
      </c>
      <c r="N331">
        <v>7</v>
      </c>
      <c r="O331" t="str">
        <f>INDEX(Input_Score!$E$6:$E$14,MATCH(Location01!N331,Input_Score!$D$6:$D$14,0))</f>
        <v>D. privately own publicly operated</v>
      </c>
    </row>
    <row r="332" spans="1:15" x14ac:dyDescent="0.2">
      <c r="A332">
        <v>331</v>
      </c>
      <c r="B332" t="s">
        <v>910</v>
      </c>
      <c r="C332" t="s">
        <v>6</v>
      </c>
      <c r="D332" t="s">
        <v>497</v>
      </c>
      <c r="E332" t="s">
        <v>474</v>
      </c>
      <c r="F332" s="6">
        <v>2.15</v>
      </c>
      <c r="G332" s="6">
        <v>0.95</v>
      </c>
      <c r="H332" t="s">
        <v>6</v>
      </c>
      <c r="I332">
        <v>13.854079670000001</v>
      </c>
      <c r="J332">
        <v>100.673282</v>
      </c>
      <c r="L332" t="s">
        <v>1285</v>
      </c>
      <c r="M332" t="s">
        <v>497</v>
      </c>
      <c r="N332">
        <v>9</v>
      </c>
      <c r="O332" t="str">
        <f>INDEX(Input_Score!$E$6:$E$14,MATCH(Location01!N332,Input_Score!$D$6:$D$14,0))</f>
        <v>A. publicly own and operated</v>
      </c>
    </row>
    <row r="333" spans="1:15" x14ac:dyDescent="0.2">
      <c r="A333">
        <v>332</v>
      </c>
      <c r="B333" t="s">
        <v>911</v>
      </c>
      <c r="C333" t="s">
        <v>6</v>
      </c>
      <c r="D333" t="s">
        <v>498</v>
      </c>
      <c r="E333" t="s">
        <v>474</v>
      </c>
      <c r="F333" s="6">
        <v>0.05</v>
      </c>
      <c r="G333" s="6">
        <v>-0.2</v>
      </c>
      <c r="H333" t="s">
        <v>1298</v>
      </c>
      <c r="I333">
        <v>13.83959982</v>
      </c>
      <c r="J333">
        <v>100.7110639</v>
      </c>
      <c r="L333" t="s">
        <v>1285</v>
      </c>
      <c r="M333" t="s">
        <v>498</v>
      </c>
      <c r="N333">
        <v>5</v>
      </c>
      <c r="O333" t="str">
        <f>INDEX(Input_Score!$E$6:$E$14,MATCH(Location01!N333,Input_Score!$D$6:$D$14,0))</f>
        <v>C. jointly owned and operated</v>
      </c>
    </row>
    <row r="334" spans="1:15" x14ac:dyDescent="0.2">
      <c r="A334">
        <v>333</v>
      </c>
      <c r="B334" t="s">
        <v>912</v>
      </c>
      <c r="C334" t="s">
        <v>6</v>
      </c>
      <c r="D334" t="s">
        <v>499</v>
      </c>
      <c r="E334" t="s">
        <v>474</v>
      </c>
      <c r="F334" s="6">
        <v>2.25</v>
      </c>
      <c r="G334" s="6">
        <v>-1.2</v>
      </c>
      <c r="H334" t="s">
        <v>1288</v>
      </c>
      <c r="I334">
        <v>13.873881750000001</v>
      </c>
      <c r="J334">
        <v>100.6869744</v>
      </c>
      <c r="L334" t="s">
        <v>1285</v>
      </c>
      <c r="M334" t="s">
        <v>499</v>
      </c>
      <c r="N334">
        <v>3</v>
      </c>
      <c r="O334" t="str">
        <f>INDEX(Input_Score!$E$6:$E$14,MATCH(Location01!N334,Input_Score!$D$6:$D$14,0))</f>
        <v>B. publicly own privately operated</v>
      </c>
    </row>
    <row r="335" spans="1:15" x14ac:dyDescent="0.2">
      <c r="A335">
        <v>334</v>
      </c>
      <c r="B335" t="s">
        <v>913</v>
      </c>
      <c r="C335" t="s">
        <v>6</v>
      </c>
      <c r="D335" t="s">
        <v>500</v>
      </c>
      <c r="E335" t="s">
        <v>474</v>
      </c>
      <c r="F335" s="6">
        <v>1.95</v>
      </c>
      <c r="G335" s="6">
        <v>-1.25</v>
      </c>
      <c r="H335" t="s">
        <v>1288</v>
      </c>
      <c r="I335">
        <v>13.885867279999999</v>
      </c>
      <c r="J335">
        <v>100.7088353</v>
      </c>
      <c r="L335" t="s">
        <v>1285</v>
      </c>
      <c r="M335" t="s">
        <v>500</v>
      </c>
      <c r="N335">
        <v>3</v>
      </c>
      <c r="O335" t="str">
        <f>INDEX(Input_Score!$E$6:$E$14,MATCH(Location01!N335,Input_Score!$D$6:$D$14,0))</f>
        <v>B. publicly own privately operated</v>
      </c>
    </row>
    <row r="336" spans="1:15" x14ac:dyDescent="0.2">
      <c r="A336">
        <v>335</v>
      </c>
      <c r="B336" t="s">
        <v>914</v>
      </c>
      <c r="C336" t="s">
        <v>6</v>
      </c>
      <c r="D336" t="s">
        <v>501</v>
      </c>
      <c r="E336" t="s">
        <v>474</v>
      </c>
      <c r="F336" s="6">
        <v>0.1</v>
      </c>
      <c r="G336" s="6">
        <v>-0.2</v>
      </c>
      <c r="H336" t="s">
        <v>1298</v>
      </c>
      <c r="I336">
        <v>13.90592264</v>
      </c>
      <c r="J336">
        <v>100.7263811</v>
      </c>
      <c r="L336" t="s">
        <v>1285</v>
      </c>
      <c r="M336" t="s">
        <v>501</v>
      </c>
      <c r="N336">
        <v>5</v>
      </c>
      <c r="O336" t="str">
        <f>INDEX(Input_Score!$E$6:$E$14,MATCH(Location01!N336,Input_Score!$D$6:$D$14,0))</f>
        <v>C. jointly owned and operated</v>
      </c>
    </row>
    <row r="337" spans="1:15" x14ac:dyDescent="0.2">
      <c r="A337">
        <v>336</v>
      </c>
      <c r="B337" t="s">
        <v>915</v>
      </c>
      <c r="C337" t="s">
        <v>6</v>
      </c>
      <c r="D337" t="s">
        <v>1268</v>
      </c>
      <c r="E337" t="s">
        <v>474</v>
      </c>
      <c r="F337" s="6">
        <v>0.15</v>
      </c>
      <c r="G337" s="6">
        <v>-0.2</v>
      </c>
      <c r="H337" t="s">
        <v>1298</v>
      </c>
      <c r="I337">
        <v>13.90708158</v>
      </c>
      <c r="J337">
        <v>100.72897</v>
      </c>
      <c r="K337" t="s">
        <v>1282</v>
      </c>
      <c r="L337" t="s">
        <v>1285</v>
      </c>
      <c r="M337" t="s">
        <v>502</v>
      </c>
      <c r="N337">
        <v>5</v>
      </c>
      <c r="O337" t="str">
        <f>INDEX(Input_Score!$E$6:$E$14,MATCH(Location01!N337,Input_Score!$D$6:$D$14,0))</f>
        <v>C. jointly owned and operated</v>
      </c>
    </row>
    <row r="338" spans="1:15" x14ac:dyDescent="0.2">
      <c r="A338">
        <v>337</v>
      </c>
      <c r="B338" t="s">
        <v>916</v>
      </c>
      <c r="C338" t="s">
        <v>6</v>
      </c>
      <c r="D338" t="s">
        <v>503</v>
      </c>
      <c r="E338" t="s">
        <v>474</v>
      </c>
      <c r="F338" s="6">
        <v>0.2</v>
      </c>
      <c r="G338" s="6">
        <v>-0.2</v>
      </c>
      <c r="H338" t="s">
        <v>1298</v>
      </c>
      <c r="I338">
        <v>13.910283829999999</v>
      </c>
      <c r="J338">
        <v>100.7211837</v>
      </c>
      <c r="L338" t="s">
        <v>1285</v>
      </c>
      <c r="M338" t="s">
        <v>503</v>
      </c>
      <c r="N338">
        <v>5</v>
      </c>
      <c r="O338" t="str">
        <f>INDEX(Input_Score!$E$6:$E$14,MATCH(Location01!N338,Input_Score!$D$6:$D$14,0))</f>
        <v>C. jointly owned and operated</v>
      </c>
    </row>
    <row r="339" spans="1:15" x14ac:dyDescent="0.2">
      <c r="A339">
        <v>338</v>
      </c>
      <c r="B339" t="s">
        <v>917</v>
      </c>
      <c r="C339" t="s">
        <v>6</v>
      </c>
      <c r="D339" t="s">
        <v>504</v>
      </c>
      <c r="E339" t="s">
        <v>474</v>
      </c>
      <c r="F339" s="6">
        <v>1.9</v>
      </c>
      <c r="G339" s="6">
        <v>-1.25</v>
      </c>
      <c r="H339" t="s">
        <v>1288</v>
      </c>
      <c r="I339">
        <v>13.90635097</v>
      </c>
      <c r="J339">
        <v>100.727633</v>
      </c>
      <c r="L339" t="s">
        <v>1285</v>
      </c>
      <c r="M339" t="s">
        <v>504</v>
      </c>
      <c r="N339">
        <v>3</v>
      </c>
      <c r="O339" t="str">
        <f>INDEX(Input_Score!$E$6:$E$14,MATCH(Location01!N339,Input_Score!$D$6:$D$14,0))</f>
        <v>B. publicly own privately operated</v>
      </c>
    </row>
    <row r="340" spans="1:15" x14ac:dyDescent="0.2">
      <c r="A340">
        <v>339</v>
      </c>
      <c r="B340" t="s">
        <v>918</v>
      </c>
      <c r="C340" t="s">
        <v>6</v>
      </c>
      <c r="D340" t="s">
        <v>505</v>
      </c>
      <c r="E340" t="s">
        <v>474</v>
      </c>
      <c r="F340" s="6">
        <v>1.85</v>
      </c>
      <c r="G340" s="6">
        <v>-1.25</v>
      </c>
      <c r="H340" t="s">
        <v>1288</v>
      </c>
      <c r="I340">
        <v>13.91759057</v>
      </c>
      <c r="J340">
        <v>100.7531606</v>
      </c>
      <c r="L340" t="s">
        <v>1285</v>
      </c>
      <c r="M340" t="s">
        <v>505</v>
      </c>
      <c r="N340">
        <v>3</v>
      </c>
      <c r="O340" t="str">
        <f>INDEX(Input_Score!$E$6:$E$14,MATCH(Location01!N340,Input_Score!$D$6:$D$14,0))</f>
        <v>B. publicly own privately operated</v>
      </c>
    </row>
    <row r="341" spans="1:15" x14ac:dyDescent="0.2">
      <c r="A341">
        <v>340</v>
      </c>
      <c r="B341" t="s">
        <v>919</v>
      </c>
      <c r="C341" t="s">
        <v>6</v>
      </c>
      <c r="D341" t="s">
        <v>506</v>
      </c>
      <c r="E341" t="s">
        <v>474</v>
      </c>
      <c r="F341" s="6">
        <v>0.25</v>
      </c>
      <c r="G341" s="6">
        <v>-0.2</v>
      </c>
      <c r="H341" t="s">
        <v>1298</v>
      </c>
      <c r="I341">
        <v>13.91573341</v>
      </c>
      <c r="J341">
        <v>100.7688682</v>
      </c>
      <c r="L341" t="s">
        <v>1285</v>
      </c>
      <c r="M341" t="s">
        <v>506</v>
      </c>
      <c r="N341">
        <v>5</v>
      </c>
      <c r="O341" t="str">
        <f>INDEX(Input_Score!$E$6:$E$14,MATCH(Location01!N341,Input_Score!$D$6:$D$14,0))</f>
        <v>C. jointly owned and operated</v>
      </c>
    </row>
    <row r="342" spans="1:15" x14ac:dyDescent="0.2">
      <c r="A342">
        <v>341</v>
      </c>
      <c r="B342" t="s">
        <v>920</v>
      </c>
      <c r="C342" t="s">
        <v>6</v>
      </c>
      <c r="D342" t="s">
        <v>507</v>
      </c>
      <c r="E342" t="s">
        <v>474</v>
      </c>
      <c r="F342" s="6">
        <v>1.8</v>
      </c>
      <c r="G342" s="6">
        <v>-1.25</v>
      </c>
      <c r="H342" t="s">
        <v>1288</v>
      </c>
      <c r="I342">
        <v>13.91278677</v>
      </c>
      <c r="J342">
        <v>100.7703989</v>
      </c>
      <c r="L342" t="s">
        <v>1285</v>
      </c>
      <c r="M342" t="s">
        <v>507</v>
      </c>
      <c r="N342">
        <v>3</v>
      </c>
      <c r="O342" t="str">
        <f>INDEX(Input_Score!$E$6:$E$14,MATCH(Location01!N342,Input_Score!$D$6:$D$14,0))</f>
        <v>B. publicly own privately operated</v>
      </c>
    </row>
    <row r="343" spans="1:15" x14ac:dyDescent="0.2">
      <c r="A343">
        <v>342</v>
      </c>
      <c r="B343" t="s">
        <v>921</v>
      </c>
      <c r="C343" t="s">
        <v>6</v>
      </c>
      <c r="D343" t="s">
        <v>508</v>
      </c>
      <c r="E343" t="s">
        <v>474</v>
      </c>
      <c r="F343" s="6">
        <v>-0.05</v>
      </c>
      <c r="G343" s="6">
        <v>-0.25</v>
      </c>
      <c r="H343" t="s">
        <v>1298</v>
      </c>
      <c r="I343">
        <v>13.918648040000001</v>
      </c>
      <c r="J343">
        <v>100.7914275</v>
      </c>
      <c r="L343" t="s">
        <v>1285</v>
      </c>
      <c r="M343" t="s">
        <v>508</v>
      </c>
      <c r="N343">
        <v>5</v>
      </c>
      <c r="O343" t="str">
        <f>INDEX(Input_Score!$E$6:$E$14,MATCH(Location01!N343,Input_Score!$D$6:$D$14,0))</f>
        <v>C. jointly owned and operated</v>
      </c>
    </row>
    <row r="344" spans="1:15" x14ac:dyDescent="0.2">
      <c r="A344">
        <v>343</v>
      </c>
      <c r="B344" t="s">
        <v>922</v>
      </c>
      <c r="C344" t="s">
        <v>6</v>
      </c>
      <c r="D344" t="s">
        <v>509</v>
      </c>
      <c r="E344" t="s">
        <v>474</v>
      </c>
      <c r="F344" s="6">
        <v>-0.1</v>
      </c>
      <c r="G344" s="6">
        <v>-0.25</v>
      </c>
      <c r="H344" t="s">
        <v>1298</v>
      </c>
      <c r="I344">
        <v>13.91119595</v>
      </c>
      <c r="J344">
        <v>100.77668300000001</v>
      </c>
      <c r="L344" t="s">
        <v>1285</v>
      </c>
      <c r="M344" t="s">
        <v>509</v>
      </c>
      <c r="N344">
        <v>5</v>
      </c>
      <c r="O344" t="str">
        <f>INDEX(Input_Score!$E$6:$E$14,MATCH(Location01!N344,Input_Score!$D$6:$D$14,0))</f>
        <v>C. jointly owned and operated</v>
      </c>
    </row>
    <row r="345" spans="1:15" x14ac:dyDescent="0.2">
      <c r="A345">
        <v>344</v>
      </c>
      <c r="B345" t="s">
        <v>923</v>
      </c>
      <c r="C345" t="s">
        <v>6</v>
      </c>
      <c r="D345" t="s">
        <v>510</v>
      </c>
      <c r="E345" t="s">
        <v>474</v>
      </c>
      <c r="F345" s="6">
        <v>-0.15</v>
      </c>
      <c r="G345" s="6">
        <v>-0.25</v>
      </c>
      <c r="H345" t="s">
        <v>1298</v>
      </c>
      <c r="I345">
        <v>13.88696449</v>
      </c>
      <c r="J345">
        <v>100.7306667</v>
      </c>
      <c r="L345" t="s">
        <v>1285</v>
      </c>
      <c r="M345" t="s">
        <v>510</v>
      </c>
      <c r="N345">
        <v>5</v>
      </c>
      <c r="O345" t="str">
        <f>INDEX(Input_Score!$E$6:$E$14,MATCH(Location01!N345,Input_Score!$D$6:$D$14,0))</f>
        <v>C. jointly owned and operated</v>
      </c>
    </row>
    <row r="346" spans="1:15" x14ac:dyDescent="0.2">
      <c r="A346">
        <v>345</v>
      </c>
      <c r="B346" t="s">
        <v>924</v>
      </c>
      <c r="C346" t="s">
        <v>6</v>
      </c>
      <c r="D346" t="s">
        <v>1269</v>
      </c>
      <c r="E346" t="s">
        <v>474</v>
      </c>
      <c r="F346" s="6">
        <v>-0.2</v>
      </c>
      <c r="G346" s="6">
        <v>-0.25</v>
      </c>
      <c r="H346" t="s">
        <v>1298</v>
      </c>
      <c r="I346">
        <v>13.86656518</v>
      </c>
      <c r="J346">
        <v>100.71377219999999</v>
      </c>
      <c r="K346" t="s">
        <v>1282</v>
      </c>
      <c r="L346" t="s">
        <v>1285</v>
      </c>
      <c r="M346" t="s">
        <v>1404</v>
      </c>
      <c r="N346">
        <v>5</v>
      </c>
      <c r="O346" t="str">
        <f>INDEX(Input_Score!$E$6:$E$14,MATCH(Location01!N346,Input_Score!$D$6:$D$14,0))</f>
        <v>C. jointly owned and operated</v>
      </c>
    </row>
    <row r="347" spans="1:15" x14ac:dyDescent="0.2">
      <c r="A347">
        <v>346</v>
      </c>
      <c r="B347" t="s">
        <v>925</v>
      </c>
      <c r="C347" t="s">
        <v>6</v>
      </c>
      <c r="D347" t="s">
        <v>512</v>
      </c>
      <c r="E347" t="s">
        <v>474</v>
      </c>
      <c r="F347" s="6">
        <v>-0.25</v>
      </c>
      <c r="G347" s="6">
        <v>-0.25</v>
      </c>
      <c r="H347" t="s">
        <v>1298</v>
      </c>
      <c r="I347">
        <v>13.862398840000001</v>
      </c>
      <c r="J347">
        <v>100.69915020000001</v>
      </c>
      <c r="L347" t="s">
        <v>1285</v>
      </c>
      <c r="M347" t="s">
        <v>512</v>
      </c>
      <c r="N347">
        <v>5</v>
      </c>
      <c r="O347" t="str">
        <f>INDEX(Input_Score!$E$6:$E$14,MATCH(Location01!N347,Input_Score!$D$6:$D$14,0))</f>
        <v>C. jointly owned and operated</v>
      </c>
    </row>
    <row r="348" spans="1:15" x14ac:dyDescent="0.2">
      <c r="A348">
        <v>347</v>
      </c>
      <c r="B348" t="s">
        <v>926</v>
      </c>
      <c r="C348" t="s">
        <v>6</v>
      </c>
      <c r="D348" t="s">
        <v>513</v>
      </c>
      <c r="E348" t="s">
        <v>474</v>
      </c>
      <c r="F348" s="6">
        <v>0.05</v>
      </c>
      <c r="G348" s="6">
        <v>-0.25</v>
      </c>
      <c r="H348" t="s">
        <v>1298</v>
      </c>
      <c r="I348">
        <v>13.843924489999999</v>
      </c>
      <c r="J348">
        <v>100.6959392</v>
      </c>
      <c r="L348" t="s">
        <v>1285</v>
      </c>
      <c r="M348" t="s">
        <v>513</v>
      </c>
      <c r="N348">
        <v>5</v>
      </c>
      <c r="O348" t="str">
        <f>INDEX(Input_Score!$E$6:$E$14,MATCH(Location01!N348,Input_Score!$D$6:$D$14,0))</f>
        <v>C. jointly owned and operated</v>
      </c>
    </row>
    <row r="349" spans="1:15" x14ac:dyDescent="0.2">
      <c r="A349">
        <v>348</v>
      </c>
      <c r="B349" t="s">
        <v>927</v>
      </c>
      <c r="C349" t="s">
        <v>6</v>
      </c>
      <c r="D349" t="s">
        <v>1270</v>
      </c>
      <c r="E349" t="s">
        <v>474</v>
      </c>
      <c r="F349" s="6">
        <v>0.1</v>
      </c>
      <c r="G349" s="6">
        <v>-0.25</v>
      </c>
      <c r="H349" t="s">
        <v>1298</v>
      </c>
      <c r="I349">
        <v>13.84306291</v>
      </c>
      <c r="J349">
        <v>100.6943522</v>
      </c>
      <c r="K349" t="s">
        <v>1282</v>
      </c>
      <c r="L349" t="s">
        <v>1285</v>
      </c>
      <c r="M349" t="s">
        <v>514</v>
      </c>
      <c r="N349">
        <v>5</v>
      </c>
      <c r="O349" t="str">
        <f>INDEX(Input_Score!$E$6:$E$14,MATCH(Location01!N349,Input_Score!$D$6:$D$14,0))</f>
        <v>C. jointly owned and operated</v>
      </c>
    </row>
    <row r="350" spans="1:15" x14ac:dyDescent="0.2">
      <c r="A350">
        <v>349</v>
      </c>
      <c r="B350" t="s">
        <v>928</v>
      </c>
      <c r="C350" t="s">
        <v>6</v>
      </c>
      <c r="D350" t="s">
        <v>515</v>
      </c>
      <c r="E350" t="s">
        <v>474</v>
      </c>
      <c r="F350" s="6">
        <v>0.15</v>
      </c>
      <c r="G350" s="6">
        <v>-0.25</v>
      </c>
      <c r="H350" t="s">
        <v>1298</v>
      </c>
      <c r="I350">
        <v>13.823823539999999</v>
      </c>
      <c r="J350">
        <v>100.70182149999999</v>
      </c>
      <c r="L350" t="s">
        <v>1285</v>
      </c>
      <c r="M350" t="s">
        <v>515</v>
      </c>
      <c r="N350">
        <v>5</v>
      </c>
      <c r="O350" t="str">
        <f>INDEX(Input_Score!$E$6:$E$14,MATCH(Location01!N350,Input_Score!$D$6:$D$14,0))</f>
        <v>C. jointly owned and operated</v>
      </c>
    </row>
    <row r="351" spans="1:15" x14ac:dyDescent="0.2">
      <c r="A351">
        <v>350</v>
      </c>
      <c r="B351" t="s">
        <v>929</v>
      </c>
      <c r="C351" t="s">
        <v>6</v>
      </c>
      <c r="D351" t="s">
        <v>516</v>
      </c>
      <c r="E351" t="s">
        <v>474</v>
      </c>
      <c r="F351" s="6">
        <v>1.75</v>
      </c>
      <c r="G351" s="6">
        <v>-1.25</v>
      </c>
      <c r="H351" t="s">
        <v>1288</v>
      </c>
      <c r="I351">
        <v>13.81791305</v>
      </c>
      <c r="J351">
        <v>100.6975898</v>
      </c>
      <c r="L351" t="s">
        <v>1285</v>
      </c>
      <c r="M351" t="s">
        <v>516</v>
      </c>
      <c r="N351">
        <v>3</v>
      </c>
      <c r="O351" t="str">
        <f>INDEX(Input_Score!$E$6:$E$14,MATCH(Location01!N351,Input_Score!$D$6:$D$14,0))</f>
        <v>B. publicly own privately operated</v>
      </c>
    </row>
    <row r="352" spans="1:15" x14ac:dyDescent="0.2">
      <c r="A352">
        <v>351</v>
      </c>
      <c r="B352" t="s">
        <v>930</v>
      </c>
      <c r="C352" t="s">
        <v>6</v>
      </c>
      <c r="D352" t="s">
        <v>1271</v>
      </c>
      <c r="E352" t="s">
        <v>474</v>
      </c>
      <c r="F352" s="6">
        <v>2.0499999999999998</v>
      </c>
      <c r="G352" s="6">
        <v>-1.25</v>
      </c>
      <c r="H352" t="s">
        <v>1288</v>
      </c>
      <c r="I352">
        <v>13.84240541</v>
      </c>
      <c r="J352">
        <v>100.71075329999999</v>
      </c>
      <c r="K352" t="s">
        <v>1282</v>
      </c>
      <c r="L352" t="s">
        <v>1285</v>
      </c>
      <c r="M352" t="s">
        <v>517</v>
      </c>
      <c r="N352">
        <v>3</v>
      </c>
      <c r="O352" t="str">
        <f>INDEX(Input_Score!$E$6:$E$14,MATCH(Location01!N352,Input_Score!$D$6:$D$14,0))</f>
        <v>B. publicly own privately operated</v>
      </c>
    </row>
    <row r="353" spans="1:15" x14ac:dyDescent="0.2">
      <c r="A353">
        <v>352</v>
      </c>
      <c r="B353" t="s">
        <v>931</v>
      </c>
      <c r="C353" t="s">
        <v>6</v>
      </c>
      <c r="D353" t="s">
        <v>518</v>
      </c>
      <c r="E353" t="s">
        <v>474</v>
      </c>
      <c r="F353" s="6">
        <v>2.1</v>
      </c>
      <c r="G353" s="6">
        <v>-1.25</v>
      </c>
      <c r="H353" t="s">
        <v>1288</v>
      </c>
      <c r="I353">
        <v>13.8507052</v>
      </c>
      <c r="J353">
        <v>100.73082719999999</v>
      </c>
      <c r="L353" t="s">
        <v>1285</v>
      </c>
      <c r="M353" t="s">
        <v>518</v>
      </c>
      <c r="N353">
        <v>3</v>
      </c>
      <c r="O353" t="str">
        <f>INDEX(Input_Score!$E$6:$E$14,MATCH(Location01!N353,Input_Score!$D$6:$D$14,0))</f>
        <v>B. publicly own privately operated</v>
      </c>
    </row>
    <row r="354" spans="1:15" x14ac:dyDescent="0.2">
      <c r="A354">
        <v>353</v>
      </c>
      <c r="B354" t="s">
        <v>932</v>
      </c>
      <c r="C354" t="s">
        <v>6</v>
      </c>
      <c r="D354" t="s">
        <v>519</v>
      </c>
      <c r="E354" t="s">
        <v>474</v>
      </c>
      <c r="F354" s="6">
        <v>2.15</v>
      </c>
      <c r="G354" s="6">
        <v>-1.25</v>
      </c>
      <c r="H354" t="s">
        <v>1288</v>
      </c>
      <c r="I354">
        <v>13.8258864</v>
      </c>
      <c r="J354">
        <v>100.75123809999999</v>
      </c>
      <c r="L354" t="s">
        <v>1285</v>
      </c>
      <c r="M354" t="s">
        <v>519</v>
      </c>
      <c r="N354">
        <v>3</v>
      </c>
      <c r="O354" t="str">
        <f>INDEX(Input_Score!$E$6:$E$14,MATCH(Location01!N354,Input_Score!$D$6:$D$14,0))</f>
        <v>B. publicly own privately operated</v>
      </c>
    </row>
    <row r="355" spans="1:15" x14ac:dyDescent="0.2">
      <c r="A355">
        <v>354</v>
      </c>
      <c r="B355" t="s">
        <v>933</v>
      </c>
      <c r="C355" t="s">
        <v>6</v>
      </c>
      <c r="D355" t="s">
        <v>520</v>
      </c>
      <c r="E355" t="s">
        <v>474</v>
      </c>
      <c r="F355" s="6">
        <v>2.2000000000000002</v>
      </c>
      <c r="G355" s="6">
        <v>-1.25</v>
      </c>
      <c r="H355" t="s">
        <v>1288</v>
      </c>
      <c r="I355">
        <v>13.829106810000001</v>
      </c>
      <c r="J355">
        <v>100.76032309999999</v>
      </c>
      <c r="L355" t="s">
        <v>1285</v>
      </c>
      <c r="M355" t="s">
        <v>520</v>
      </c>
      <c r="N355">
        <v>3</v>
      </c>
      <c r="O355" t="str">
        <f>INDEX(Input_Score!$E$6:$E$14,MATCH(Location01!N355,Input_Score!$D$6:$D$14,0))</f>
        <v>B. publicly own privately operated</v>
      </c>
    </row>
    <row r="356" spans="1:15" x14ac:dyDescent="0.2">
      <c r="A356">
        <v>355</v>
      </c>
      <c r="B356" t="s">
        <v>934</v>
      </c>
      <c r="C356" t="s">
        <v>6</v>
      </c>
      <c r="D356" t="s">
        <v>521</v>
      </c>
      <c r="E356" t="s">
        <v>474</v>
      </c>
      <c r="F356" s="6">
        <v>0.2</v>
      </c>
      <c r="G356" s="6">
        <v>-0.25</v>
      </c>
      <c r="H356" t="s">
        <v>1298</v>
      </c>
      <c r="I356">
        <v>13.83462355</v>
      </c>
      <c r="J356">
        <v>100.7685675</v>
      </c>
      <c r="L356" t="s">
        <v>1285</v>
      </c>
      <c r="M356" t="s">
        <v>521</v>
      </c>
      <c r="N356">
        <v>5</v>
      </c>
      <c r="O356" t="str">
        <f>INDEX(Input_Score!$E$6:$E$14,MATCH(Location01!N356,Input_Score!$D$6:$D$14,0))</f>
        <v>C. jointly owned and operated</v>
      </c>
    </row>
    <row r="357" spans="1:15" x14ac:dyDescent="0.2">
      <c r="A357">
        <v>356</v>
      </c>
      <c r="B357" t="s">
        <v>935</v>
      </c>
      <c r="C357" t="s">
        <v>6</v>
      </c>
      <c r="D357" t="s">
        <v>522</v>
      </c>
      <c r="E357" t="s">
        <v>474</v>
      </c>
      <c r="F357" s="6">
        <v>2.25</v>
      </c>
      <c r="G357" s="6">
        <v>-1.25</v>
      </c>
      <c r="H357" t="s">
        <v>1288</v>
      </c>
      <c r="I357">
        <v>13.835065480000001</v>
      </c>
      <c r="J357">
        <v>100.77257520000001</v>
      </c>
      <c r="L357" t="s">
        <v>1285</v>
      </c>
      <c r="M357" t="s">
        <v>522</v>
      </c>
      <c r="N357">
        <v>3</v>
      </c>
      <c r="O357" t="str">
        <f>INDEX(Input_Score!$E$6:$E$14,MATCH(Location01!N357,Input_Score!$D$6:$D$14,0))</f>
        <v>B. publicly own privately operated</v>
      </c>
    </row>
    <row r="358" spans="1:15" x14ac:dyDescent="0.2">
      <c r="A358">
        <v>357</v>
      </c>
      <c r="B358" t="s">
        <v>936</v>
      </c>
      <c r="C358" t="s">
        <v>6</v>
      </c>
      <c r="D358" t="s">
        <v>523</v>
      </c>
      <c r="E358" t="s">
        <v>474</v>
      </c>
      <c r="F358" s="6">
        <v>1.95</v>
      </c>
      <c r="G358" s="6">
        <v>-1.3</v>
      </c>
      <c r="H358" t="s">
        <v>1288</v>
      </c>
      <c r="I358">
        <v>13.84475612</v>
      </c>
      <c r="J358">
        <v>100.7768538</v>
      </c>
      <c r="L358" t="s">
        <v>1285</v>
      </c>
      <c r="M358" t="s">
        <v>523</v>
      </c>
      <c r="N358">
        <v>3</v>
      </c>
      <c r="O358" t="str">
        <f>INDEX(Input_Score!$E$6:$E$14,MATCH(Location01!N358,Input_Score!$D$6:$D$14,0))</f>
        <v>B. publicly own privately operated</v>
      </c>
    </row>
    <row r="359" spans="1:15" x14ac:dyDescent="0.2">
      <c r="A359">
        <v>358</v>
      </c>
      <c r="B359" t="s">
        <v>937</v>
      </c>
      <c r="C359" t="s">
        <v>6</v>
      </c>
      <c r="D359" t="s">
        <v>524</v>
      </c>
      <c r="E359" t="s">
        <v>474</v>
      </c>
      <c r="F359" s="6">
        <v>0.25</v>
      </c>
      <c r="G359" s="6">
        <v>-0.25</v>
      </c>
      <c r="H359" t="s">
        <v>1298</v>
      </c>
      <c r="I359">
        <v>13.85800495</v>
      </c>
      <c r="J359">
        <v>100.7906401</v>
      </c>
      <c r="L359" t="s">
        <v>1285</v>
      </c>
      <c r="M359" t="s">
        <v>524</v>
      </c>
      <c r="N359">
        <v>5</v>
      </c>
      <c r="O359" t="str">
        <f>INDEX(Input_Score!$E$6:$E$14,MATCH(Location01!N359,Input_Score!$D$6:$D$14,0))</f>
        <v>C. jointly owned and operated</v>
      </c>
    </row>
    <row r="360" spans="1:15" x14ac:dyDescent="0.2">
      <c r="A360">
        <v>359</v>
      </c>
      <c r="B360" t="s">
        <v>938</v>
      </c>
      <c r="C360" t="s">
        <v>6</v>
      </c>
      <c r="D360" t="s">
        <v>525</v>
      </c>
      <c r="E360" t="s">
        <v>474</v>
      </c>
      <c r="F360" s="6">
        <v>1.9</v>
      </c>
      <c r="G360" s="6">
        <v>-1.3</v>
      </c>
      <c r="H360" t="s">
        <v>1288</v>
      </c>
      <c r="I360">
        <v>13.85535194</v>
      </c>
      <c r="J360">
        <v>100.78604660000001</v>
      </c>
      <c r="L360" t="s">
        <v>1285</v>
      </c>
      <c r="M360" t="s">
        <v>525</v>
      </c>
      <c r="N360">
        <v>3</v>
      </c>
      <c r="O360" t="str">
        <f>INDEX(Input_Score!$E$6:$E$14,MATCH(Location01!N360,Input_Score!$D$6:$D$14,0))</f>
        <v>B. publicly own privately operated</v>
      </c>
    </row>
    <row r="361" spans="1:15" x14ac:dyDescent="0.2">
      <c r="A361">
        <v>360</v>
      </c>
      <c r="B361" t="s">
        <v>939</v>
      </c>
      <c r="C361" t="s">
        <v>6</v>
      </c>
      <c r="D361" t="s">
        <v>526</v>
      </c>
      <c r="E361" t="s">
        <v>474</v>
      </c>
      <c r="F361" s="6">
        <v>1.85</v>
      </c>
      <c r="G361" s="6">
        <v>-1.3</v>
      </c>
      <c r="H361" t="s">
        <v>1288</v>
      </c>
      <c r="I361">
        <v>13.87195732</v>
      </c>
      <c r="J361">
        <v>100.7738866</v>
      </c>
      <c r="L361" t="s">
        <v>1285</v>
      </c>
      <c r="M361" t="s">
        <v>526</v>
      </c>
      <c r="N361">
        <v>3</v>
      </c>
      <c r="O361" t="str">
        <f>INDEX(Input_Score!$E$6:$E$14,MATCH(Location01!N361,Input_Score!$D$6:$D$14,0))</f>
        <v>B. publicly own privately operated</v>
      </c>
    </row>
    <row r="362" spans="1:15" x14ac:dyDescent="0.2">
      <c r="A362">
        <v>361</v>
      </c>
      <c r="B362" t="s">
        <v>940</v>
      </c>
      <c r="C362" t="s">
        <v>6</v>
      </c>
      <c r="D362" t="s">
        <v>527</v>
      </c>
      <c r="E362" t="s">
        <v>474</v>
      </c>
      <c r="F362" s="6">
        <v>1.8</v>
      </c>
      <c r="G362" s="6">
        <v>-1.3</v>
      </c>
      <c r="H362" t="s">
        <v>1288</v>
      </c>
      <c r="I362">
        <v>13.876755960000001</v>
      </c>
      <c r="J362">
        <v>100.7835853</v>
      </c>
      <c r="L362" t="s">
        <v>1285</v>
      </c>
      <c r="M362" t="s">
        <v>527</v>
      </c>
      <c r="N362">
        <v>3</v>
      </c>
      <c r="O362" t="str">
        <f>INDEX(Input_Score!$E$6:$E$14,MATCH(Location01!N362,Input_Score!$D$6:$D$14,0))</f>
        <v>B. publicly own privately operated</v>
      </c>
    </row>
    <row r="363" spans="1:15" x14ac:dyDescent="0.2">
      <c r="A363">
        <v>362</v>
      </c>
      <c r="B363" t="s">
        <v>941</v>
      </c>
      <c r="C363" t="s">
        <v>6</v>
      </c>
      <c r="D363" t="s">
        <v>528</v>
      </c>
      <c r="E363" t="s">
        <v>474</v>
      </c>
      <c r="F363" s="6">
        <v>-2.25</v>
      </c>
      <c r="G363" s="6">
        <v>-1.2</v>
      </c>
      <c r="H363" t="s">
        <v>1303</v>
      </c>
      <c r="I363">
        <v>13.86707324</v>
      </c>
      <c r="J363">
        <v>100.6876145</v>
      </c>
      <c r="L363" t="s">
        <v>1285</v>
      </c>
      <c r="M363" t="s">
        <v>528</v>
      </c>
      <c r="N363">
        <v>1</v>
      </c>
      <c r="O363" t="str">
        <f>INDEX(Input_Score!$E$6:$E$14,MATCH(Location01!N363,Input_Score!$D$6:$D$14,0))</f>
        <v>E. privately own and operated</v>
      </c>
    </row>
    <row r="364" spans="1:15" x14ac:dyDescent="0.2">
      <c r="A364">
        <v>363</v>
      </c>
      <c r="B364" t="s">
        <v>942</v>
      </c>
      <c r="C364" t="s">
        <v>6</v>
      </c>
      <c r="D364" t="s">
        <v>529</v>
      </c>
      <c r="E364" t="s">
        <v>474</v>
      </c>
      <c r="F364" s="6">
        <v>-1.95</v>
      </c>
      <c r="G364" s="6">
        <v>-1.2</v>
      </c>
      <c r="H364" t="s">
        <v>1303</v>
      </c>
      <c r="I364">
        <v>13.889966769999999</v>
      </c>
      <c r="J364">
        <v>100.7186966</v>
      </c>
      <c r="L364" t="s">
        <v>1285</v>
      </c>
      <c r="M364" t="s">
        <v>529</v>
      </c>
      <c r="N364">
        <v>1</v>
      </c>
      <c r="O364" t="str">
        <f>INDEX(Input_Score!$E$6:$E$14,MATCH(Location01!N364,Input_Score!$D$6:$D$14,0))</f>
        <v>E. privately own and operated</v>
      </c>
    </row>
    <row r="365" spans="1:15" x14ac:dyDescent="0.2">
      <c r="A365">
        <v>364</v>
      </c>
      <c r="B365" t="s">
        <v>943</v>
      </c>
      <c r="C365" t="s">
        <v>6</v>
      </c>
      <c r="D365" t="s">
        <v>1272</v>
      </c>
      <c r="E365" t="s">
        <v>474</v>
      </c>
      <c r="F365" s="6">
        <v>-1.9</v>
      </c>
      <c r="G365" s="6">
        <v>-1.2</v>
      </c>
      <c r="H365" t="s">
        <v>1303</v>
      </c>
      <c r="I365">
        <v>13.876658559999999</v>
      </c>
      <c r="J365">
        <v>100.7115929</v>
      </c>
      <c r="K365" t="s">
        <v>1282</v>
      </c>
      <c r="L365" t="s">
        <v>1285</v>
      </c>
      <c r="M365" t="s">
        <v>530</v>
      </c>
      <c r="N365">
        <v>1</v>
      </c>
      <c r="O365" t="str">
        <f>INDEX(Input_Score!$E$6:$E$14,MATCH(Location01!N365,Input_Score!$D$6:$D$14,0))</f>
        <v>E. privately own and operated</v>
      </c>
    </row>
    <row r="366" spans="1:15" x14ac:dyDescent="0.2">
      <c r="A366">
        <v>365</v>
      </c>
      <c r="B366" t="s">
        <v>944</v>
      </c>
      <c r="C366" t="s">
        <v>6</v>
      </c>
      <c r="D366" t="s">
        <v>1273</v>
      </c>
      <c r="E366" t="s">
        <v>474</v>
      </c>
      <c r="F366" s="6">
        <v>-1.85</v>
      </c>
      <c r="G366" s="6">
        <v>-1.2</v>
      </c>
      <c r="H366" t="s">
        <v>1303</v>
      </c>
      <c r="I366">
        <v>13.85725961</v>
      </c>
      <c r="J366">
        <v>100.70933530000001</v>
      </c>
      <c r="K366" t="s">
        <v>1282</v>
      </c>
      <c r="L366" t="s">
        <v>1285</v>
      </c>
      <c r="M366" t="s">
        <v>531</v>
      </c>
      <c r="N366">
        <v>1</v>
      </c>
      <c r="O366" t="str">
        <f>INDEX(Input_Score!$E$6:$E$14,MATCH(Location01!N366,Input_Score!$D$6:$D$14,0))</f>
        <v>E. privately own and operated</v>
      </c>
    </row>
    <row r="367" spans="1:15" x14ac:dyDescent="0.2">
      <c r="A367">
        <v>366</v>
      </c>
      <c r="B367" t="s">
        <v>945</v>
      </c>
      <c r="C367" t="s">
        <v>6</v>
      </c>
      <c r="D367" t="s">
        <v>1274</v>
      </c>
      <c r="E367" t="s">
        <v>474</v>
      </c>
      <c r="F367" s="6">
        <v>-1.8</v>
      </c>
      <c r="G367" s="6">
        <v>-1.2</v>
      </c>
      <c r="H367" t="s">
        <v>1303</v>
      </c>
      <c r="I367">
        <v>13.897188610000001</v>
      </c>
      <c r="J367">
        <v>100.71734910000001</v>
      </c>
      <c r="K367" t="s">
        <v>1282</v>
      </c>
      <c r="L367" t="s">
        <v>1285</v>
      </c>
      <c r="M367" t="s">
        <v>532</v>
      </c>
      <c r="N367">
        <v>1</v>
      </c>
      <c r="O367" t="str">
        <f>INDEX(Input_Score!$E$6:$E$14,MATCH(Location01!N367,Input_Score!$D$6:$D$14,0))</f>
        <v>E. privately own and operated</v>
      </c>
    </row>
    <row r="368" spans="1:15" x14ac:dyDescent="0.2">
      <c r="A368">
        <v>367</v>
      </c>
      <c r="B368" t="s">
        <v>946</v>
      </c>
      <c r="C368" t="s">
        <v>6</v>
      </c>
      <c r="D368" t="s">
        <v>533</v>
      </c>
      <c r="E368" t="s">
        <v>474</v>
      </c>
      <c r="F368" s="6">
        <v>-1.75</v>
      </c>
      <c r="G368" s="6">
        <v>-1.2</v>
      </c>
      <c r="H368" t="s">
        <v>1303</v>
      </c>
      <c r="I368">
        <v>13.888705059999999</v>
      </c>
      <c r="J368">
        <v>100.7401436</v>
      </c>
      <c r="L368" t="s">
        <v>1285</v>
      </c>
      <c r="M368" t="s">
        <v>533</v>
      </c>
      <c r="N368">
        <v>1</v>
      </c>
      <c r="O368" t="str">
        <f>INDEX(Input_Score!$E$6:$E$14,MATCH(Location01!N368,Input_Score!$D$6:$D$14,0))</f>
        <v>E. privately own and operated</v>
      </c>
    </row>
    <row r="369" spans="1:15" x14ac:dyDescent="0.2">
      <c r="A369">
        <v>368</v>
      </c>
      <c r="B369" t="s">
        <v>947</v>
      </c>
      <c r="C369" t="s">
        <v>6</v>
      </c>
      <c r="D369" t="s">
        <v>1275</v>
      </c>
      <c r="E369" t="s">
        <v>474</v>
      </c>
      <c r="F369" s="6">
        <v>-2.0499999999999998</v>
      </c>
      <c r="G369" s="6">
        <v>-1.25</v>
      </c>
      <c r="H369" t="s">
        <v>1303</v>
      </c>
      <c r="I369">
        <v>13.89121349</v>
      </c>
      <c r="J369">
        <v>100.69819560000001</v>
      </c>
      <c r="K369" t="s">
        <v>1282</v>
      </c>
      <c r="L369" t="s">
        <v>1285</v>
      </c>
      <c r="M369" t="s">
        <v>534</v>
      </c>
      <c r="N369">
        <v>1</v>
      </c>
      <c r="O369" t="str">
        <f>INDEX(Input_Score!$E$6:$E$14,MATCH(Location01!N369,Input_Score!$D$6:$D$14,0))</f>
        <v>E. privately own and operated</v>
      </c>
    </row>
    <row r="370" spans="1:15" x14ac:dyDescent="0.2">
      <c r="A370">
        <v>369</v>
      </c>
      <c r="B370" t="s">
        <v>948</v>
      </c>
      <c r="C370" t="s">
        <v>6</v>
      </c>
      <c r="D370" t="s">
        <v>535</v>
      </c>
      <c r="E370" t="s">
        <v>474</v>
      </c>
      <c r="F370" s="6">
        <v>-2.1</v>
      </c>
      <c r="G370" s="6">
        <v>-1.25</v>
      </c>
      <c r="H370" t="s">
        <v>1303</v>
      </c>
      <c r="I370">
        <v>13.83805722</v>
      </c>
      <c r="J370">
        <v>100.7057032</v>
      </c>
      <c r="L370" t="s">
        <v>1285</v>
      </c>
      <c r="M370" t="s">
        <v>535</v>
      </c>
      <c r="N370">
        <v>1</v>
      </c>
      <c r="O370" t="str">
        <f>INDEX(Input_Score!$E$6:$E$14,MATCH(Location01!N370,Input_Score!$D$6:$D$14,0))</f>
        <v>E. privately own and operated</v>
      </c>
    </row>
    <row r="371" spans="1:15" x14ac:dyDescent="0.2">
      <c r="A371">
        <v>370</v>
      </c>
      <c r="B371" t="s">
        <v>949</v>
      </c>
      <c r="C371" t="s">
        <v>6</v>
      </c>
      <c r="D371" t="s">
        <v>536</v>
      </c>
      <c r="E371" t="s">
        <v>474</v>
      </c>
      <c r="F371" s="6">
        <v>-2.15</v>
      </c>
      <c r="G371" s="6">
        <v>-1.25</v>
      </c>
      <c r="H371" t="s">
        <v>1303</v>
      </c>
      <c r="I371">
        <v>13.838484680000001</v>
      </c>
      <c r="J371">
        <v>100.7254403</v>
      </c>
      <c r="L371" t="s">
        <v>1285</v>
      </c>
      <c r="M371" t="s">
        <v>536</v>
      </c>
      <c r="N371">
        <v>1</v>
      </c>
      <c r="O371" t="str">
        <f>INDEX(Input_Score!$E$6:$E$14,MATCH(Location01!N371,Input_Score!$D$6:$D$14,0))</f>
        <v>E. privately own and operated</v>
      </c>
    </row>
    <row r="372" spans="1:15" x14ac:dyDescent="0.2">
      <c r="A372">
        <v>371</v>
      </c>
      <c r="B372" t="s">
        <v>950</v>
      </c>
      <c r="C372" t="s">
        <v>6</v>
      </c>
      <c r="D372" t="s">
        <v>537</v>
      </c>
      <c r="E372" t="s">
        <v>474</v>
      </c>
      <c r="F372" s="6">
        <v>-2.2000000000000002</v>
      </c>
      <c r="G372" s="6">
        <v>-1.25</v>
      </c>
      <c r="H372" t="s">
        <v>1303</v>
      </c>
      <c r="I372">
        <v>13.84489642</v>
      </c>
      <c r="J372">
        <v>100.7685034</v>
      </c>
      <c r="L372" t="s">
        <v>1285</v>
      </c>
      <c r="M372" t="s">
        <v>537</v>
      </c>
      <c r="N372">
        <v>1</v>
      </c>
      <c r="O372" t="str">
        <f>INDEX(Input_Score!$E$6:$E$14,MATCH(Location01!N372,Input_Score!$D$6:$D$14,0))</f>
        <v>E. privately own and operated</v>
      </c>
    </row>
    <row r="373" spans="1:15" x14ac:dyDescent="0.2">
      <c r="A373">
        <v>372</v>
      </c>
      <c r="B373" t="s">
        <v>951</v>
      </c>
      <c r="C373" t="s">
        <v>6</v>
      </c>
      <c r="D373" t="s">
        <v>538</v>
      </c>
      <c r="E373" t="s">
        <v>474</v>
      </c>
      <c r="F373" s="6">
        <v>-2.25</v>
      </c>
      <c r="G373" s="6">
        <v>-1.25</v>
      </c>
      <c r="H373" t="s">
        <v>1303</v>
      </c>
      <c r="I373">
        <v>13.87360711</v>
      </c>
      <c r="J373">
        <v>100.7177544</v>
      </c>
      <c r="L373" t="s">
        <v>1285</v>
      </c>
      <c r="M373" t="s">
        <v>538</v>
      </c>
      <c r="N373">
        <v>1</v>
      </c>
      <c r="O373" t="str">
        <f>INDEX(Input_Score!$E$6:$E$14,MATCH(Location01!N373,Input_Score!$D$6:$D$14,0))</f>
        <v>E. privately own and operated</v>
      </c>
    </row>
    <row r="374" spans="1:15" x14ac:dyDescent="0.2">
      <c r="A374">
        <v>373</v>
      </c>
      <c r="B374" t="s">
        <v>952</v>
      </c>
      <c r="C374" t="s">
        <v>6</v>
      </c>
      <c r="D374" t="s">
        <v>539</v>
      </c>
      <c r="E374" t="s">
        <v>474</v>
      </c>
      <c r="F374" s="6">
        <v>-1.95</v>
      </c>
      <c r="G374" s="6">
        <v>-1.25</v>
      </c>
      <c r="H374" t="s">
        <v>1303</v>
      </c>
      <c r="I374">
        <v>13.909862179999999</v>
      </c>
      <c r="J374">
        <v>100.71392160000001</v>
      </c>
      <c r="L374" t="s">
        <v>1285</v>
      </c>
      <c r="M374" t="s">
        <v>539</v>
      </c>
      <c r="N374">
        <v>1</v>
      </c>
      <c r="O374" t="str">
        <f>INDEX(Input_Score!$E$6:$E$14,MATCH(Location01!N374,Input_Score!$D$6:$D$14,0))</f>
        <v>E. privately own and operated</v>
      </c>
    </row>
    <row r="375" spans="1:15" x14ac:dyDescent="0.2">
      <c r="A375">
        <v>374</v>
      </c>
      <c r="B375" t="s">
        <v>953</v>
      </c>
      <c r="C375" t="s">
        <v>6</v>
      </c>
      <c r="D375" t="s">
        <v>540</v>
      </c>
      <c r="E375" t="s">
        <v>474</v>
      </c>
      <c r="F375" s="6">
        <v>-1.9</v>
      </c>
      <c r="G375" s="6">
        <v>-1.25</v>
      </c>
      <c r="H375" t="s">
        <v>1303</v>
      </c>
      <c r="I375">
        <v>13.85302888</v>
      </c>
      <c r="J375">
        <v>100.73106850000001</v>
      </c>
      <c r="L375" t="s">
        <v>1285</v>
      </c>
      <c r="M375" t="s">
        <v>540</v>
      </c>
      <c r="N375">
        <v>1</v>
      </c>
      <c r="O375" t="str">
        <f>INDEX(Input_Score!$E$6:$E$14,MATCH(Location01!N375,Input_Score!$D$6:$D$14,0))</f>
        <v>E. privately own and operated</v>
      </c>
    </row>
    <row r="376" spans="1:15" x14ac:dyDescent="0.2">
      <c r="A376">
        <v>375</v>
      </c>
      <c r="B376" t="s">
        <v>954</v>
      </c>
      <c r="C376" t="s">
        <v>6</v>
      </c>
      <c r="D376" t="s">
        <v>541</v>
      </c>
      <c r="E376" t="s">
        <v>474</v>
      </c>
      <c r="F376" s="6">
        <v>-1.85</v>
      </c>
      <c r="G376" s="6">
        <v>-1.25</v>
      </c>
      <c r="H376" t="s">
        <v>1303</v>
      </c>
      <c r="I376">
        <v>13.84766415</v>
      </c>
      <c r="J376">
        <v>100.7085637</v>
      </c>
      <c r="L376" t="s">
        <v>1285</v>
      </c>
      <c r="M376" t="s">
        <v>541</v>
      </c>
      <c r="N376">
        <v>1</v>
      </c>
      <c r="O376" t="str">
        <f>INDEX(Input_Score!$E$6:$E$14,MATCH(Location01!N376,Input_Score!$D$6:$D$14,0))</f>
        <v>E. privately own and operated</v>
      </c>
    </row>
    <row r="377" spans="1:15" x14ac:dyDescent="0.2">
      <c r="A377">
        <v>376</v>
      </c>
      <c r="B377" t="s">
        <v>955</v>
      </c>
      <c r="C377" t="s">
        <v>6</v>
      </c>
      <c r="D377" t="s">
        <v>542</v>
      </c>
      <c r="E377" t="s">
        <v>474</v>
      </c>
      <c r="F377" s="6">
        <v>-1.8</v>
      </c>
      <c r="G377" s="6">
        <v>-1.25</v>
      </c>
      <c r="H377" t="s">
        <v>1303</v>
      </c>
      <c r="I377">
        <v>13.875461789999999</v>
      </c>
      <c r="J377">
        <v>100.71354460000001</v>
      </c>
      <c r="L377" t="s">
        <v>1285</v>
      </c>
      <c r="M377" t="s">
        <v>542</v>
      </c>
      <c r="N377">
        <v>1</v>
      </c>
      <c r="O377" t="str">
        <f>INDEX(Input_Score!$E$6:$E$14,MATCH(Location01!N377,Input_Score!$D$6:$D$14,0))</f>
        <v>E. privately own and operated</v>
      </c>
    </row>
    <row r="378" spans="1:15" x14ac:dyDescent="0.2">
      <c r="A378">
        <v>377</v>
      </c>
      <c r="B378" t="s">
        <v>956</v>
      </c>
      <c r="C378" t="s">
        <v>6</v>
      </c>
      <c r="D378" t="s">
        <v>543</v>
      </c>
      <c r="E378" t="s">
        <v>474</v>
      </c>
      <c r="F378" s="6">
        <v>-1.75</v>
      </c>
      <c r="G378" s="6">
        <v>-1.25</v>
      </c>
      <c r="H378" t="s">
        <v>1303</v>
      </c>
      <c r="I378">
        <v>13.866761370000001</v>
      </c>
      <c r="J378">
        <v>100.71338710000001</v>
      </c>
      <c r="L378" t="s">
        <v>1285</v>
      </c>
      <c r="M378" t="s">
        <v>543</v>
      </c>
      <c r="N378">
        <v>1</v>
      </c>
      <c r="O378" t="str">
        <f>INDEX(Input_Score!$E$6:$E$14,MATCH(Location01!N378,Input_Score!$D$6:$D$14,0))</f>
        <v>E. privately own and operated</v>
      </c>
    </row>
    <row r="379" spans="1:15" x14ac:dyDescent="0.2">
      <c r="A379">
        <v>378</v>
      </c>
      <c r="B379" t="s">
        <v>957</v>
      </c>
      <c r="C379" t="s">
        <v>6</v>
      </c>
      <c r="D379" t="s">
        <v>544</v>
      </c>
      <c r="E379" t="s">
        <v>474</v>
      </c>
      <c r="F379" s="6">
        <v>-2.0499999999999998</v>
      </c>
      <c r="G379" s="6">
        <v>-1.3</v>
      </c>
      <c r="H379" t="s">
        <v>1303</v>
      </c>
      <c r="I379">
        <v>13.86133856</v>
      </c>
      <c r="J379">
        <v>100.68689639999999</v>
      </c>
      <c r="L379" t="s">
        <v>1285</v>
      </c>
      <c r="M379" t="s">
        <v>544</v>
      </c>
      <c r="N379">
        <v>1</v>
      </c>
      <c r="O379" t="str">
        <f>INDEX(Input_Score!$E$6:$E$14,MATCH(Location01!N379,Input_Score!$D$6:$D$14,0))</f>
        <v>E. privately own and operated</v>
      </c>
    </row>
    <row r="380" spans="1:15" x14ac:dyDescent="0.2">
      <c r="A380">
        <v>379</v>
      </c>
      <c r="B380" t="s">
        <v>958</v>
      </c>
      <c r="C380" t="s">
        <v>6</v>
      </c>
      <c r="D380" t="s">
        <v>545</v>
      </c>
      <c r="E380" t="s">
        <v>474</v>
      </c>
      <c r="F380" s="6">
        <v>-2.1</v>
      </c>
      <c r="G380" s="6">
        <v>-1.3</v>
      </c>
      <c r="H380" t="s">
        <v>1303</v>
      </c>
      <c r="I380">
        <v>13.8505012</v>
      </c>
      <c r="J380">
        <v>100.6836014</v>
      </c>
      <c r="L380" t="s">
        <v>1285</v>
      </c>
      <c r="M380" t="s">
        <v>545</v>
      </c>
      <c r="N380">
        <v>1</v>
      </c>
      <c r="O380" t="str">
        <f>INDEX(Input_Score!$E$6:$E$14,MATCH(Location01!N380,Input_Score!$D$6:$D$14,0))</f>
        <v>E. privately own and operated</v>
      </c>
    </row>
    <row r="381" spans="1:15" x14ac:dyDescent="0.2">
      <c r="A381">
        <v>380</v>
      </c>
      <c r="B381" t="s">
        <v>959</v>
      </c>
      <c r="C381" t="s">
        <v>6</v>
      </c>
      <c r="D381" t="s">
        <v>546</v>
      </c>
      <c r="E381" t="s">
        <v>474</v>
      </c>
      <c r="F381" s="6">
        <v>-2.15</v>
      </c>
      <c r="G381" s="6">
        <v>-1.3</v>
      </c>
      <c r="H381" t="s">
        <v>1303</v>
      </c>
      <c r="I381">
        <v>13.83262012</v>
      </c>
      <c r="J381">
        <v>100.6965163</v>
      </c>
      <c r="L381" t="s">
        <v>1285</v>
      </c>
      <c r="M381" t="s">
        <v>546</v>
      </c>
      <c r="N381">
        <v>1</v>
      </c>
      <c r="O381" t="str">
        <f>INDEX(Input_Score!$E$6:$E$14,MATCH(Location01!N381,Input_Score!$D$6:$D$14,0))</f>
        <v>E. privately own and operated</v>
      </c>
    </row>
    <row r="382" spans="1:15" x14ac:dyDescent="0.2">
      <c r="A382">
        <v>381</v>
      </c>
      <c r="B382" t="s">
        <v>960</v>
      </c>
      <c r="C382" t="s">
        <v>6</v>
      </c>
      <c r="D382" t="s">
        <v>547</v>
      </c>
      <c r="E382" t="s">
        <v>474</v>
      </c>
      <c r="F382" s="6">
        <v>-2.2000000000000002</v>
      </c>
      <c r="G382" s="6">
        <v>-1.3</v>
      </c>
      <c r="H382" t="s">
        <v>1303</v>
      </c>
      <c r="I382">
        <v>13.863719529999999</v>
      </c>
      <c r="J382">
        <v>100.7288279</v>
      </c>
      <c r="L382" t="s">
        <v>1285</v>
      </c>
      <c r="M382" t="s">
        <v>547</v>
      </c>
      <c r="N382">
        <v>1</v>
      </c>
      <c r="O382" t="str">
        <f>INDEX(Input_Score!$E$6:$E$14,MATCH(Location01!N382,Input_Score!$D$6:$D$14,0))</f>
        <v>E. privately own and operated</v>
      </c>
    </row>
    <row r="383" spans="1:15" x14ac:dyDescent="0.2">
      <c r="A383">
        <v>382</v>
      </c>
      <c r="B383" t="s">
        <v>961</v>
      </c>
      <c r="C383" t="s">
        <v>6</v>
      </c>
      <c r="D383" t="s">
        <v>548</v>
      </c>
      <c r="E383" t="s">
        <v>474</v>
      </c>
      <c r="F383" s="6">
        <v>-2.25</v>
      </c>
      <c r="G383" s="6">
        <v>-1.3</v>
      </c>
      <c r="H383" t="s">
        <v>1303</v>
      </c>
      <c r="I383">
        <v>13.873524140000001</v>
      </c>
      <c r="J383">
        <v>100.71047059999999</v>
      </c>
      <c r="L383" t="s">
        <v>1285</v>
      </c>
      <c r="M383" t="s">
        <v>548</v>
      </c>
      <c r="N383">
        <v>1</v>
      </c>
      <c r="O383" t="str">
        <f>INDEX(Input_Score!$E$6:$E$14,MATCH(Location01!N383,Input_Score!$D$6:$D$14,0))</f>
        <v>E. privately own and operated</v>
      </c>
    </row>
    <row r="384" spans="1:15" x14ac:dyDescent="0.2">
      <c r="A384">
        <v>383</v>
      </c>
      <c r="B384" t="s">
        <v>962</v>
      </c>
      <c r="C384" t="s">
        <v>6</v>
      </c>
      <c r="D384" t="s">
        <v>549</v>
      </c>
      <c r="E384" t="s">
        <v>474</v>
      </c>
      <c r="F384" s="6">
        <v>-1.95</v>
      </c>
      <c r="G384" s="6">
        <v>-1.3</v>
      </c>
      <c r="H384" t="s">
        <v>1303</v>
      </c>
      <c r="I384">
        <v>13.910071569999999</v>
      </c>
      <c r="J384">
        <v>100.7169906</v>
      </c>
      <c r="L384" t="s">
        <v>1285</v>
      </c>
      <c r="M384" t="s">
        <v>549</v>
      </c>
      <c r="N384">
        <v>1</v>
      </c>
      <c r="O384" t="str">
        <f>INDEX(Input_Score!$E$6:$E$14,MATCH(Location01!N384,Input_Score!$D$6:$D$14,0))</f>
        <v>E. privately own and operated</v>
      </c>
    </row>
    <row r="385" spans="1:15" x14ac:dyDescent="0.2">
      <c r="A385">
        <v>384</v>
      </c>
      <c r="B385" t="s">
        <v>963</v>
      </c>
      <c r="C385" t="s">
        <v>6</v>
      </c>
      <c r="D385" t="s">
        <v>550</v>
      </c>
      <c r="E385" t="s">
        <v>474</v>
      </c>
      <c r="F385" s="6">
        <v>-1.9</v>
      </c>
      <c r="G385" s="6">
        <v>-1.3</v>
      </c>
      <c r="H385" t="s">
        <v>1303</v>
      </c>
      <c r="I385">
        <v>13.852689939999999</v>
      </c>
      <c r="J385">
        <v>100.68667379999999</v>
      </c>
      <c r="L385" t="s">
        <v>1285</v>
      </c>
      <c r="M385" t="s">
        <v>550</v>
      </c>
      <c r="N385">
        <v>1</v>
      </c>
      <c r="O385" t="str">
        <f>INDEX(Input_Score!$E$6:$E$14,MATCH(Location01!N385,Input_Score!$D$6:$D$14,0))</f>
        <v>E. privately own and operated</v>
      </c>
    </row>
    <row r="386" spans="1:15" x14ac:dyDescent="0.2">
      <c r="A386">
        <v>385</v>
      </c>
      <c r="B386" t="s">
        <v>964</v>
      </c>
      <c r="C386" t="s">
        <v>6</v>
      </c>
      <c r="D386" t="s">
        <v>1276</v>
      </c>
      <c r="E386" t="s">
        <v>474</v>
      </c>
      <c r="F386" s="6">
        <v>-1.85</v>
      </c>
      <c r="G386" s="6">
        <v>-1.3</v>
      </c>
      <c r="H386" t="s">
        <v>1303</v>
      </c>
      <c r="I386">
        <v>13.8437468</v>
      </c>
      <c r="J386">
        <v>100.7290302</v>
      </c>
      <c r="K386" t="s">
        <v>1283</v>
      </c>
      <c r="L386" t="s">
        <v>1285</v>
      </c>
      <c r="M386" t="s">
        <v>551</v>
      </c>
      <c r="N386">
        <v>1</v>
      </c>
      <c r="O386" t="str">
        <f>INDEX(Input_Score!$E$6:$E$14,MATCH(Location01!N386,Input_Score!$D$6:$D$14,0))</f>
        <v>E. privately own and operated</v>
      </c>
    </row>
    <row r="387" spans="1:15" x14ac:dyDescent="0.2">
      <c r="A387">
        <v>386</v>
      </c>
      <c r="B387" t="s">
        <v>965</v>
      </c>
      <c r="C387" t="s">
        <v>6</v>
      </c>
      <c r="D387" t="s">
        <v>1276</v>
      </c>
      <c r="E387" t="s">
        <v>474</v>
      </c>
      <c r="F387" s="6">
        <v>-1.8</v>
      </c>
      <c r="G387" s="6">
        <v>-1.3</v>
      </c>
      <c r="H387" t="s">
        <v>1303</v>
      </c>
      <c r="I387">
        <v>13.8437468</v>
      </c>
      <c r="J387">
        <v>100.7290302</v>
      </c>
      <c r="K387" t="s">
        <v>1283</v>
      </c>
      <c r="L387" t="s">
        <v>1285</v>
      </c>
      <c r="M387" t="s">
        <v>551</v>
      </c>
      <c r="N387">
        <v>1</v>
      </c>
      <c r="O387" t="str">
        <f>INDEX(Input_Score!$E$6:$E$14,MATCH(Location01!N387,Input_Score!$D$6:$D$14,0))</f>
        <v>E. privately own and operated</v>
      </c>
    </row>
    <row r="388" spans="1:15" x14ac:dyDescent="0.2">
      <c r="A388">
        <v>387</v>
      </c>
      <c r="B388" t="s">
        <v>966</v>
      </c>
      <c r="C388" t="s">
        <v>6</v>
      </c>
      <c r="D388" t="s">
        <v>552</v>
      </c>
      <c r="E388" t="s">
        <v>474</v>
      </c>
      <c r="F388" s="6">
        <v>-1.75</v>
      </c>
      <c r="G388" s="6">
        <v>-1.3</v>
      </c>
      <c r="H388" t="s">
        <v>1303</v>
      </c>
      <c r="I388">
        <v>13.91163675</v>
      </c>
      <c r="J388">
        <v>100.6866134</v>
      </c>
      <c r="L388" t="s">
        <v>1285</v>
      </c>
      <c r="M388" t="s">
        <v>552</v>
      </c>
      <c r="N388">
        <v>1</v>
      </c>
      <c r="O388" t="str">
        <f>INDEX(Input_Score!$E$6:$E$14,MATCH(Location01!N388,Input_Score!$D$6:$D$14,0))</f>
        <v>E. privately own and operated</v>
      </c>
    </row>
    <row r="389" spans="1:15" x14ac:dyDescent="0.2">
      <c r="A389">
        <v>388</v>
      </c>
      <c r="B389" t="s">
        <v>967</v>
      </c>
      <c r="C389" t="s">
        <v>6</v>
      </c>
      <c r="D389" t="s">
        <v>553</v>
      </c>
      <c r="E389" t="s">
        <v>474</v>
      </c>
      <c r="F389" s="6">
        <v>-2.0499999999999998</v>
      </c>
      <c r="G389" s="6">
        <v>-1.35</v>
      </c>
      <c r="H389" t="s">
        <v>1303</v>
      </c>
      <c r="I389">
        <v>13.85307115</v>
      </c>
      <c r="J389">
        <v>100.70755149999999</v>
      </c>
      <c r="L389" t="s">
        <v>1285</v>
      </c>
      <c r="M389" t="s">
        <v>553</v>
      </c>
      <c r="N389">
        <v>1</v>
      </c>
      <c r="O389" t="str">
        <f>INDEX(Input_Score!$E$6:$E$14,MATCH(Location01!N389,Input_Score!$D$6:$D$14,0))</f>
        <v>E. privately own and operated</v>
      </c>
    </row>
    <row r="390" spans="1:15" x14ac:dyDescent="0.2">
      <c r="A390">
        <v>389</v>
      </c>
      <c r="B390" t="s">
        <v>968</v>
      </c>
      <c r="C390" t="s">
        <v>6</v>
      </c>
      <c r="D390" t="s">
        <v>554</v>
      </c>
      <c r="E390" t="s">
        <v>474</v>
      </c>
      <c r="F390" s="6">
        <v>-2.1</v>
      </c>
      <c r="G390" s="6">
        <v>-1.35</v>
      </c>
      <c r="H390" t="s">
        <v>1303</v>
      </c>
      <c r="I390">
        <v>13.85100862</v>
      </c>
      <c r="J390">
        <v>100.7063016</v>
      </c>
      <c r="L390" t="s">
        <v>1285</v>
      </c>
      <c r="M390" t="s">
        <v>554</v>
      </c>
      <c r="N390">
        <v>1</v>
      </c>
      <c r="O390" t="str">
        <f>INDEX(Input_Score!$E$6:$E$14,MATCH(Location01!N390,Input_Score!$D$6:$D$14,0))</f>
        <v>E. privately own and operated</v>
      </c>
    </row>
    <row r="391" spans="1:15" x14ac:dyDescent="0.2">
      <c r="A391">
        <v>390</v>
      </c>
      <c r="B391" t="s">
        <v>969</v>
      </c>
      <c r="C391" t="s">
        <v>6</v>
      </c>
      <c r="D391" t="s">
        <v>555</v>
      </c>
      <c r="E391" t="s">
        <v>474</v>
      </c>
      <c r="F391" s="6">
        <v>-2.15</v>
      </c>
      <c r="G391" s="6">
        <v>-1.35</v>
      </c>
      <c r="H391" t="s">
        <v>1303</v>
      </c>
      <c r="I391">
        <v>13.881157529999999</v>
      </c>
      <c r="J391">
        <v>100.71041200000001</v>
      </c>
      <c r="L391" t="s">
        <v>1285</v>
      </c>
      <c r="M391" t="s">
        <v>555</v>
      </c>
      <c r="N391">
        <v>1</v>
      </c>
      <c r="O391" t="str">
        <f>INDEX(Input_Score!$E$6:$E$14,MATCH(Location01!N391,Input_Score!$D$6:$D$14,0))</f>
        <v>E. privately own and operated</v>
      </c>
    </row>
    <row r="392" spans="1:15" x14ac:dyDescent="0.2">
      <c r="A392">
        <v>391</v>
      </c>
      <c r="B392" t="s">
        <v>970</v>
      </c>
      <c r="C392" t="s">
        <v>6</v>
      </c>
      <c r="D392" t="s">
        <v>556</v>
      </c>
      <c r="E392" t="s">
        <v>474</v>
      </c>
      <c r="F392" s="6">
        <v>-2.2000000000000002</v>
      </c>
      <c r="G392" s="6">
        <v>-1.35</v>
      </c>
      <c r="H392" t="s">
        <v>1303</v>
      </c>
      <c r="I392">
        <v>13.853866829999999</v>
      </c>
      <c r="J392">
        <v>100.71133709999999</v>
      </c>
      <c r="L392" t="s">
        <v>1285</v>
      </c>
      <c r="M392" t="s">
        <v>556</v>
      </c>
      <c r="N392">
        <v>1</v>
      </c>
      <c r="O392" t="str">
        <f>INDEX(Input_Score!$E$6:$E$14,MATCH(Location01!N392,Input_Score!$D$6:$D$14,0))</f>
        <v>E. privately own and operated</v>
      </c>
    </row>
    <row r="393" spans="1:15" x14ac:dyDescent="0.2">
      <c r="A393">
        <v>392</v>
      </c>
      <c r="B393" t="s">
        <v>971</v>
      </c>
      <c r="C393" t="s">
        <v>6</v>
      </c>
      <c r="D393" t="s">
        <v>1277</v>
      </c>
      <c r="E393" t="s">
        <v>474</v>
      </c>
      <c r="F393" s="6">
        <v>-2.25</v>
      </c>
      <c r="G393" s="6">
        <v>-1.35</v>
      </c>
      <c r="H393" t="s">
        <v>1303</v>
      </c>
      <c r="I393">
        <v>13.907340700000001</v>
      </c>
      <c r="J393">
        <v>100.71431219999999</v>
      </c>
      <c r="K393" t="s">
        <v>1282</v>
      </c>
      <c r="L393" t="s">
        <v>1285</v>
      </c>
      <c r="M393" t="s">
        <v>557</v>
      </c>
      <c r="N393">
        <v>1</v>
      </c>
      <c r="O393" t="str">
        <f>INDEX(Input_Score!$E$6:$E$14,MATCH(Location01!N393,Input_Score!$D$6:$D$14,0))</f>
        <v>E. privately own and operated</v>
      </c>
    </row>
    <row r="394" spans="1:15" x14ac:dyDescent="0.2">
      <c r="A394">
        <v>393</v>
      </c>
      <c r="B394" t="s">
        <v>972</v>
      </c>
      <c r="C394" t="s">
        <v>6</v>
      </c>
      <c r="D394" t="s">
        <v>558</v>
      </c>
      <c r="E394" t="s">
        <v>474</v>
      </c>
      <c r="F394" s="6">
        <v>-1.95</v>
      </c>
      <c r="G394" s="6">
        <v>-1.35</v>
      </c>
      <c r="H394" t="s">
        <v>1303</v>
      </c>
      <c r="I394">
        <v>13.859458310000001</v>
      </c>
      <c r="J394">
        <v>100.70342460000001</v>
      </c>
      <c r="L394" t="s">
        <v>1285</v>
      </c>
      <c r="M394" t="s">
        <v>558</v>
      </c>
      <c r="N394">
        <v>1</v>
      </c>
      <c r="O394" t="str">
        <f>INDEX(Input_Score!$E$6:$E$14,MATCH(Location01!N394,Input_Score!$D$6:$D$14,0))</f>
        <v>E. privately own and operated</v>
      </c>
    </row>
    <row r="395" spans="1:15" x14ac:dyDescent="0.2">
      <c r="A395">
        <v>394</v>
      </c>
      <c r="B395" t="s">
        <v>973</v>
      </c>
      <c r="C395" t="s">
        <v>6</v>
      </c>
      <c r="D395" t="s">
        <v>559</v>
      </c>
      <c r="E395" t="s">
        <v>474</v>
      </c>
      <c r="F395" s="6">
        <v>-1.9</v>
      </c>
      <c r="G395" s="6">
        <v>-1.35</v>
      </c>
      <c r="H395" t="s">
        <v>1303</v>
      </c>
      <c r="I395">
        <v>13.87924044</v>
      </c>
      <c r="J395">
        <v>100.72565059999999</v>
      </c>
      <c r="L395" t="s">
        <v>1285</v>
      </c>
      <c r="M395" t="s">
        <v>559</v>
      </c>
      <c r="N395">
        <v>1</v>
      </c>
      <c r="O395" t="str">
        <f>INDEX(Input_Score!$E$6:$E$14,MATCH(Location01!N395,Input_Score!$D$6:$D$14,0))</f>
        <v>E. privately own and operated</v>
      </c>
    </row>
    <row r="396" spans="1:15" x14ac:dyDescent="0.2">
      <c r="A396">
        <v>395</v>
      </c>
      <c r="B396" t="s">
        <v>974</v>
      </c>
      <c r="C396" t="s">
        <v>6</v>
      </c>
      <c r="D396" t="s">
        <v>560</v>
      </c>
      <c r="E396" t="s">
        <v>474</v>
      </c>
      <c r="F396" s="6">
        <v>-1.85</v>
      </c>
      <c r="G396" s="6">
        <v>-1.35</v>
      </c>
      <c r="H396" t="s">
        <v>1303</v>
      </c>
      <c r="I396">
        <v>13.90171123</v>
      </c>
      <c r="J396">
        <v>100.7119682</v>
      </c>
      <c r="L396" t="s">
        <v>1285</v>
      </c>
      <c r="M396" t="s">
        <v>560</v>
      </c>
      <c r="N396">
        <v>1</v>
      </c>
      <c r="O396" t="str">
        <f>INDEX(Input_Score!$E$6:$E$14,MATCH(Location01!N396,Input_Score!$D$6:$D$14,0))</f>
        <v>E. privately own and operated</v>
      </c>
    </row>
    <row r="397" spans="1:15" x14ac:dyDescent="0.2">
      <c r="A397">
        <v>396</v>
      </c>
      <c r="B397" t="s">
        <v>975</v>
      </c>
      <c r="C397" t="s">
        <v>6</v>
      </c>
      <c r="D397" t="s">
        <v>561</v>
      </c>
      <c r="E397" t="s">
        <v>474</v>
      </c>
      <c r="F397" s="6">
        <v>-1.8</v>
      </c>
      <c r="G397" s="6">
        <v>-1.35</v>
      </c>
      <c r="H397" t="s">
        <v>1303</v>
      </c>
      <c r="I397">
        <v>13.85723284</v>
      </c>
      <c r="J397">
        <v>100.7066753</v>
      </c>
      <c r="L397" t="s">
        <v>1285</v>
      </c>
      <c r="M397" t="s">
        <v>561</v>
      </c>
      <c r="N397">
        <v>1</v>
      </c>
      <c r="O397" t="str">
        <f>INDEX(Input_Score!$E$6:$E$14,MATCH(Location01!N397,Input_Score!$D$6:$D$14,0))</f>
        <v>E. privately own and operated</v>
      </c>
    </row>
    <row r="398" spans="1:15" x14ac:dyDescent="0.2">
      <c r="A398">
        <v>397</v>
      </c>
      <c r="B398" t="s">
        <v>976</v>
      </c>
      <c r="C398" t="s">
        <v>6</v>
      </c>
      <c r="D398" t="s">
        <v>1278</v>
      </c>
      <c r="E398" t="s">
        <v>474</v>
      </c>
      <c r="F398" s="6">
        <v>-1.75</v>
      </c>
      <c r="G398" s="6">
        <v>-1.35</v>
      </c>
      <c r="H398" t="s">
        <v>1303</v>
      </c>
      <c r="I398">
        <v>13.861112889999999</v>
      </c>
      <c r="J398">
        <v>100.6906765</v>
      </c>
      <c r="K398" t="s">
        <v>1282</v>
      </c>
      <c r="L398" t="s">
        <v>1285</v>
      </c>
      <c r="M398" t="s">
        <v>562</v>
      </c>
      <c r="N398">
        <v>1</v>
      </c>
      <c r="O398" t="str">
        <f>INDEX(Input_Score!$E$6:$E$14,MATCH(Location01!N398,Input_Score!$D$6:$D$14,0))</f>
        <v>E. privately own and operated</v>
      </c>
    </row>
    <row r="399" spans="1:15" x14ac:dyDescent="0.2">
      <c r="A399">
        <v>398</v>
      </c>
      <c r="B399" t="s">
        <v>977</v>
      </c>
      <c r="C399" t="s">
        <v>6</v>
      </c>
      <c r="D399" t="s">
        <v>563</v>
      </c>
      <c r="E399" t="s">
        <v>474</v>
      </c>
      <c r="F399" s="6" t="e">
        <v>#N/A</v>
      </c>
      <c r="G399" s="6" t="e">
        <v>#N/A</v>
      </c>
      <c r="H399" t="s">
        <v>1303</v>
      </c>
      <c r="I399">
        <v>13.862480059999999</v>
      </c>
      <c r="J399">
        <v>100.69167179999999</v>
      </c>
      <c r="L399" t="s">
        <v>1285</v>
      </c>
      <c r="M399" t="s">
        <v>563</v>
      </c>
      <c r="N399">
        <v>1</v>
      </c>
      <c r="O399" t="str">
        <f>INDEX(Input_Score!$E$6:$E$14,MATCH(Location01!N399,Input_Score!$D$6:$D$14,0))</f>
        <v>E. privately own and operated</v>
      </c>
    </row>
    <row r="400" spans="1:15" x14ac:dyDescent="0.2">
      <c r="A400">
        <v>399</v>
      </c>
      <c r="B400" t="s">
        <v>978</v>
      </c>
      <c r="C400" t="s">
        <v>6</v>
      </c>
      <c r="D400" t="s">
        <v>564</v>
      </c>
      <c r="E400" t="s">
        <v>474</v>
      </c>
      <c r="F400" s="6" t="e">
        <v>#N/A</v>
      </c>
      <c r="G400" s="6" t="e">
        <v>#N/A</v>
      </c>
      <c r="H400" t="s">
        <v>1303</v>
      </c>
      <c r="I400">
        <v>13.8684165</v>
      </c>
      <c r="J400">
        <v>100.7183424</v>
      </c>
      <c r="L400" t="s">
        <v>1285</v>
      </c>
      <c r="M400" t="s">
        <v>564</v>
      </c>
      <c r="N400">
        <v>1</v>
      </c>
      <c r="O400" t="str">
        <f>INDEX(Input_Score!$E$6:$E$14,MATCH(Location01!N400,Input_Score!$D$6:$D$14,0))</f>
        <v>E. privately own and operated</v>
      </c>
    </row>
    <row r="401" spans="1:15" x14ac:dyDescent="0.2">
      <c r="A401">
        <v>400</v>
      </c>
      <c r="B401" t="s">
        <v>979</v>
      </c>
      <c r="C401" t="s">
        <v>6</v>
      </c>
      <c r="D401" t="s">
        <v>565</v>
      </c>
      <c r="E401" t="s">
        <v>474</v>
      </c>
      <c r="F401" s="6" t="e">
        <v>#N/A</v>
      </c>
      <c r="G401" s="6" t="e">
        <v>#N/A</v>
      </c>
      <c r="H401" t="s">
        <v>1303</v>
      </c>
      <c r="I401">
        <v>13.87057051</v>
      </c>
      <c r="J401">
        <v>100.7586556</v>
      </c>
      <c r="L401" t="s">
        <v>1285</v>
      </c>
      <c r="M401" t="s">
        <v>565</v>
      </c>
      <c r="N401">
        <v>1</v>
      </c>
      <c r="O401" t="str">
        <f>INDEX(Input_Score!$E$6:$E$14,MATCH(Location01!N401,Input_Score!$D$6:$D$14,0))</f>
        <v>E. privately own and operated</v>
      </c>
    </row>
    <row r="402" spans="1:15" x14ac:dyDescent="0.2">
      <c r="A402">
        <v>401</v>
      </c>
      <c r="B402" t="s">
        <v>980</v>
      </c>
      <c r="C402" t="s">
        <v>6</v>
      </c>
      <c r="D402" t="s">
        <v>566</v>
      </c>
      <c r="E402" t="s">
        <v>474</v>
      </c>
      <c r="F402" s="6" t="e">
        <v>#N/A</v>
      </c>
      <c r="G402" s="6" t="e">
        <v>#N/A</v>
      </c>
      <c r="H402" t="s">
        <v>1303</v>
      </c>
      <c r="I402">
        <v>13.83788562</v>
      </c>
      <c r="J402">
        <v>100.7181803</v>
      </c>
      <c r="L402" t="s">
        <v>1285</v>
      </c>
      <c r="M402" t="s">
        <v>566</v>
      </c>
      <c r="N402">
        <v>1</v>
      </c>
      <c r="O402" t="str">
        <f>INDEX(Input_Score!$E$6:$E$14,MATCH(Location01!N402,Input_Score!$D$6:$D$14,0))</f>
        <v>E. privately own and operated</v>
      </c>
    </row>
    <row r="403" spans="1:15" x14ac:dyDescent="0.2">
      <c r="A403">
        <v>402</v>
      </c>
      <c r="B403" t="s">
        <v>981</v>
      </c>
      <c r="C403" t="s">
        <v>6</v>
      </c>
      <c r="D403" t="s">
        <v>567</v>
      </c>
      <c r="E403" t="s">
        <v>474</v>
      </c>
      <c r="F403" s="6" t="e">
        <v>#N/A</v>
      </c>
      <c r="G403" s="6" t="e">
        <v>#N/A</v>
      </c>
      <c r="H403" t="s">
        <v>1303</v>
      </c>
      <c r="I403">
        <v>13.8328653</v>
      </c>
      <c r="J403">
        <v>100.71670829999999</v>
      </c>
      <c r="L403" t="s">
        <v>1285</v>
      </c>
      <c r="M403" t="s">
        <v>567</v>
      </c>
      <c r="N403">
        <v>1</v>
      </c>
      <c r="O403" t="str">
        <f>INDEX(Input_Score!$E$6:$E$14,MATCH(Location01!N403,Input_Score!$D$6:$D$14,0))</f>
        <v>E. privately own and operated</v>
      </c>
    </row>
    <row r="404" spans="1:15" x14ac:dyDescent="0.2">
      <c r="A404">
        <v>403</v>
      </c>
      <c r="B404" t="s">
        <v>982</v>
      </c>
      <c r="C404" t="s">
        <v>6</v>
      </c>
      <c r="D404" t="s">
        <v>568</v>
      </c>
      <c r="E404" t="s">
        <v>474</v>
      </c>
      <c r="F404" s="6" t="e">
        <v>#N/A</v>
      </c>
      <c r="G404" s="6" t="e">
        <v>#N/A</v>
      </c>
      <c r="H404" t="s">
        <v>1303</v>
      </c>
      <c r="I404">
        <v>13.84705074</v>
      </c>
      <c r="J404">
        <v>100.67608540000001</v>
      </c>
      <c r="L404" t="s">
        <v>1285</v>
      </c>
      <c r="M404" t="s">
        <v>568</v>
      </c>
      <c r="N404">
        <v>1</v>
      </c>
      <c r="O404" t="str">
        <f>INDEX(Input_Score!$E$6:$E$14,MATCH(Location01!N404,Input_Score!$D$6:$D$14,0))</f>
        <v>E. privately own and operated</v>
      </c>
    </row>
    <row r="405" spans="1:15" x14ac:dyDescent="0.2">
      <c r="A405">
        <v>404</v>
      </c>
      <c r="B405" t="s">
        <v>983</v>
      </c>
      <c r="C405" t="s">
        <v>6</v>
      </c>
      <c r="D405" t="s">
        <v>569</v>
      </c>
      <c r="E405" t="s">
        <v>474</v>
      </c>
      <c r="F405" s="6" t="e">
        <v>#N/A</v>
      </c>
      <c r="G405" s="6" t="e">
        <v>#N/A</v>
      </c>
      <c r="H405" t="s">
        <v>1303</v>
      </c>
      <c r="I405">
        <v>13.8545578</v>
      </c>
      <c r="J405">
        <v>100.6784351</v>
      </c>
      <c r="L405" t="s">
        <v>1285</v>
      </c>
      <c r="M405" t="s">
        <v>569</v>
      </c>
      <c r="N405">
        <v>1</v>
      </c>
      <c r="O405" t="str">
        <f>INDEX(Input_Score!$E$6:$E$14,MATCH(Location01!N405,Input_Score!$D$6:$D$14,0))</f>
        <v>E. privately own and operated</v>
      </c>
    </row>
    <row r="406" spans="1:15" x14ac:dyDescent="0.2">
      <c r="A406">
        <v>405</v>
      </c>
      <c r="B406" t="s">
        <v>984</v>
      </c>
      <c r="C406" t="s">
        <v>6</v>
      </c>
      <c r="D406" t="s">
        <v>570</v>
      </c>
      <c r="E406" t="s">
        <v>474</v>
      </c>
      <c r="F406" s="6" t="e">
        <v>#N/A</v>
      </c>
      <c r="G406" s="6" t="e">
        <v>#N/A</v>
      </c>
      <c r="H406" t="s">
        <v>1303</v>
      </c>
      <c r="I406">
        <v>13.86548131</v>
      </c>
      <c r="J406">
        <v>100.6972586</v>
      </c>
      <c r="L406" t="s">
        <v>1285</v>
      </c>
      <c r="M406" t="s">
        <v>570</v>
      </c>
      <c r="N406">
        <v>1</v>
      </c>
      <c r="O406" t="str">
        <f>INDEX(Input_Score!$E$6:$E$14,MATCH(Location01!N406,Input_Score!$D$6:$D$14,0))</f>
        <v>E. privately own and operated</v>
      </c>
    </row>
    <row r="407" spans="1:15" x14ac:dyDescent="0.2">
      <c r="A407">
        <v>406</v>
      </c>
      <c r="B407" t="s">
        <v>985</v>
      </c>
      <c r="C407" t="s">
        <v>6</v>
      </c>
      <c r="D407" t="s">
        <v>571</v>
      </c>
      <c r="E407" t="s">
        <v>474</v>
      </c>
      <c r="F407" s="6" t="e">
        <v>#N/A</v>
      </c>
      <c r="G407" s="6" t="e">
        <v>#N/A</v>
      </c>
      <c r="H407" t="s">
        <v>1303</v>
      </c>
      <c r="I407">
        <v>13.849837300000001</v>
      </c>
      <c r="J407">
        <v>100.68484239999999</v>
      </c>
      <c r="L407" t="s">
        <v>1285</v>
      </c>
      <c r="M407" t="s">
        <v>571</v>
      </c>
      <c r="N407">
        <v>1</v>
      </c>
      <c r="O407" t="str">
        <f>INDEX(Input_Score!$E$6:$E$14,MATCH(Location01!N407,Input_Score!$D$6:$D$14,0))</f>
        <v>E. privately own and operated</v>
      </c>
    </row>
    <row r="408" spans="1:15" x14ac:dyDescent="0.2">
      <c r="A408">
        <v>407</v>
      </c>
      <c r="B408" t="s">
        <v>986</v>
      </c>
      <c r="C408" t="s">
        <v>6</v>
      </c>
      <c r="D408" t="s">
        <v>572</v>
      </c>
      <c r="E408" t="s">
        <v>474</v>
      </c>
      <c r="F408" s="6" t="e">
        <v>#N/A</v>
      </c>
      <c r="G408" s="6" t="e">
        <v>#N/A</v>
      </c>
      <c r="H408" t="s">
        <v>1303</v>
      </c>
      <c r="I408">
        <v>13.87740996</v>
      </c>
      <c r="J408">
        <v>100.7121599</v>
      </c>
      <c r="L408" t="s">
        <v>1285</v>
      </c>
      <c r="M408" t="s">
        <v>572</v>
      </c>
      <c r="N408">
        <v>1</v>
      </c>
      <c r="O408" t="str">
        <f>INDEX(Input_Score!$E$6:$E$14,MATCH(Location01!N408,Input_Score!$D$6:$D$14,0))</f>
        <v>E. privately own and operated</v>
      </c>
    </row>
    <row r="409" spans="1:15" x14ac:dyDescent="0.2">
      <c r="A409">
        <v>408</v>
      </c>
      <c r="B409" t="s">
        <v>987</v>
      </c>
      <c r="C409" t="s">
        <v>6</v>
      </c>
      <c r="D409" t="s">
        <v>573</v>
      </c>
      <c r="E409" t="s">
        <v>474</v>
      </c>
      <c r="F409" s="6" t="e">
        <v>#N/A</v>
      </c>
      <c r="G409" s="6" t="e">
        <v>#N/A</v>
      </c>
      <c r="H409" t="s">
        <v>1303</v>
      </c>
      <c r="I409">
        <v>13.87520804</v>
      </c>
      <c r="J409">
        <v>100.7096782</v>
      </c>
      <c r="L409" t="s">
        <v>1285</v>
      </c>
      <c r="M409" t="s">
        <v>573</v>
      </c>
      <c r="N409">
        <v>1</v>
      </c>
      <c r="O409" t="str">
        <f>INDEX(Input_Score!$E$6:$E$14,MATCH(Location01!N409,Input_Score!$D$6:$D$14,0))</f>
        <v>E. privately own and operated</v>
      </c>
    </row>
    <row r="410" spans="1:15" x14ac:dyDescent="0.2">
      <c r="A410">
        <v>409</v>
      </c>
      <c r="B410" t="s">
        <v>988</v>
      </c>
      <c r="C410" t="s">
        <v>6</v>
      </c>
      <c r="D410" t="s">
        <v>574</v>
      </c>
      <c r="E410" t="s">
        <v>474</v>
      </c>
      <c r="F410" s="6" t="e">
        <v>#N/A</v>
      </c>
      <c r="G410" s="6" t="e">
        <v>#N/A</v>
      </c>
      <c r="H410" t="s">
        <v>1303</v>
      </c>
      <c r="I410">
        <v>13.85180383</v>
      </c>
      <c r="J410">
        <v>100.70131840000001</v>
      </c>
      <c r="L410" t="s">
        <v>1285</v>
      </c>
      <c r="M410" t="s">
        <v>574</v>
      </c>
      <c r="N410">
        <v>1</v>
      </c>
      <c r="O410" t="str">
        <f>INDEX(Input_Score!$E$6:$E$14,MATCH(Location01!N410,Input_Score!$D$6:$D$14,0))</f>
        <v>E. privately own and operated</v>
      </c>
    </row>
    <row r="411" spans="1:15" x14ac:dyDescent="0.2">
      <c r="A411">
        <v>410</v>
      </c>
      <c r="B411" t="s">
        <v>989</v>
      </c>
      <c r="C411" t="s">
        <v>6</v>
      </c>
      <c r="D411" t="s">
        <v>575</v>
      </c>
      <c r="E411" t="s">
        <v>474</v>
      </c>
      <c r="F411" s="6">
        <v>0.1</v>
      </c>
      <c r="G411" s="6">
        <v>-1.05</v>
      </c>
      <c r="H411" t="s">
        <v>1349</v>
      </c>
      <c r="I411">
        <v>13.862718510000001</v>
      </c>
      <c r="J411">
        <v>100.75275259999999</v>
      </c>
      <c r="L411" t="s">
        <v>1285</v>
      </c>
      <c r="M411" t="s">
        <v>575</v>
      </c>
      <c r="N411">
        <v>2</v>
      </c>
      <c r="O411" t="str">
        <f>INDEX(Input_Score!$E$6:$E$14,MATCH(Location01!N411,Input_Score!$D$6:$D$14,0))</f>
        <v>I. jointly owned privately operated</v>
      </c>
    </row>
    <row r="412" spans="1:15" x14ac:dyDescent="0.2">
      <c r="A412">
        <v>411</v>
      </c>
      <c r="B412" t="s">
        <v>990</v>
      </c>
      <c r="C412" t="s">
        <v>6</v>
      </c>
      <c r="D412" t="s">
        <v>1279</v>
      </c>
      <c r="E412" t="s">
        <v>474</v>
      </c>
      <c r="F412" s="6">
        <v>-0.05</v>
      </c>
      <c r="G412" s="6">
        <v>-0.3</v>
      </c>
      <c r="H412" t="s">
        <v>1298</v>
      </c>
      <c r="I412">
        <v>13.83487322</v>
      </c>
      <c r="J412">
        <v>100.77187600000001</v>
      </c>
      <c r="K412" t="s">
        <v>1282</v>
      </c>
      <c r="L412" t="s">
        <v>1285</v>
      </c>
      <c r="M412" t="s">
        <v>576</v>
      </c>
      <c r="N412">
        <v>5</v>
      </c>
      <c r="O412" t="str">
        <f>INDEX(Input_Score!$E$6:$E$14,MATCH(Location01!N412,Input_Score!$D$6:$D$14,0))</f>
        <v>C. jointly owned and operated</v>
      </c>
    </row>
    <row r="413" spans="1:15" x14ac:dyDescent="0.2">
      <c r="A413">
        <v>412</v>
      </c>
      <c r="B413" t="s">
        <v>991</v>
      </c>
      <c r="C413" t="s">
        <v>6</v>
      </c>
      <c r="D413" t="s">
        <v>577</v>
      </c>
      <c r="E413" t="s">
        <v>474</v>
      </c>
      <c r="F413" s="6">
        <v>-0.15</v>
      </c>
      <c r="G413" s="6">
        <v>1.95</v>
      </c>
      <c r="H413" t="s">
        <v>1351</v>
      </c>
      <c r="I413">
        <v>13.83930103</v>
      </c>
      <c r="J413">
        <v>100.7030383</v>
      </c>
      <c r="L413" t="s">
        <v>1285</v>
      </c>
      <c r="M413" t="s">
        <v>577</v>
      </c>
      <c r="N413">
        <v>8</v>
      </c>
      <c r="O413" t="str">
        <f>INDEX(Input_Score!$E$6:$E$14,MATCH(Location01!N413,Input_Score!$D$6:$D$14,0))</f>
        <v>G. jointly owned publicly operate</v>
      </c>
    </row>
  </sheetData>
  <autoFilter ref="A1:N413" xr:uid="{AFC28030-E5C0-444C-ADC2-4F2F09DCC1AB}">
    <filterColumn colId="11">
      <filters>
        <filter val="Ok"/>
      </filters>
    </filterColumn>
  </autoFilter>
  <conditionalFormatting sqref="I2:I413">
    <cfRule type="duplicateValues" dxfId="29" priority="2"/>
  </conditionalFormatting>
  <conditionalFormatting sqref="I413:I414">
    <cfRule type="duplicateValues" dxfId="28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BEAB-4EF0-4E24-B00C-9F62C9B6C4D8}">
  <dimension ref="A3:A9"/>
  <sheetViews>
    <sheetView workbookViewId="0">
      <selection activeCell="A7" sqref="A7"/>
    </sheetView>
  </sheetViews>
  <sheetFormatPr defaultRowHeight="14.25" x14ac:dyDescent="0.2"/>
  <cols>
    <col min="1" max="1" width="24.25" bestFit="1" customWidth="1"/>
  </cols>
  <sheetData>
    <row r="3" spans="1:1" x14ac:dyDescent="0.2">
      <c r="A3" s="4" t="s">
        <v>142</v>
      </c>
    </row>
    <row r="5" spans="1:1" x14ac:dyDescent="0.2">
      <c r="A5" s="4" t="s">
        <v>143</v>
      </c>
    </row>
    <row r="7" spans="1:1" x14ac:dyDescent="0.2">
      <c r="A7" s="4" t="s">
        <v>144</v>
      </c>
    </row>
    <row r="9" spans="1:1" x14ac:dyDescent="0.2">
      <c r="A9" s="4" t="s">
        <v>145</v>
      </c>
    </row>
  </sheetData>
  <hyperlinks>
    <hyperlink ref="A3" r:id="rId1" location="gid=1805851971" display="https://docs.google.com/spreadsheets/d/1J2oDEkFjT7HOG3Z-4HOfXsHZYE4RnHqkXDBOebv17mU/edit - gid=1805851971" xr:uid="{E8E21B5E-EDA5-4BC8-9E26-D7D5F1C9C392}"/>
    <hyperlink ref="A5" r:id="rId2" location="gid=1805851971" xr:uid="{24092F5C-108E-4A44-853B-0665127FFBCA}"/>
    <hyperlink ref="A7" r:id="rId3" xr:uid="{04CF25A1-9E7C-46D0-88E4-CB51F0F068D5}"/>
    <hyperlink ref="A9" r:id="rId4" xr:uid="{9C0680BD-B4BD-430F-8419-4FCB522E8DD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BCF52-52C0-40D2-A508-AB8F1161F06C}">
  <dimension ref="A1:L415"/>
  <sheetViews>
    <sheetView topLeftCell="H3" workbookViewId="0">
      <selection activeCell="L4" sqref="L4"/>
    </sheetView>
  </sheetViews>
  <sheetFormatPr defaultRowHeight="14.25" x14ac:dyDescent="0.2"/>
  <cols>
    <col min="1" max="1" width="69.75" bestFit="1" customWidth="1"/>
    <col min="2" max="2" width="11.375" bestFit="1" customWidth="1"/>
    <col min="3" max="3" width="11.5" bestFit="1" customWidth="1"/>
    <col min="4" max="4" width="12.125" bestFit="1" customWidth="1"/>
    <col min="5" max="5" width="11.25" bestFit="1" customWidth="1"/>
    <col min="6" max="6" width="81" bestFit="1" customWidth="1"/>
    <col min="7" max="7" width="39.125" bestFit="1" customWidth="1"/>
    <col min="8" max="8" width="6.875" bestFit="1" customWidth="1"/>
    <col min="9" max="9" width="29.125" bestFit="1" customWidth="1"/>
  </cols>
  <sheetData>
    <row r="1" spans="1:12" x14ac:dyDescent="0.2">
      <c r="A1">
        <f>COUNTA(Degree_of_Public_Space_By_Distr__2[สถานที่])</f>
        <v>412</v>
      </c>
    </row>
    <row r="3" spans="1:12" x14ac:dyDescent="0.2">
      <c r="A3" t="s">
        <v>155</v>
      </c>
      <c r="B3" t="s">
        <v>151</v>
      </c>
      <c r="C3" t="s">
        <v>153</v>
      </c>
      <c r="D3" t="s">
        <v>156</v>
      </c>
      <c r="E3" t="s">
        <v>150</v>
      </c>
      <c r="F3" t="s">
        <v>578</v>
      </c>
      <c r="G3" t="s">
        <v>157</v>
      </c>
      <c r="H3" t="s">
        <v>579</v>
      </c>
      <c r="I3" t="s">
        <v>158</v>
      </c>
      <c r="J3" t="s">
        <v>7</v>
      </c>
    </row>
    <row r="4" spans="1:12" x14ac:dyDescent="0.2">
      <c r="A4" s="5" t="s">
        <v>159</v>
      </c>
      <c r="B4" s="5"/>
      <c r="C4" s="5"/>
      <c r="D4" s="5"/>
      <c r="F4">
        <v>2</v>
      </c>
      <c r="G4" s="5" t="s">
        <v>160</v>
      </c>
      <c r="H4">
        <v>2</v>
      </c>
      <c r="I4" s="5" t="s">
        <v>161</v>
      </c>
      <c r="J4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4">
        <f>IF(LEN(A4)&gt;3,L3+1,L3)</f>
        <v>1</v>
      </c>
    </row>
    <row r="5" spans="1:12" x14ac:dyDescent="0.2">
      <c r="A5" s="5" t="s">
        <v>162</v>
      </c>
      <c r="B5" s="5"/>
      <c r="C5" s="5"/>
      <c r="D5" s="5"/>
      <c r="F5">
        <v>3</v>
      </c>
      <c r="G5" s="5" t="s">
        <v>163</v>
      </c>
      <c r="H5">
        <v>3</v>
      </c>
      <c r="I5" s="5" t="s">
        <v>164</v>
      </c>
      <c r="J5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5">
        <f t="shared" ref="L5:L68" si="0">IF(LEN(A5)&gt;3,L4+1,L4)</f>
        <v>2</v>
      </c>
    </row>
    <row r="6" spans="1:12" x14ac:dyDescent="0.2">
      <c r="A6" s="5" t="s">
        <v>165</v>
      </c>
      <c r="B6" s="5"/>
      <c r="C6" s="5"/>
      <c r="D6" s="5"/>
      <c r="G6" s="5"/>
      <c r="I6" s="5"/>
      <c r="J6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6">
        <f t="shared" si="0"/>
        <v>3</v>
      </c>
    </row>
    <row r="7" spans="1:12" x14ac:dyDescent="0.2">
      <c r="A7" s="5" t="s">
        <v>166</v>
      </c>
      <c r="B7" s="5"/>
      <c r="C7" s="5"/>
      <c r="D7" s="5"/>
      <c r="G7" s="5"/>
      <c r="I7" s="5"/>
      <c r="J7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7">
        <f t="shared" si="0"/>
        <v>4</v>
      </c>
    </row>
    <row r="8" spans="1:12" x14ac:dyDescent="0.2">
      <c r="A8" s="5" t="s">
        <v>167</v>
      </c>
      <c r="B8" s="5"/>
      <c r="C8" s="5"/>
      <c r="D8" s="5"/>
      <c r="G8" s="5"/>
      <c r="I8" s="5"/>
      <c r="J8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8">
        <f t="shared" si="0"/>
        <v>5</v>
      </c>
    </row>
    <row r="9" spans="1:12" x14ac:dyDescent="0.2">
      <c r="A9" s="5" t="s">
        <v>168</v>
      </c>
      <c r="B9" s="5"/>
      <c r="C9" s="5"/>
      <c r="D9" s="5"/>
      <c r="G9" s="5"/>
      <c r="I9" s="5"/>
      <c r="J9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9">
        <f t="shared" si="0"/>
        <v>6</v>
      </c>
    </row>
    <row r="10" spans="1:12" x14ac:dyDescent="0.2">
      <c r="A10" s="5" t="s">
        <v>169</v>
      </c>
      <c r="B10" s="5"/>
      <c r="C10" s="5"/>
      <c r="D10" s="5"/>
      <c r="G10" s="5"/>
      <c r="I10" s="5"/>
      <c r="J10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0">
        <f t="shared" si="0"/>
        <v>7</v>
      </c>
    </row>
    <row r="11" spans="1:12" x14ac:dyDescent="0.2">
      <c r="A11" s="5" t="s">
        <v>170</v>
      </c>
      <c r="B11" s="5"/>
      <c r="C11" s="5"/>
      <c r="D11" s="5"/>
      <c r="G11" s="5"/>
      <c r="I11" s="5"/>
      <c r="J11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1">
        <f t="shared" si="0"/>
        <v>8</v>
      </c>
    </row>
    <row r="12" spans="1:12" x14ac:dyDescent="0.2">
      <c r="A12" s="5" t="s">
        <v>171</v>
      </c>
      <c r="B12" s="5"/>
      <c r="C12" s="5"/>
      <c r="D12" s="5"/>
      <c r="G12" s="5"/>
      <c r="I12" s="5"/>
      <c r="J12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2">
        <f t="shared" si="0"/>
        <v>9</v>
      </c>
    </row>
    <row r="13" spans="1:12" x14ac:dyDescent="0.2">
      <c r="A13" s="5" t="s">
        <v>172</v>
      </c>
      <c r="B13" s="5"/>
      <c r="C13" s="5"/>
      <c r="D13" s="5"/>
      <c r="G13" s="5"/>
      <c r="I13" s="5"/>
      <c r="J13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3">
        <f t="shared" si="0"/>
        <v>10</v>
      </c>
    </row>
    <row r="14" spans="1:12" x14ac:dyDescent="0.2">
      <c r="A14" s="5" t="s">
        <v>173</v>
      </c>
      <c r="B14" s="5"/>
      <c r="C14" s="5"/>
      <c r="D14" s="5"/>
      <c r="G14" s="5"/>
      <c r="I14" s="5"/>
      <c r="J14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4">
        <f t="shared" si="0"/>
        <v>11</v>
      </c>
    </row>
    <row r="15" spans="1:12" x14ac:dyDescent="0.2">
      <c r="A15" s="5" t="s">
        <v>174</v>
      </c>
      <c r="B15" s="5"/>
      <c r="C15" s="5"/>
      <c r="D15" s="5"/>
      <c r="G15" s="5"/>
      <c r="I15" s="5"/>
      <c r="J15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5">
        <f t="shared" si="0"/>
        <v>12</v>
      </c>
    </row>
    <row r="16" spans="1:12" x14ac:dyDescent="0.2">
      <c r="A16" s="5" t="s">
        <v>175</v>
      </c>
      <c r="B16" s="5"/>
      <c r="C16" s="5"/>
      <c r="D16" s="5"/>
      <c r="G16" s="5"/>
      <c r="I16" s="5"/>
      <c r="J16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6">
        <f t="shared" si="0"/>
        <v>13</v>
      </c>
    </row>
    <row r="17" spans="1:12" x14ac:dyDescent="0.2">
      <c r="A17" s="5" t="s">
        <v>167</v>
      </c>
      <c r="B17" s="5"/>
      <c r="C17" s="5"/>
      <c r="D17" s="5"/>
      <c r="G17" s="5"/>
      <c r="I17" s="5"/>
      <c r="J17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7">
        <f t="shared" si="0"/>
        <v>14</v>
      </c>
    </row>
    <row r="18" spans="1:12" x14ac:dyDescent="0.2">
      <c r="A18" s="5" t="s">
        <v>176</v>
      </c>
      <c r="B18" s="5"/>
      <c r="C18" s="5"/>
      <c r="D18" s="5"/>
      <c r="G18" s="5"/>
      <c r="I18" s="5"/>
      <c r="J18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8">
        <f t="shared" si="0"/>
        <v>15</v>
      </c>
    </row>
    <row r="19" spans="1:12" x14ac:dyDescent="0.2">
      <c r="A19" s="5" t="s">
        <v>177</v>
      </c>
      <c r="B19" s="5"/>
      <c r="C19" s="5"/>
      <c r="D19" s="5"/>
      <c r="G19" s="5"/>
      <c r="I19" s="5"/>
      <c r="J19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19">
        <f t="shared" si="0"/>
        <v>16</v>
      </c>
    </row>
    <row r="20" spans="1:12" x14ac:dyDescent="0.2">
      <c r="A20" s="5" t="s">
        <v>178</v>
      </c>
      <c r="B20" s="5"/>
      <c r="C20" s="5"/>
      <c r="D20" s="5"/>
      <c r="G20" s="5"/>
      <c r="I20" s="5"/>
      <c r="J20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0">
        <f t="shared" si="0"/>
        <v>17</v>
      </c>
    </row>
    <row r="21" spans="1:12" x14ac:dyDescent="0.2">
      <c r="A21" s="5" t="s">
        <v>179</v>
      </c>
      <c r="B21" s="5"/>
      <c r="C21" s="5"/>
      <c r="D21" s="5"/>
      <c r="G21" s="5"/>
      <c r="I21" s="5"/>
      <c r="J21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1">
        <f t="shared" si="0"/>
        <v>18</v>
      </c>
    </row>
    <row r="22" spans="1:12" x14ac:dyDescent="0.2">
      <c r="A22" s="5" t="s">
        <v>180</v>
      </c>
      <c r="B22" s="5"/>
      <c r="C22" s="5"/>
      <c r="D22" s="5"/>
      <c r="G22" s="5"/>
      <c r="I22" s="5"/>
      <c r="J22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2">
        <f t="shared" si="0"/>
        <v>19</v>
      </c>
    </row>
    <row r="23" spans="1:12" x14ac:dyDescent="0.2">
      <c r="A23" s="5" t="s">
        <v>181</v>
      </c>
      <c r="B23" s="5"/>
      <c r="C23" s="5"/>
      <c r="D23" s="5"/>
      <c r="G23" s="5"/>
      <c r="I23" s="5"/>
      <c r="J23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3">
        <f t="shared" si="0"/>
        <v>20</v>
      </c>
    </row>
    <row r="24" spans="1:12" x14ac:dyDescent="0.2">
      <c r="A24" s="5" t="s">
        <v>182</v>
      </c>
      <c r="B24" s="5"/>
      <c r="C24" s="5"/>
      <c r="D24" s="5"/>
      <c r="G24" s="5"/>
      <c r="I24" s="5"/>
      <c r="J24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4">
        <f t="shared" si="0"/>
        <v>21</v>
      </c>
    </row>
    <row r="25" spans="1:12" x14ac:dyDescent="0.2">
      <c r="A25" s="5" t="s">
        <v>183</v>
      </c>
      <c r="B25" s="5"/>
      <c r="C25" s="5"/>
      <c r="D25" s="5"/>
      <c r="G25" s="5"/>
      <c r="I25" s="5"/>
      <c r="J25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5">
        <f t="shared" si="0"/>
        <v>22</v>
      </c>
    </row>
    <row r="26" spans="1:12" x14ac:dyDescent="0.2">
      <c r="A26" s="5" t="s">
        <v>184</v>
      </c>
      <c r="B26" s="5"/>
      <c r="C26" s="5"/>
      <c r="D26" s="5"/>
      <c r="G26" s="5"/>
      <c r="I26" s="5"/>
      <c r="J26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6">
        <f t="shared" si="0"/>
        <v>23</v>
      </c>
    </row>
    <row r="27" spans="1:12" x14ac:dyDescent="0.2">
      <c r="A27" s="5" t="s">
        <v>185</v>
      </c>
      <c r="B27" s="5"/>
      <c r="C27" s="5"/>
      <c r="D27" s="5"/>
      <c r="G27" s="5"/>
      <c r="I27" s="5"/>
      <c r="J27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7">
        <f t="shared" si="0"/>
        <v>24</v>
      </c>
    </row>
    <row r="28" spans="1:12" x14ac:dyDescent="0.2">
      <c r="A28" s="5" t="s">
        <v>186</v>
      </c>
      <c r="B28" s="5"/>
      <c r="C28" s="5"/>
      <c r="D28" s="5"/>
      <c r="G28" s="5"/>
      <c r="I28" s="5"/>
      <c r="J28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8">
        <f t="shared" si="0"/>
        <v>25</v>
      </c>
    </row>
    <row r="29" spans="1:12" x14ac:dyDescent="0.2">
      <c r="A29" s="5" t="s">
        <v>187</v>
      </c>
      <c r="B29" s="5"/>
      <c r="C29" s="5"/>
      <c r="D29" s="5"/>
      <c r="G29" s="5"/>
      <c r="I29" s="5"/>
      <c r="J29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29">
        <f t="shared" si="0"/>
        <v>26</v>
      </c>
    </row>
    <row r="30" spans="1:12" x14ac:dyDescent="0.2">
      <c r="A30" s="5" t="s">
        <v>188</v>
      </c>
      <c r="B30" s="5"/>
      <c r="C30" s="5"/>
      <c r="D30" s="5"/>
      <c r="G30" s="5"/>
      <c r="I30" s="5"/>
      <c r="J30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30">
        <f t="shared" si="0"/>
        <v>27</v>
      </c>
    </row>
    <row r="31" spans="1:12" x14ac:dyDescent="0.2">
      <c r="A31" s="5" t="s">
        <v>189</v>
      </c>
      <c r="B31" s="5"/>
      <c r="C31" s="5"/>
      <c r="D31" s="5"/>
      <c r="G31" s="5"/>
      <c r="I31" s="5"/>
      <c r="J31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31">
        <f t="shared" si="0"/>
        <v>28</v>
      </c>
    </row>
    <row r="32" spans="1:12" x14ac:dyDescent="0.2">
      <c r="A32" s="5" t="s">
        <v>190</v>
      </c>
      <c r="B32" s="5"/>
      <c r="C32" s="5"/>
      <c r="D32" s="5"/>
      <c r="G32" s="5"/>
      <c r="I32" s="5"/>
      <c r="J32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32">
        <f t="shared" si="0"/>
        <v>29</v>
      </c>
    </row>
    <row r="33" spans="1:12" x14ac:dyDescent="0.2">
      <c r="A33" s="5" t="s">
        <v>191</v>
      </c>
      <c r="B33" s="5"/>
      <c r="C33" s="5"/>
      <c r="D33" s="5"/>
      <c r="G33" s="5"/>
      <c r="I33" s="5"/>
      <c r="J33" t="str">
        <f>INDEX(Location!L:L,MATCH(INDEX(Location!K:K,MATCH(Degree_of_Public_Space_By_Distr__2[[#This Row],[สถานที่]],Location!A:A,0)),Location!K:K,0))</f>
        <v xml:space="preserve">เขตป้อมปราบศัตรูพ่าย </v>
      </c>
      <c r="L33">
        <f t="shared" si="0"/>
        <v>30</v>
      </c>
    </row>
    <row r="34" spans="1:12" x14ac:dyDescent="0.2">
      <c r="A34" s="5" t="s">
        <v>192</v>
      </c>
      <c r="B34" s="5"/>
      <c r="C34" s="5"/>
      <c r="D34" s="5"/>
      <c r="F34" t="s">
        <v>193</v>
      </c>
      <c r="G34" s="5" t="s">
        <v>194</v>
      </c>
      <c r="I34" s="5"/>
      <c r="J34" t="str">
        <f>INDEX(Location!L:L,MATCH(INDEX(Location!K:K,MATCH(Degree_of_Public_Space_By_Distr__2[[#This Row],[สถานที่]],Location!A:A,0)),Location!K:K,0))</f>
        <v>เขตพระนคร</v>
      </c>
      <c r="L34">
        <f t="shared" si="0"/>
        <v>31</v>
      </c>
    </row>
    <row r="35" spans="1:12" x14ac:dyDescent="0.2">
      <c r="A35" s="5" t="s">
        <v>195</v>
      </c>
      <c r="B35" s="5"/>
      <c r="C35" s="5"/>
      <c r="D35" s="5"/>
      <c r="G35" s="5"/>
      <c r="I35" s="5"/>
      <c r="J35" t="str">
        <f>INDEX(Location!L:L,MATCH(INDEX(Location!K:K,MATCH(Degree_of_Public_Space_By_Distr__2[[#This Row],[สถานที่]],Location!A:A,0)),Location!K:K,0))</f>
        <v>เขตพระนคร</v>
      </c>
      <c r="L35">
        <f t="shared" si="0"/>
        <v>32</v>
      </c>
    </row>
    <row r="36" spans="1:12" x14ac:dyDescent="0.2">
      <c r="A36" s="5" t="s">
        <v>196</v>
      </c>
      <c r="B36" s="5"/>
      <c r="C36" s="5"/>
      <c r="D36" s="5"/>
      <c r="G36" s="5"/>
      <c r="I36" s="5"/>
      <c r="J36" t="str">
        <f>INDEX(Location!L:L,MATCH(INDEX(Location!K:K,MATCH(Degree_of_Public_Space_By_Distr__2[[#This Row],[สถานที่]],Location!A:A,0)),Location!K:K,0))</f>
        <v>เขตพระนคร</v>
      </c>
      <c r="L36">
        <f t="shared" si="0"/>
        <v>33</v>
      </c>
    </row>
    <row r="37" spans="1:12" x14ac:dyDescent="0.2">
      <c r="A37" s="5" t="s">
        <v>197</v>
      </c>
      <c r="B37" s="5"/>
      <c r="C37" s="5"/>
      <c r="D37" s="5"/>
      <c r="G37" s="5"/>
      <c r="I37" s="5"/>
      <c r="J37" t="str">
        <f>INDEX(Location!L:L,MATCH(INDEX(Location!K:K,MATCH(Degree_of_Public_Space_By_Distr__2[[#This Row],[สถานที่]],Location!A:A,0)),Location!K:K,0))</f>
        <v>เขตพระนคร</v>
      </c>
      <c r="L37">
        <f t="shared" si="0"/>
        <v>34</v>
      </c>
    </row>
    <row r="38" spans="1:12" x14ac:dyDescent="0.2">
      <c r="A38" s="5" t="s">
        <v>198</v>
      </c>
      <c r="B38" s="5"/>
      <c r="C38" s="5"/>
      <c r="D38" s="5"/>
      <c r="G38" s="5"/>
      <c r="I38" s="5"/>
      <c r="J38" t="str">
        <f>INDEX(Location!L:L,MATCH(INDEX(Location!K:K,MATCH(Degree_of_Public_Space_By_Distr__2[[#This Row],[สถานที่]],Location!A:A,0)),Location!K:K,0))</f>
        <v>เขตพระนคร</v>
      </c>
      <c r="L38">
        <f t="shared" si="0"/>
        <v>35</v>
      </c>
    </row>
    <row r="39" spans="1:12" x14ac:dyDescent="0.2">
      <c r="A39" s="5" t="s">
        <v>199</v>
      </c>
      <c r="B39" s="5"/>
      <c r="C39" s="5"/>
      <c r="D39" s="5"/>
      <c r="G39" s="5"/>
      <c r="I39" s="5"/>
      <c r="J39" t="str">
        <f>INDEX(Location!L:L,MATCH(INDEX(Location!K:K,MATCH(Degree_of_Public_Space_By_Distr__2[[#This Row],[สถานที่]],Location!A:A,0)),Location!K:K,0))</f>
        <v>เขตพระนคร</v>
      </c>
      <c r="L39">
        <f t="shared" si="0"/>
        <v>36</v>
      </c>
    </row>
    <row r="40" spans="1:12" x14ac:dyDescent="0.2">
      <c r="A40" s="5" t="s">
        <v>200</v>
      </c>
      <c r="B40" s="5"/>
      <c r="C40" s="5"/>
      <c r="D40" s="5"/>
      <c r="G40" s="5"/>
      <c r="I40" s="5"/>
      <c r="J40" t="str">
        <f>INDEX(Location!L:L,MATCH(INDEX(Location!K:K,MATCH(Degree_of_Public_Space_By_Distr__2[[#This Row],[สถานที่]],Location!A:A,0)),Location!K:K,0))</f>
        <v>เขตพระนคร</v>
      </c>
      <c r="L40">
        <f t="shared" si="0"/>
        <v>37</v>
      </c>
    </row>
    <row r="41" spans="1:12" x14ac:dyDescent="0.2">
      <c r="A41" s="5" t="s">
        <v>201</v>
      </c>
      <c r="B41" s="5"/>
      <c r="C41" s="5"/>
      <c r="D41" s="5"/>
      <c r="G41" s="5"/>
      <c r="I41" s="5"/>
      <c r="J41" t="str">
        <f>INDEX(Location!L:L,MATCH(INDEX(Location!K:K,MATCH(Degree_of_Public_Space_By_Distr__2[[#This Row],[สถานที่]],Location!A:A,0)),Location!K:K,0))</f>
        <v>เขตพระนคร</v>
      </c>
      <c r="L41">
        <f t="shared" si="0"/>
        <v>38</v>
      </c>
    </row>
    <row r="42" spans="1:12" x14ac:dyDescent="0.2">
      <c r="A42" s="5" t="s">
        <v>202</v>
      </c>
      <c r="B42" s="5"/>
      <c r="C42" s="5"/>
      <c r="D42" s="5"/>
      <c r="G42" s="5"/>
      <c r="I42" s="5"/>
      <c r="J42" t="str">
        <f>INDEX(Location!L:L,MATCH(INDEX(Location!K:K,MATCH(Degree_of_Public_Space_By_Distr__2[[#This Row],[สถานที่]],Location!A:A,0)),Location!K:K,0))</f>
        <v>เขตพระนคร</v>
      </c>
      <c r="L42">
        <f t="shared" si="0"/>
        <v>39</v>
      </c>
    </row>
    <row r="43" spans="1:12" x14ac:dyDescent="0.2">
      <c r="A43" s="5" t="s">
        <v>203</v>
      </c>
      <c r="B43" s="5"/>
      <c r="C43" s="5"/>
      <c r="D43" s="5"/>
      <c r="G43" s="5"/>
      <c r="I43" s="5"/>
      <c r="J43" t="str">
        <f>INDEX(Location!L:L,MATCH(INDEX(Location!K:K,MATCH(Degree_of_Public_Space_By_Distr__2[[#This Row],[สถานที่]],Location!A:A,0)),Location!K:K,0))</f>
        <v>เขตพระนคร</v>
      </c>
      <c r="L43">
        <f t="shared" si="0"/>
        <v>40</v>
      </c>
    </row>
    <row r="44" spans="1:12" x14ac:dyDescent="0.2">
      <c r="A44" s="5" t="s">
        <v>204</v>
      </c>
      <c r="B44" s="5"/>
      <c r="C44" s="5"/>
      <c r="D44" s="5"/>
      <c r="G44" s="5"/>
      <c r="I44" s="5"/>
      <c r="J44" t="str">
        <f>INDEX(Location!L:L,MATCH(INDEX(Location!K:K,MATCH(Degree_of_Public_Space_By_Distr__2[[#This Row],[สถานที่]],Location!A:A,0)),Location!K:K,0))</f>
        <v>เขตพระนคร</v>
      </c>
      <c r="L44">
        <f t="shared" si="0"/>
        <v>41</v>
      </c>
    </row>
    <row r="45" spans="1:12" x14ac:dyDescent="0.2">
      <c r="A45" s="5" t="s">
        <v>205</v>
      </c>
      <c r="B45" s="5"/>
      <c r="C45" s="5"/>
      <c r="D45" s="5"/>
      <c r="G45" s="5"/>
      <c r="I45" s="5"/>
      <c r="J45" t="str">
        <f>INDEX(Location!L:L,MATCH(INDEX(Location!K:K,MATCH(Degree_of_Public_Space_By_Distr__2[[#This Row],[สถานที่]],Location!A:A,0)),Location!K:K,0))</f>
        <v>เขตพระนคร</v>
      </c>
      <c r="L45">
        <f t="shared" si="0"/>
        <v>42</v>
      </c>
    </row>
    <row r="46" spans="1:12" x14ac:dyDescent="0.2">
      <c r="A46" s="5" t="s">
        <v>206</v>
      </c>
      <c r="B46" s="5"/>
      <c r="C46" s="5"/>
      <c r="D46" s="5"/>
      <c r="G46" s="5"/>
      <c r="I46" s="5"/>
      <c r="J46" t="str">
        <f>INDEX(Location!L:L,MATCH(INDEX(Location!K:K,MATCH(Degree_of_Public_Space_By_Distr__2[[#This Row],[สถานที่]],Location!A:A,0)),Location!K:K,0))</f>
        <v>เขตพระนคร</v>
      </c>
      <c r="L46">
        <f t="shared" si="0"/>
        <v>43</v>
      </c>
    </row>
    <row r="47" spans="1:12" x14ac:dyDescent="0.2">
      <c r="A47" s="5" t="s">
        <v>207</v>
      </c>
      <c r="B47" s="5"/>
      <c r="C47" s="5"/>
      <c r="D47" s="5"/>
      <c r="G47" s="5"/>
      <c r="I47" s="5"/>
      <c r="J47" t="str">
        <f>INDEX(Location!L:L,MATCH(INDEX(Location!K:K,MATCH(Degree_of_Public_Space_By_Distr__2[[#This Row],[สถานที่]],Location!A:A,0)),Location!K:K,0))</f>
        <v>เขตพระนคร</v>
      </c>
      <c r="L47">
        <f t="shared" si="0"/>
        <v>44</v>
      </c>
    </row>
    <row r="48" spans="1:12" x14ac:dyDescent="0.2">
      <c r="A48" s="5" t="s">
        <v>208</v>
      </c>
      <c r="B48" s="5"/>
      <c r="C48" s="5"/>
      <c r="D48" s="5"/>
      <c r="G48" s="5"/>
      <c r="I48" s="5"/>
      <c r="J48" t="str">
        <f>INDEX(Location!L:L,MATCH(INDEX(Location!K:K,MATCH(Degree_of_Public_Space_By_Distr__2[[#This Row],[สถานที่]],Location!A:A,0)),Location!K:K,0))</f>
        <v>เขตพระนคร</v>
      </c>
      <c r="L48">
        <f t="shared" si="0"/>
        <v>45</v>
      </c>
    </row>
    <row r="49" spans="1:12" x14ac:dyDescent="0.2">
      <c r="A49" s="5" t="s">
        <v>209</v>
      </c>
      <c r="B49" s="5"/>
      <c r="C49" s="5"/>
      <c r="D49" s="5"/>
      <c r="G49" s="5"/>
      <c r="I49" s="5"/>
      <c r="J49" t="str">
        <f>INDEX(Location!L:L,MATCH(INDEX(Location!K:K,MATCH(Degree_of_Public_Space_By_Distr__2[[#This Row],[สถานที่]],Location!A:A,0)),Location!K:K,0))</f>
        <v>เขตพระนคร</v>
      </c>
      <c r="L49">
        <f t="shared" si="0"/>
        <v>46</v>
      </c>
    </row>
    <row r="50" spans="1:12" x14ac:dyDescent="0.2">
      <c r="A50" s="5" t="s">
        <v>210</v>
      </c>
      <c r="B50" s="5"/>
      <c r="C50" s="5"/>
      <c r="D50" s="5"/>
      <c r="G50" s="5"/>
      <c r="I50" s="5"/>
      <c r="J50" t="str">
        <f>INDEX(Location!L:L,MATCH(INDEX(Location!K:K,MATCH(Degree_of_Public_Space_By_Distr__2[[#This Row],[สถานที่]],Location!A:A,0)),Location!K:K,0))</f>
        <v>เขตพระนคร</v>
      </c>
      <c r="L50">
        <f t="shared" si="0"/>
        <v>47</v>
      </c>
    </row>
    <row r="51" spans="1:12" x14ac:dyDescent="0.2">
      <c r="A51" s="5" t="s">
        <v>211</v>
      </c>
      <c r="B51" s="5"/>
      <c r="C51" s="5"/>
      <c r="D51" s="5"/>
      <c r="G51" s="5"/>
      <c r="I51" s="5"/>
      <c r="J51" t="str">
        <f>INDEX(Location!L:L,MATCH(INDEX(Location!K:K,MATCH(Degree_of_Public_Space_By_Distr__2[[#This Row],[สถานที่]],Location!A:A,0)),Location!K:K,0))</f>
        <v>เขตพระนคร</v>
      </c>
      <c r="L51">
        <f t="shared" si="0"/>
        <v>48</v>
      </c>
    </row>
    <row r="52" spans="1:12" x14ac:dyDescent="0.2">
      <c r="A52" s="5" t="s">
        <v>212</v>
      </c>
      <c r="B52" s="5"/>
      <c r="C52" s="5"/>
      <c r="D52" s="5"/>
      <c r="G52" s="5"/>
      <c r="I52" s="5"/>
      <c r="J52" t="str">
        <f>INDEX(Location!L:L,MATCH(INDEX(Location!K:K,MATCH(Degree_of_Public_Space_By_Distr__2[[#This Row],[สถานที่]],Location!A:A,0)),Location!K:K,0))</f>
        <v>เขตพระนคร</v>
      </c>
      <c r="L52">
        <f t="shared" si="0"/>
        <v>49</v>
      </c>
    </row>
    <row r="53" spans="1:12" x14ac:dyDescent="0.2">
      <c r="A53" s="5" t="s">
        <v>213</v>
      </c>
      <c r="B53" s="5"/>
      <c r="C53" s="5"/>
      <c r="D53" s="5"/>
      <c r="G53" s="5"/>
      <c r="I53" s="5"/>
      <c r="J53" t="str">
        <f>INDEX(Location!L:L,MATCH(INDEX(Location!K:K,MATCH(Degree_of_Public_Space_By_Distr__2[[#This Row],[สถานที่]],Location!A:A,0)),Location!K:K,0))</f>
        <v>เขตพระนคร</v>
      </c>
      <c r="L53">
        <f t="shared" si="0"/>
        <v>50</v>
      </c>
    </row>
    <row r="54" spans="1:12" x14ac:dyDescent="0.2">
      <c r="A54" s="5" t="s">
        <v>214</v>
      </c>
      <c r="B54" s="5"/>
      <c r="C54" s="5"/>
      <c r="D54" s="5"/>
      <c r="G54" s="5"/>
      <c r="I54" s="5"/>
      <c r="J54" t="str">
        <f>INDEX(Location!L:L,MATCH(INDEX(Location!K:K,MATCH(Degree_of_Public_Space_By_Distr__2[[#This Row],[สถานที่]],Location!A:A,0)),Location!K:K,0))</f>
        <v>เขตพระนคร</v>
      </c>
      <c r="L54">
        <f t="shared" si="0"/>
        <v>51</v>
      </c>
    </row>
    <row r="55" spans="1:12" x14ac:dyDescent="0.2">
      <c r="A55" s="5" t="s">
        <v>215</v>
      </c>
      <c r="B55" s="5"/>
      <c r="C55" s="5"/>
      <c r="D55" s="5"/>
      <c r="G55" s="5"/>
      <c r="I55" s="5"/>
      <c r="J55" t="str">
        <f>INDEX(Location!L:L,MATCH(INDEX(Location!K:K,MATCH(Degree_of_Public_Space_By_Distr__2[[#This Row],[สถานที่]],Location!A:A,0)),Location!K:K,0))</f>
        <v>เขตพระนคร</v>
      </c>
      <c r="L55">
        <f t="shared" si="0"/>
        <v>52</v>
      </c>
    </row>
    <row r="56" spans="1:12" x14ac:dyDescent="0.2">
      <c r="A56" s="5" t="s">
        <v>216</v>
      </c>
      <c r="B56" s="5"/>
      <c r="C56" s="5"/>
      <c r="D56" s="5"/>
      <c r="G56" s="5"/>
      <c r="I56" s="5"/>
      <c r="J56" t="str">
        <f>INDEX(Location!L:L,MATCH(INDEX(Location!K:K,MATCH(Degree_of_Public_Space_By_Distr__2[[#This Row],[สถานที่]],Location!A:A,0)),Location!K:K,0))</f>
        <v>เขตพระนคร</v>
      </c>
      <c r="L56">
        <f t="shared" si="0"/>
        <v>53</v>
      </c>
    </row>
    <row r="57" spans="1:12" x14ac:dyDescent="0.2">
      <c r="A57" s="5" t="s">
        <v>217</v>
      </c>
      <c r="B57" s="5"/>
      <c r="C57" s="5"/>
      <c r="D57" s="5"/>
      <c r="G57" s="5"/>
      <c r="I57" s="5"/>
      <c r="J57" t="str">
        <f>INDEX(Location!L:L,MATCH(INDEX(Location!K:K,MATCH(Degree_of_Public_Space_By_Distr__2[[#This Row],[สถานที่]],Location!A:A,0)),Location!K:K,0))</f>
        <v>เขตพระนคร</v>
      </c>
      <c r="L57">
        <f t="shared" si="0"/>
        <v>54</v>
      </c>
    </row>
    <row r="58" spans="1:12" x14ac:dyDescent="0.2">
      <c r="A58" s="5" t="s">
        <v>218</v>
      </c>
      <c r="B58" s="5"/>
      <c r="C58" s="5"/>
      <c r="D58" s="5"/>
      <c r="G58" s="5"/>
      <c r="I58" s="5"/>
      <c r="J58" t="str">
        <f>INDEX(Location!L:L,MATCH(INDEX(Location!K:K,MATCH(Degree_of_Public_Space_By_Distr__2[[#This Row],[สถานที่]],Location!A:A,0)),Location!K:K,0))</f>
        <v>เขตพระนคร</v>
      </c>
      <c r="L58">
        <f t="shared" si="0"/>
        <v>55</v>
      </c>
    </row>
    <row r="59" spans="1:12" x14ac:dyDescent="0.2">
      <c r="A59" s="5" t="s">
        <v>219</v>
      </c>
      <c r="B59" s="5"/>
      <c r="C59" s="5"/>
      <c r="D59" s="5"/>
      <c r="G59" s="5"/>
      <c r="I59" s="5"/>
      <c r="J59" t="str">
        <f>INDEX(Location!L:L,MATCH(INDEX(Location!K:K,MATCH(Degree_of_Public_Space_By_Distr__2[[#This Row],[สถานที่]],Location!A:A,0)),Location!K:K,0))</f>
        <v>เขตพระนคร</v>
      </c>
      <c r="L59">
        <f t="shared" si="0"/>
        <v>56</v>
      </c>
    </row>
    <row r="60" spans="1:12" x14ac:dyDescent="0.2">
      <c r="A60" s="5" t="s">
        <v>220</v>
      </c>
      <c r="B60" s="5"/>
      <c r="C60" s="5"/>
      <c r="D60" s="5"/>
      <c r="G60" s="5"/>
      <c r="I60" s="5"/>
      <c r="J60" t="str">
        <f>INDEX(Location!L:L,MATCH(INDEX(Location!K:K,MATCH(Degree_of_Public_Space_By_Distr__2[[#This Row],[สถานที่]],Location!A:A,0)),Location!K:K,0))</f>
        <v>เขตพระนคร</v>
      </c>
      <c r="L60">
        <f t="shared" si="0"/>
        <v>57</v>
      </c>
    </row>
    <row r="61" spans="1:12" x14ac:dyDescent="0.2">
      <c r="A61" s="5" t="s">
        <v>221</v>
      </c>
      <c r="B61" s="5"/>
      <c r="C61" s="5"/>
      <c r="D61" s="5"/>
      <c r="G61" s="5"/>
      <c r="I61" s="5"/>
      <c r="J61" t="str">
        <f>INDEX(Location!L:L,MATCH(INDEX(Location!K:K,MATCH(Degree_of_Public_Space_By_Distr__2[[#This Row],[สถานที่]],Location!A:A,0)),Location!K:K,0))</f>
        <v>เขตพระนคร</v>
      </c>
      <c r="L61">
        <f t="shared" si="0"/>
        <v>58</v>
      </c>
    </row>
    <row r="62" spans="1:12" x14ac:dyDescent="0.2">
      <c r="A62" s="5" t="s">
        <v>222</v>
      </c>
      <c r="B62" s="5"/>
      <c r="C62" s="5"/>
      <c r="D62" s="5"/>
      <c r="G62" s="5"/>
      <c r="I62" s="5"/>
      <c r="J62" t="str">
        <f>INDEX(Location!L:L,MATCH(INDEX(Location!K:K,MATCH(Degree_of_Public_Space_By_Distr__2[[#This Row],[สถานที่]],Location!A:A,0)),Location!K:K,0))</f>
        <v>เขตพระนคร</v>
      </c>
      <c r="L62">
        <f t="shared" si="0"/>
        <v>59</v>
      </c>
    </row>
    <row r="63" spans="1:12" x14ac:dyDescent="0.2">
      <c r="A63" s="5" t="s">
        <v>223</v>
      </c>
      <c r="B63" s="5"/>
      <c r="C63" s="5"/>
      <c r="D63" s="5"/>
      <c r="G63" s="5"/>
      <c r="I63" s="5"/>
      <c r="J63" t="str">
        <f>INDEX(Location!L:L,MATCH(INDEX(Location!K:K,MATCH(Degree_of_Public_Space_By_Distr__2[[#This Row],[สถานที่]],Location!A:A,0)),Location!K:K,0))</f>
        <v>เขตพระนคร</v>
      </c>
      <c r="L63">
        <f t="shared" si="0"/>
        <v>60</v>
      </c>
    </row>
    <row r="64" spans="1:12" x14ac:dyDescent="0.2">
      <c r="A64" s="5" t="s">
        <v>224</v>
      </c>
      <c r="B64" s="5"/>
      <c r="C64" s="5"/>
      <c r="D64" s="5"/>
      <c r="G64" s="5"/>
      <c r="I64" s="5"/>
      <c r="J64" t="str">
        <f>INDEX(Location!L:L,MATCH(INDEX(Location!K:K,MATCH(Degree_of_Public_Space_By_Distr__2[[#This Row],[สถานที่]],Location!A:A,0)),Location!K:K,0))</f>
        <v>เขตพระนคร</v>
      </c>
      <c r="L64">
        <f t="shared" si="0"/>
        <v>61</v>
      </c>
    </row>
    <row r="65" spans="1:12" x14ac:dyDescent="0.2">
      <c r="A65" s="5" t="s">
        <v>225</v>
      </c>
      <c r="B65" s="5"/>
      <c r="C65" s="5"/>
      <c r="D65" s="5"/>
      <c r="F65" t="s">
        <v>226</v>
      </c>
      <c r="G65" s="5"/>
      <c r="I65" s="5"/>
      <c r="J65" t="str">
        <f>INDEX(Location!L:L,MATCH(INDEX(Location!K:K,MATCH(Degree_of_Public_Space_By_Distr__2[[#This Row],[สถานที่]],Location!A:A,0)),Location!K:K,0))</f>
        <v>เขตพระนคร</v>
      </c>
      <c r="L65">
        <f t="shared" si="0"/>
        <v>62</v>
      </c>
    </row>
    <row r="66" spans="1:12" x14ac:dyDescent="0.2">
      <c r="A66" s="5" t="s">
        <v>227</v>
      </c>
      <c r="B66" s="5"/>
      <c r="C66" s="5"/>
      <c r="D66" s="5"/>
      <c r="F66" t="s">
        <v>228</v>
      </c>
      <c r="G66" s="5"/>
      <c r="I66" s="5"/>
      <c r="J66" t="str">
        <f>INDEX(Location!L:L,MATCH(INDEX(Location!K:K,MATCH(Degree_of_Public_Space_By_Distr__2[[#This Row],[สถานที่]],Location!A:A,0)),Location!K:K,0))</f>
        <v>เขตพระนคร</v>
      </c>
      <c r="L66">
        <f t="shared" si="0"/>
        <v>63</v>
      </c>
    </row>
    <row r="67" spans="1:12" x14ac:dyDescent="0.2">
      <c r="A67" s="5" t="s">
        <v>229</v>
      </c>
      <c r="B67" s="5"/>
      <c r="C67" s="5"/>
      <c r="D67" s="5"/>
      <c r="F67" t="s">
        <v>230</v>
      </c>
      <c r="G67" s="5"/>
      <c r="I67" s="5"/>
      <c r="J67" t="str">
        <f>INDEX(Location!L:L,MATCH(INDEX(Location!K:K,MATCH(Degree_of_Public_Space_By_Distr__2[[#This Row],[สถานที่]],Location!A:A,0)),Location!K:K,0))</f>
        <v>เขตพระนคร</v>
      </c>
      <c r="L67">
        <f t="shared" si="0"/>
        <v>64</v>
      </c>
    </row>
    <row r="68" spans="1:12" x14ac:dyDescent="0.2">
      <c r="A68" s="5" t="s">
        <v>231</v>
      </c>
      <c r="B68" s="5"/>
      <c r="C68" s="5"/>
      <c r="D68" s="5"/>
      <c r="F68" t="s">
        <v>232</v>
      </c>
      <c r="G68" s="5"/>
      <c r="I68" s="5"/>
      <c r="J68" t="str">
        <f>INDEX(Location!L:L,MATCH(INDEX(Location!K:K,MATCH(Degree_of_Public_Space_By_Distr__2[[#This Row],[สถานที่]],Location!A:A,0)),Location!K:K,0))</f>
        <v>เขตพระนคร</v>
      </c>
      <c r="L68">
        <f t="shared" si="0"/>
        <v>65</v>
      </c>
    </row>
    <row r="69" spans="1:12" x14ac:dyDescent="0.2">
      <c r="A69" s="5" t="s">
        <v>233</v>
      </c>
      <c r="B69" s="5"/>
      <c r="C69" s="5"/>
      <c r="D69" s="5"/>
      <c r="F69" t="s">
        <v>234</v>
      </c>
      <c r="G69" s="5"/>
      <c r="I69" s="5"/>
      <c r="J69" t="str">
        <f>INDEX(Location!L:L,MATCH(INDEX(Location!K:K,MATCH(Degree_of_Public_Space_By_Distr__2[[#This Row],[สถานที่]],Location!A:A,0)),Location!K:K,0))</f>
        <v>เขตพระนคร</v>
      </c>
      <c r="L69">
        <f t="shared" ref="L69:L132" si="1">IF(LEN(A69)&gt;3,L68+1,L68)</f>
        <v>66</v>
      </c>
    </row>
    <row r="70" spans="1:12" x14ac:dyDescent="0.2">
      <c r="A70" s="5" t="s">
        <v>235</v>
      </c>
      <c r="B70" s="5"/>
      <c r="C70" s="5"/>
      <c r="D70" s="5"/>
      <c r="G70" s="5"/>
      <c r="I70" s="5"/>
      <c r="J70" t="str">
        <f>INDEX(Location!L:L,MATCH(INDEX(Location!K:K,MATCH(Degree_of_Public_Space_By_Distr__2[[#This Row],[สถานที่]],Location!A:A,0)),Location!K:K,0))</f>
        <v>เขตพระนคร</v>
      </c>
      <c r="L70">
        <f t="shared" si="1"/>
        <v>67</v>
      </c>
    </row>
    <row r="71" spans="1:12" x14ac:dyDescent="0.2">
      <c r="A71" s="5" t="s">
        <v>236</v>
      </c>
      <c r="B71" s="5"/>
      <c r="C71" s="5"/>
      <c r="D71" s="5"/>
      <c r="G71" s="5"/>
      <c r="I71" s="5"/>
      <c r="J71" t="str">
        <f>INDEX(Location!L:L,MATCH(INDEX(Location!K:K,MATCH(Degree_of_Public_Space_By_Distr__2[[#This Row],[สถานที่]],Location!A:A,0)),Location!K:K,0))</f>
        <v>เขตพระนคร</v>
      </c>
      <c r="L71">
        <f t="shared" si="1"/>
        <v>68</v>
      </c>
    </row>
    <row r="72" spans="1:12" x14ac:dyDescent="0.2">
      <c r="A72" s="5" t="s">
        <v>237</v>
      </c>
      <c r="B72" s="5"/>
      <c r="C72" s="5"/>
      <c r="D72" s="5"/>
      <c r="G72" s="5"/>
      <c r="I72" s="5"/>
      <c r="J72" t="str">
        <f>INDEX(Location!L:L,MATCH(INDEX(Location!K:K,MATCH(Degree_of_Public_Space_By_Distr__2[[#This Row],[สถานที่]],Location!A:A,0)),Location!K:K,0))</f>
        <v>เขตพระนคร</v>
      </c>
      <c r="L72">
        <f t="shared" si="1"/>
        <v>69</v>
      </c>
    </row>
    <row r="73" spans="1:12" x14ac:dyDescent="0.2">
      <c r="A73" s="5" t="s">
        <v>238</v>
      </c>
      <c r="B73" s="5"/>
      <c r="C73" s="5"/>
      <c r="D73" s="5"/>
      <c r="G73" s="5"/>
      <c r="I73" s="5"/>
      <c r="J73" t="str">
        <f>INDEX(Location!L:L,MATCH(INDEX(Location!K:K,MATCH(Degree_of_Public_Space_By_Distr__2[[#This Row],[สถานที่]],Location!A:A,0)),Location!K:K,0))</f>
        <v>เขตพระนคร</v>
      </c>
      <c r="L73">
        <f t="shared" si="1"/>
        <v>70</v>
      </c>
    </row>
    <row r="74" spans="1:12" x14ac:dyDescent="0.2">
      <c r="A74" s="5" t="s">
        <v>239</v>
      </c>
      <c r="B74" s="5"/>
      <c r="C74" s="5"/>
      <c r="D74" s="5"/>
      <c r="G74" s="5"/>
      <c r="I74" s="5"/>
      <c r="J74" t="str">
        <f>INDEX(Location!L:L,MATCH(INDEX(Location!K:K,MATCH(Degree_of_Public_Space_By_Distr__2[[#This Row],[สถานที่]],Location!A:A,0)),Location!K:K,0))</f>
        <v>เขตพระนคร</v>
      </c>
      <c r="L74">
        <f t="shared" si="1"/>
        <v>71</v>
      </c>
    </row>
    <row r="75" spans="1:12" x14ac:dyDescent="0.2">
      <c r="A75" s="5" t="s">
        <v>240</v>
      </c>
      <c r="B75" s="5"/>
      <c r="C75" s="5"/>
      <c r="D75" s="5"/>
      <c r="G75" s="5"/>
      <c r="I75" s="5"/>
      <c r="J75" t="str">
        <f>INDEX(Location!L:L,MATCH(INDEX(Location!K:K,MATCH(Degree_of_Public_Space_By_Distr__2[[#This Row],[สถานที่]],Location!A:A,0)),Location!K:K,0))</f>
        <v>เขตพระนคร</v>
      </c>
      <c r="L75">
        <f t="shared" si="1"/>
        <v>72</v>
      </c>
    </row>
    <row r="76" spans="1:12" x14ac:dyDescent="0.2">
      <c r="A76" s="5" t="s">
        <v>241</v>
      </c>
      <c r="B76" s="5"/>
      <c r="C76" s="5"/>
      <c r="D76" s="5"/>
      <c r="G76" s="5"/>
      <c r="I76" s="5"/>
      <c r="J76" t="str">
        <f>INDEX(Location!L:L,MATCH(INDEX(Location!K:K,MATCH(Degree_of_Public_Space_By_Distr__2[[#This Row],[สถานที่]],Location!A:A,0)),Location!K:K,0))</f>
        <v>เขตบางแค</v>
      </c>
      <c r="L76">
        <f t="shared" si="1"/>
        <v>73</v>
      </c>
    </row>
    <row r="77" spans="1:12" x14ac:dyDescent="0.2">
      <c r="A77" s="5" t="s">
        <v>242</v>
      </c>
      <c r="B77" s="5"/>
      <c r="C77" s="5"/>
      <c r="D77" s="5"/>
      <c r="G77" s="5"/>
      <c r="I77" s="5"/>
      <c r="J77" t="str">
        <f>INDEX(Location!L:L,MATCH(INDEX(Location!K:K,MATCH(Degree_of_Public_Space_By_Distr__2[[#This Row],[สถานที่]],Location!A:A,0)),Location!K:K,0))</f>
        <v>เขตบางแค</v>
      </c>
      <c r="L77">
        <f t="shared" si="1"/>
        <v>74</v>
      </c>
    </row>
    <row r="78" spans="1:12" x14ac:dyDescent="0.2">
      <c r="A78" s="5" t="s">
        <v>243</v>
      </c>
      <c r="B78" s="5"/>
      <c r="C78" s="5"/>
      <c r="D78" s="5"/>
      <c r="G78" s="5"/>
      <c r="I78" s="5"/>
      <c r="J78" t="str">
        <f>INDEX(Location!L:L,MATCH(INDEX(Location!K:K,MATCH(Degree_of_Public_Space_By_Distr__2[[#This Row],[สถานที่]],Location!A:A,0)),Location!K:K,0))</f>
        <v>เขตบางแค</v>
      </c>
      <c r="L78">
        <f t="shared" si="1"/>
        <v>75</v>
      </c>
    </row>
    <row r="79" spans="1:12" x14ac:dyDescent="0.2">
      <c r="A79" s="5" t="s">
        <v>244</v>
      </c>
      <c r="B79" s="5"/>
      <c r="C79" s="5"/>
      <c r="D79" s="5"/>
      <c r="G79" s="5"/>
      <c r="I79" s="5"/>
      <c r="J79" t="str">
        <f>INDEX(Location!L:L,MATCH(INDEX(Location!K:K,MATCH(Degree_of_Public_Space_By_Distr__2[[#This Row],[สถานที่]],Location!A:A,0)),Location!K:K,0))</f>
        <v>เขตบางแค</v>
      </c>
      <c r="L79">
        <f t="shared" si="1"/>
        <v>76</v>
      </c>
    </row>
    <row r="80" spans="1:12" x14ac:dyDescent="0.2">
      <c r="A80" s="5" t="s">
        <v>245</v>
      </c>
      <c r="B80" s="5"/>
      <c r="C80" s="5"/>
      <c r="D80" s="5"/>
      <c r="G80" s="5"/>
      <c r="I80" s="5"/>
      <c r="J80" t="str">
        <f>INDEX(Location!L:L,MATCH(INDEX(Location!K:K,MATCH(Degree_of_Public_Space_By_Distr__2[[#This Row],[สถานที่]],Location!A:A,0)),Location!K:K,0))</f>
        <v>เขตบางแค</v>
      </c>
      <c r="L80">
        <f t="shared" si="1"/>
        <v>77</v>
      </c>
    </row>
    <row r="81" spans="1:12" x14ac:dyDescent="0.2">
      <c r="A81" s="5" t="s">
        <v>246</v>
      </c>
      <c r="B81" s="5"/>
      <c r="C81" s="5"/>
      <c r="D81" s="5"/>
      <c r="G81" s="5"/>
      <c r="I81" s="5"/>
      <c r="J81" t="str">
        <f>INDEX(Location!L:L,MATCH(INDEX(Location!K:K,MATCH(Degree_of_Public_Space_By_Distr__2[[#This Row],[สถานที่]],Location!A:A,0)),Location!K:K,0))</f>
        <v>เขตบางแค</v>
      </c>
      <c r="L81">
        <f t="shared" si="1"/>
        <v>78</v>
      </c>
    </row>
    <row r="82" spans="1:12" x14ac:dyDescent="0.2">
      <c r="A82" s="5" t="s">
        <v>247</v>
      </c>
      <c r="B82" s="5"/>
      <c r="C82" s="5"/>
      <c r="D82" s="5"/>
      <c r="G82" s="5"/>
      <c r="I82" s="5"/>
      <c r="J82" t="str">
        <f>INDEX(Location!L:L,MATCH(INDEX(Location!K:K,MATCH(Degree_of_Public_Space_By_Distr__2[[#This Row],[สถานที่]],Location!A:A,0)),Location!K:K,0))</f>
        <v>เขตบางแค</v>
      </c>
      <c r="L82">
        <f t="shared" si="1"/>
        <v>79</v>
      </c>
    </row>
    <row r="83" spans="1:12" x14ac:dyDescent="0.2">
      <c r="A83" s="5" t="s">
        <v>248</v>
      </c>
      <c r="B83" s="5"/>
      <c r="C83" s="5"/>
      <c r="D83" s="5"/>
      <c r="G83" s="5"/>
      <c r="I83" s="5"/>
      <c r="J83" t="str">
        <f>INDEX(Location!L:L,MATCH(INDEX(Location!K:K,MATCH(Degree_of_Public_Space_By_Distr__2[[#This Row],[สถานที่]],Location!A:A,0)),Location!K:K,0))</f>
        <v>เขตบางแค</v>
      </c>
      <c r="L83">
        <f t="shared" si="1"/>
        <v>80</v>
      </c>
    </row>
    <row r="84" spans="1:12" x14ac:dyDescent="0.2">
      <c r="A84" s="5" t="s">
        <v>249</v>
      </c>
      <c r="B84" s="5"/>
      <c r="C84" s="5"/>
      <c r="D84" s="5"/>
      <c r="G84" s="5"/>
      <c r="I84" s="5"/>
      <c r="J84" t="str">
        <f>INDEX(Location!L:L,MATCH(INDEX(Location!K:K,MATCH(Degree_of_Public_Space_By_Distr__2[[#This Row],[สถานที่]],Location!A:A,0)),Location!K:K,0))</f>
        <v>เขตบางแค</v>
      </c>
      <c r="L84">
        <f t="shared" si="1"/>
        <v>81</v>
      </c>
    </row>
    <row r="85" spans="1:12" x14ac:dyDescent="0.2">
      <c r="A85" s="5" t="s">
        <v>250</v>
      </c>
      <c r="B85" s="5"/>
      <c r="C85" s="5"/>
      <c r="D85" s="5"/>
      <c r="G85" s="5"/>
      <c r="I85" s="5"/>
      <c r="J85" t="str">
        <f>INDEX(Location!L:L,MATCH(INDEX(Location!K:K,MATCH(Degree_of_Public_Space_By_Distr__2[[#This Row],[สถานที่]],Location!A:A,0)),Location!K:K,0))</f>
        <v>เขตบางแค</v>
      </c>
      <c r="L85">
        <f t="shared" si="1"/>
        <v>82</v>
      </c>
    </row>
    <row r="86" spans="1:12" x14ac:dyDescent="0.2">
      <c r="A86" s="5" t="s">
        <v>251</v>
      </c>
      <c r="B86" s="5"/>
      <c r="C86" s="5"/>
      <c r="D86" s="5"/>
      <c r="G86" s="5"/>
      <c r="I86" s="5"/>
      <c r="J86" t="str">
        <f>INDEX(Location!L:L,MATCH(INDEX(Location!K:K,MATCH(Degree_of_Public_Space_By_Distr__2[[#This Row],[สถานที่]],Location!A:A,0)),Location!K:K,0))</f>
        <v>เขตบางแค</v>
      </c>
      <c r="L86">
        <f t="shared" si="1"/>
        <v>83</v>
      </c>
    </row>
    <row r="87" spans="1:12" x14ac:dyDescent="0.2">
      <c r="A87" s="5" t="s">
        <v>252</v>
      </c>
      <c r="B87" s="5"/>
      <c r="C87" s="5"/>
      <c r="D87" s="5"/>
      <c r="G87" s="5"/>
      <c r="I87" s="5"/>
      <c r="J87" t="str">
        <f>INDEX(Location!L:L,MATCH(INDEX(Location!K:K,MATCH(Degree_of_Public_Space_By_Distr__2[[#This Row],[สถานที่]],Location!A:A,0)),Location!K:K,0))</f>
        <v>เขตบางแค</v>
      </c>
      <c r="L87">
        <f t="shared" si="1"/>
        <v>84</v>
      </c>
    </row>
    <row r="88" spans="1:12" x14ac:dyDescent="0.2">
      <c r="A88" s="5" t="s">
        <v>253</v>
      </c>
      <c r="B88" s="5"/>
      <c r="C88" s="5"/>
      <c r="D88" s="5"/>
      <c r="G88" s="5"/>
      <c r="I88" s="5"/>
      <c r="J88" t="str">
        <f>INDEX(Location!L:L,MATCH(INDEX(Location!K:K,MATCH(Degree_of_Public_Space_By_Distr__2[[#This Row],[สถานที่]],Location!A:A,0)),Location!K:K,0))</f>
        <v>เขตบางแค</v>
      </c>
      <c r="L88">
        <f t="shared" si="1"/>
        <v>85</v>
      </c>
    </row>
    <row r="89" spans="1:12" x14ac:dyDescent="0.2">
      <c r="A89" s="5" t="s">
        <v>254</v>
      </c>
      <c r="B89" s="5"/>
      <c r="C89" s="5"/>
      <c r="D89" s="5"/>
      <c r="G89" s="5"/>
      <c r="I89" s="5"/>
      <c r="J89" t="str">
        <f>INDEX(Location!L:L,MATCH(INDEX(Location!K:K,MATCH(Degree_of_Public_Space_By_Distr__2[[#This Row],[สถานที่]],Location!A:A,0)),Location!K:K,0))</f>
        <v>เขตบางแค</v>
      </c>
      <c r="L89">
        <f t="shared" si="1"/>
        <v>86</v>
      </c>
    </row>
    <row r="90" spans="1:12" x14ac:dyDescent="0.2">
      <c r="A90" s="5" t="s">
        <v>255</v>
      </c>
      <c r="B90" s="5"/>
      <c r="C90" s="5"/>
      <c r="D90" s="5"/>
      <c r="G90" s="5"/>
      <c r="I90" s="5"/>
      <c r="J90" t="str">
        <f>INDEX(Location!L:L,MATCH(INDEX(Location!K:K,MATCH(Degree_of_Public_Space_By_Distr__2[[#This Row],[สถานที่]],Location!A:A,0)),Location!K:K,0))</f>
        <v>เขตบางแค</v>
      </c>
      <c r="L90">
        <f t="shared" si="1"/>
        <v>87</v>
      </c>
    </row>
    <row r="91" spans="1:12" x14ac:dyDescent="0.2">
      <c r="A91" s="5" t="s">
        <v>256</v>
      </c>
      <c r="B91" s="5"/>
      <c r="C91" s="5"/>
      <c r="D91" s="5"/>
      <c r="G91" s="5"/>
      <c r="I91" s="5"/>
      <c r="J91" t="str">
        <f>INDEX(Location!L:L,MATCH(INDEX(Location!K:K,MATCH(Degree_of_Public_Space_By_Distr__2[[#This Row],[สถานที่]],Location!A:A,0)),Location!K:K,0))</f>
        <v>เขตบางแค</v>
      </c>
      <c r="L91">
        <f t="shared" si="1"/>
        <v>88</v>
      </c>
    </row>
    <row r="92" spans="1:12" x14ac:dyDescent="0.2">
      <c r="A92" s="5" t="s">
        <v>257</v>
      </c>
      <c r="B92" s="5"/>
      <c r="C92" s="5"/>
      <c r="D92" s="5"/>
      <c r="G92" s="5"/>
      <c r="I92" s="5"/>
      <c r="J92" t="str">
        <f>INDEX(Location!L:L,MATCH(INDEX(Location!K:K,MATCH(Degree_of_Public_Space_By_Distr__2[[#This Row],[สถานที่]],Location!A:A,0)),Location!K:K,0))</f>
        <v>เขตบางแค</v>
      </c>
      <c r="L92">
        <f t="shared" si="1"/>
        <v>89</v>
      </c>
    </row>
    <row r="93" spans="1:12" x14ac:dyDescent="0.2">
      <c r="A93" s="5" t="s">
        <v>258</v>
      </c>
      <c r="B93" s="5"/>
      <c r="C93" s="5"/>
      <c r="D93" s="5"/>
      <c r="G93" s="5"/>
      <c r="I93" s="5"/>
      <c r="J93" t="str">
        <f>INDEX(Location!L:L,MATCH(INDEX(Location!K:K,MATCH(Degree_of_Public_Space_By_Distr__2[[#This Row],[สถานที่]],Location!A:A,0)),Location!K:K,0))</f>
        <v>เขตบางแค</v>
      </c>
      <c r="L93">
        <f t="shared" si="1"/>
        <v>90</v>
      </c>
    </row>
    <row r="94" spans="1:12" x14ac:dyDescent="0.2">
      <c r="A94" s="5" t="s">
        <v>259</v>
      </c>
      <c r="B94" s="5"/>
      <c r="C94" s="5"/>
      <c r="D94" s="5"/>
      <c r="G94" s="5"/>
      <c r="I94" s="5"/>
      <c r="J94" t="str">
        <f>INDEX(Location!L:L,MATCH(INDEX(Location!K:K,MATCH(Degree_of_Public_Space_By_Distr__2[[#This Row],[สถานที่]],Location!A:A,0)),Location!K:K,0))</f>
        <v>เขตบางแค</v>
      </c>
      <c r="L94">
        <f t="shared" si="1"/>
        <v>91</v>
      </c>
    </row>
    <row r="95" spans="1:12" x14ac:dyDescent="0.2">
      <c r="A95" s="5" t="s">
        <v>260</v>
      </c>
      <c r="B95" s="5"/>
      <c r="C95" s="5"/>
      <c r="D95" s="5"/>
      <c r="G95" s="5"/>
      <c r="I95" s="5"/>
      <c r="J95" t="str">
        <f>INDEX(Location!L:L,MATCH(INDEX(Location!K:K,MATCH(Degree_of_Public_Space_By_Distr__2[[#This Row],[สถานที่]],Location!A:A,0)),Location!K:K,0))</f>
        <v>เขตบางแค</v>
      </c>
      <c r="L95">
        <f t="shared" si="1"/>
        <v>92</v>
      </c>
    </row>
    <row r="96" spans="1:12" x14ac:dyDescent="0.2">
      <c r="A96" s="5" t="s">
        <v>261</v>
      </c>
      <c r="B96" s="5"/>
      <c r="C96" s="5"/>
      <c r="D96" s="5"/>
      <c r="G96" s="5"/>
      <c r="I96" s="5"/>
      <c r="J96" t="str">
        <f>INDEX(Location!L:L,MATCH(INDEX(Location!K:K,MATCH(Degree_of_Public_Space_By_Distr__2[[#This Row],[สถานที่]],Location!A:A,0)),Location!K:K,0))</f>
        <v>เขตบางแค</v>
      </c>
      <c r="L96">
        <f t="shared" si="1"/>
        <v>93</v>
      </c>
    </row>
    <row r="97" spans="1:12" x14ac:dyDescent="0.2">
      <c r="A97" s="5" t="s">
        <v>262</v>
      </c>
      <c r="B97" s="5"/>
      <c r="C97" s="5"/>
      <c r="D97" s="5"/>
      <c r="G97" s="5"/>
      <c r="I97" s="5"/>
      <c r="J97" t="str">
        <f>INDEX(Location!L:L,MATCH(INDEX(Location!K:K,MATCH(Degree_of_Public_Space_By_Distr__2[[#This Row],[สถานที่]],Location!A:A,0)),Location!K:K,0))</f>
        <v>เขตบางแค</v>
      </c>
      <c r="L97">
        <f t="shared" si="1"/>
        <v>94</v>
      </c>
    </row>
    <row r="98" spans="1:12" x14ac:dyDescent="0.2">
      <c r="A98" s="5" t="s">
        <v>263</v>
      </c>
      <c r="B98" s="5"/>
      <c r="C98" s="5"/>
      <c r="D98" s="5"/>
      <c r="G98" s="5"/>
      <c r="I98" s="5"/>
      <c r="J98" t="str">
        <f>INDEX(Location!L:L,MATCH(INDEX(Location!K:K,MATCH(Degree_of_Public_Space_By_Distr__2[[#This Row],[สถานที่]],Location!A:A,0)),Location!K:K,0))</f>
        <v>เขตบางแค</v>
      </c>
      <c r="L98">
        <f t="shared" si="1"/>
        <v>95</v>
      </c>
    </row>
    <row r="99" spans="1:12" x14ac:dyDescent="0.2">
      <c r="A99" s="5" t="s">
        <v>264</v>
      </c>
      <c r="B99" s="5"/>
      <c r="C99" s="5"/>
      <c r="D99" s="5"/>
      <c r="G99" s="5"/>
      <c r="I99" s="5"/>
      <c r="J99" t="str">
        <f>INDEX(Location!L:L,MATCH(INDEX(Location!K:K,MATCH(Degree_of_Public_Space_By_Distr__2[[#This Row],[สถานที่]],Location!A:A,0)),Location!K:K,0))</f>
        <v>เขตบางแค</v>
      </c>
      <c r="L99">
        <f t="shared" si="1"/>
        <v>96</v>
      </c>
    </row>
    <row r="100" spans="1:12" x14ac:dyDescent="0.2">
      <c r="A100" s="5" t="s">
        <v>265</v>
      </c>
      <c r="B100" s="5"/>
      <c r="C100" s="5"/>
      <c r="D100" s="5"/>
      <c r="G100" s="5"/>
      <c r="I100" s="5"/>
      <c r="J100" t="str">
        <f>INDEX(Location!L:L,MATCH(INDEX(Location!K:K,MATCH(Degree_of_Public_Space_By_Distr__2[[#This Row],[สถานที่]],Location!A:A,0)),Location!K:K,0))</f>
        <v>เขตบางแค</v>
      </c>
      <c r="L100">
        <f t="shared" si="1"/>
        <v>97</v>
      </c>
    </row>
    <row r="101" spans="1:12" x14ac:dyDescent="0.2">
      <c r="A101" s="5" t="s">
        <v>266</v>
      </c>
      <c r="B101" s="5"/>
      <c r="C101" s="5"/>
      <c r="D101" s="5"/>
      <c r="G101" s="5"/>
      <c r="I101" s="5"/>
      <c r="J101" t="str">
        <f>INDEX(Location!L:L,MATCH(INDEX(Location!K:K,MATCH(Degree_of_Public_Space_By_Distr__2[[#This Row],[สถานที่]],Location!A:A,0)),Location!K:K,0))</f>
        <v>เขตบางแค</v>
      </c>
      <c r="L101">
        <f t="shared" si="1"/>
        <v>98</v>
      </c>
    </row>
    <row r="102" spans="1:12" x14ac:dyDescent="0.2">
      <c r="A102" s="5" t="s">
        <v>267</v>
      </c>
      <c r="B102" s="5"/>
      <c r="C102" s="5"/>
      <c r="D102" s="5"/>
      <c r="G102" s="5"/>
      <c r="I102" s="5"/>
      <c r="J102" t="str">
        <f>INDEX(Location!L:L,MATCH(INDEX(Location!K:K,MATCH(Degree_of_Public_Space_By_Distr__2[[#This Row],[สถานที่]],Location!A:A,0)),Location!K:K,0))</f>
        <v>เขตบางแค</v>
      </c>
      <c r="L102">
        <f t="shared" si="1"/>
        <v>99</v>
      </c>
    </row>
    <row r="103" spans="1:12" x14ac:dyDescent="0.2">
      <c r="A103" s="5" t="s">
        <v>268</v>
      </c>
      <c r="B103" s="5"/>
      <c r="C103" s="5"/>
      <c r="D103" s="5"/>
      <c r="G103" s="5"/>
      <c r="I103" s="5"/>
      <c r="J103" t="str">
        <f>INDEX(Location!L:L,MATCH(INDEX(Location!K:K,MATCH(Degree_of_Public_Space_By_Distr__2[[#This Row],[สถานที่]],Location!A:A,0)),Location!K:K,0))</f>
        <v>เขตบางแค</v>
      </c>
      <c r="L103">
        <f t="shared" si="1"/>
        <v>100</v>
      </c>
    </row>
    <row r="104" spans="1:12" x14ac:dyDescent="0.2">
      <c r="A104" s="5" t="s">
        <v>269</v>
      </c>
      <c r="B104" s="5"/>
      <c r="C104" s="5"/>
      <c r="D104" s="5"/>
      <c r="G104" s="5"/>
      <c r="I104" s="5"/>
      <c r="J104" t="str">
        <f>INDEX(Location!L:L,MATCH(INDEX(Location!K:K,MATCH(Degree_of_Public_Space_By_Distr__2[[#This Row],[สถานที่]],Location!A:A,0)),Location!K:K,0))</f>
        <v>เขตบางแค</v>
      </c>
      <c r="L104">
        <f t="shared" si="1"/>
        <v>101</v>
      </c>
    </row>
    <row r="105" spans="1:12" x14ac:dyDescent="0.2">
      <c r="A105" s="5" t="s">
        <v>270</v>
      </c>
      <c r="B105" s="5"/>
      <c r="C105" s="5"/>
      <c r="D105" s="5"/>
      <c r="G105" s="5"/>
      <c r="I105" s="5"/>
      <c r="J105" t="str">
        <f>INDEX(Location!L:L,MATCH(INDEX(Location!K:K,MATCH(Degree_of_Public_Space_By_Distr__2[[#This Row],[สถานที่]],Location!A:A,0)),Location!K:K,0))</f>
        <v>เขตบางแค</v>
      </c>
      <c r="L105">
        <f t="shared" si="1"/>
        <v>102</v>
      </c>
    </row>
    <row r="106" spans="1:12" x14ac:dyDescent="0.2">
      <c r="A106" s="5" t="s">
        <v>271</v>
      </c>
      <c r="B106" s="5"/>
      <c r="C106" s="5"/>
      <c r="D106" s="5"/>
      <c r="G106" s="5"/>
      <c r="I106" s="5"/>
      <c r="J106" t="str">
        <f>INDEX(Location!L:L,MATCH(INDEX(Location!K:K,MATCH(Degree_of_Public_Space_By_Distr__2[[#This Row],[สถานที่]],Location!A:A,0)),Location!K:K,0))</f>
        <v>เขตบางแค</v>
      </c>
      <c r="L106">
        <f t="shared" si="1"/>
        <v>103</v>
      </c>
    </row>
    <row r="107" spans="1:12" x14ac:dyDescent="0.2">
      <c r="A107" s="5" t="s">
        <v>272</v>
      </c>
      <c r="B107" s="5"/>
      <c r="C107" s="5"/>
      <c r="D107" s="5"/>
      <c r="G107" s="5"/>
      <c r="I107" s="5"/>
      <c r="J107" t="str">
        <f>INDEX(Location!L:L,MATCH(INDEX(Location!K:K,MATCH(Degree_of_Public_Space_By_Distr__2[[#This Row],[สถานที่]],Location!A:A,0)),Location!K:K,0))</f>
        <v>เขตบางแค</v>
      </c>
      <c r="L107">
        <f t="shared" si="1"/>
        <v>104</v>
      </c>
    </row>
    <row r="108" spans="1:12" x14ac:dyDescent="0.2">
      <c r="A108" s="5" t="s">
        <v>273</v>
      </c>
      <c r="B108" s="5"/>
      <c r="C108" s="5"/>
      <c r="D108" s="5"/>
      <c r="G108" s="5"/>
      <c r="I108" s="5"/>
      <c r="J108" t="str">
        <f>INDEX(Location!L:L,MATCH(INDEX(Location!K:K,MATCH(Degree_of_Public_Space_By_Distr__2[[#This Row],[สถานที่]],Location!A:A,0)),Location!K:K,0))</f>
        <v>เขตบางแค</v>
      </c>
      <c r="L108">
        <f t="shared" si="1"/>
        <v>105</v>
      </c>
    </row>
    <row r="109" spans="1:12" x14ac:dyDescent="0.2">
      <c r="A109" s="5" t="s">
        <v>274</v>
      </c>
      <c r="B109" s="5"/>
      <c r="C109" s="5"/>
      <c r="D109" s="5"/>
      <c r="G109" s="5"/>
      <c r="I109" s="5"/>
      <c r="J109" t="str">
        <f>INDEX(Location!L:L,MATCH(INDEX(Location!K:K,MATCH(Degree_of_Public_Space_By_Distr__2[[#This Row],[สถานที่]],Location!A:A,0)),Location!K:K,0))</f>
        <v>เขตบางแค</v>
      </c>
      <c r="L109">
        <f t="shared" si="1"/>
        <v>106</v>
      </c>
    </row>
    <row r="110" spans="1:12" x14ac:dyDescent="0.2">
      <c r="A110" s="5" t="s">
        <v>275</v>
      </c>
      <c r="B110" s="5"/>
      <c r="C110" s="5"/>
      <c r="D110" s="5"/>
      <c r="G110" s="5"/>
      <c r="I110" s="5"/>
      <c r="J110" t="str">
        <f>INDEX(Location!L:L,MATCH(INDEX(Location!K:K,MATCH(Degree_of_Public_Space_By_Distr__2[[#This Row],[สถานที่]],Location!A:A,0)),Location!K:K,0))</f>
        <v>เขตบางแค</v>
      </c>
      <c r="L110">
        <f t="shared" si="1"/>
        <v>107</v>
      </c>
    </row>
    <row r="111" spans="1:12" x14ac:dyDescent="0.2">
      <c r="A111" s="5" t="s">
        <v>276</v>
      </c>
      <c r="B111" s="5"/>
      <c r="C111" s="5"/>
      <c r="D111" s="5"/>
      <c r="G111" s="5"/>
      <c r="I111" s="5"/>
      <c r="J111" t="str">
        <f>INDEX(Location!L:L,MATCH(INDEX(Location!K:K,MATCH(Degree_of_Public_Space_By_Distr__2[[#This Row],[สถานที่]],Location!A:A,0)),Location!K:K,0))</f>
        <v>เขตบางแค</v>
      </c>
      <c r="L111">
        <f t="shared" si="1"/>
        <v>108</v>
      </c>
    </row>
    <row r="112" spans="1:12" x14ac:dyDescent="0.2">
      <c r="A112" s="5" t="s">
        <v>277</v>
      </c>
      <c r="B112" s="5"/>
      <c r="C112" s="5"/>
      <c r="D112" s="5"/>
      <c r="G112" s="5"/>
      <c r="I112" s="5"/>
      <c r="J112" t="str">
        <f>INDEX(Location!L:L,MATCH(INDEX(Location!K:K,MATCH(Degree_of_Public_Space_By_Distr__2[[#This Row],[สถานที่]],Location!A:A,0)),Location!K:K,0))</f>
        <v>เขตบางแค</v>
      </c>
      <c r="L112">
        <f t="shared" si="1"/>
        <v>109</v>
      </c>
    </row>
    <row r="113" spans="1:12" x14ac:dyDescent="0.2">
      <c r="A113" s="5" t="s">
        <v>278</v>
      </c>
      <c r="B113" s="5"/>
      <c r="C113" s="5"/>
      <c r="D113" s="5"/>
      <c r="G113" s="5"/>
      <c r="I113" s="5"/>
      <c r="J113" t="str">
        <f>INDEX(Location!L:L,MATCH(INDEX(Location!K:K,MATCH(Degree_of_Public_Space_By_Distr__2[[#This Row],[สถานที่]],Location!A:A,0)),Location!K:K,0))</f>
        <v>เขตบางแค</v>
      </c>
      <c r="L113">
        <f t="shared" si="1"/>
        <v>110</v>
      </c>
    </row>
    <row r="114" spans="1:12" x14ac:dyDescent="0.2">
      <c r="A114" s="5" t="s">
        <v>279</v>
      </c>
      <c r="B114" s="5"/>
      <c r="C114" s="5"/>
      <c r="D114" s="5"/>
      <c r="G114" s="5"/>
      <c r="I114" s="5"/>
      <c r="J114" t="str">
        <f>INDEX(Location!L:L,MATCH(INDEX(Location!K:K,MATCH(Degree_of_Public_Space_By_Distr__2[[#This Row],[สถานที่]],Location!A:A,0)),Location!K:K,0))</f>
        <v>เขตบางแค</v>
      </c>
      <c r="L114">
        <f t="shared" si="1"/>
        <v>111</v>
      </c>
    </row>
    <row r="115" spans="1:12" x14ac:dyDescent="0.2">
      <c r="A115" s="5" t="s">
        <v>280</v>
      </c>
      <c r="B115" s="5"/>
      <c r="C115" s="5"/>
      <c r="D115" s="5"/>
      <c r="G115" s="5"/>
      <c r="I115" s="5"/>
      <c r="J115" t="str">
        <f>INDEX(Location!L:L,MATCH(INDEX(Location!K:K,MATCH(Degree_of_Public_Space_By_Distr__2[[#This Row],[สถานที่]],Location!A:A,0)),Location!K:K,0))</f>
        <v>เขตบางแค</v>
      </c>
      <c r="L115">
        <f t="shared" si="1"/>
        <v>112</v>
      </c>
    </row>
    <row r="116" spans="1:12" x14ac:dyDescent="0.2">
      <c r="A116" s="5" t="s">
        <v>281</v>
      </c>
      <c r="B116" s="5"/>
      <c r="C116" s="5"/>
      <c r="D116" s="5"/>
      <c r="G116" s="5"/>
      <c r="I116" s="5"/>
      <c r="J116" t="str">
        <f>INDEX(Location!L:L,MATCH(INDEX(Location!K:K,MATCH(Degree_of_Public_Space_By_Distr__2[[#This Row],[สถานที่]],Location!A:A,0)),Location!K:K,0))</f>
        <v>เขตบางแค</v>
      </c>
      <c r="L116">
        <f t="shared" si="1"/>
        <v>113</v>
      </c>
    </row>
    <row r="117" spans="1:12" x14ac:dyDescent="0.2">
      <c r="A117" s="5" t="s">
        <v>282</v>
      </c>
      <c r="B117" s="5"/>
      <c r="C117" s="5"/>
      <c r="D117" s="5"/>
      <c r="G117" s="5"/>
      <c r="I117" s="5"/>
      <c r="J117" t="str">
        <f>INDEX(Location!L:L,MATCH(INDEX(Location!K:K,MATCH(Degree_of_Public_Space_By_Distr__2[[#This Row],[สถานที่]],Location!A:A,0)),Location!K:K,0))</f>
        <v>เขตบางแค</v>
      </c>
      <c r="L117">
        <f t="shared" si="1"/>
        <v>114</v>
      </c>
    </row>
    <row r="118" spans="1:12" x14ac:dyDescent="0.2">
      <c r="A118" s="5" t="s">
        <v>283</v>
      </c>
      <c r="B118" s="5"/>
      <c r="C118" s="5"/>
      <c r="D118" s="5"/>
      <c r="G118" s="5"/>
      <c r="I118" s="5"/>
      <c r="J118" t="str">
        <f>INDEX(Location!L:L,MATCH(INDEX(Location!K:K,MATCH(Degree_of_Public_Space_By_Distr__2[[#This Row],[สถานที่]],Location!A:A,0)),Location!K:K,0))</f>
        <v>เขตบางแค</v>
      </c>
      <c r="L118">
        <f t="shared" si="1"/>
        <v>115</v>
      </c>
    </row>
    <row r="119" spans="1:12" x14ac:dyDescent="0.2">
      <c r="A119" s="5" t="s">
        <v>284</v>
      </c>
      <c r="B119" s="5"/>
      <c r="C119" s="5"/>
      <c r="D119" s="5"/>
      <c r="G119" s="5"/>
      <c r="I119" s="5"/>
      <c r="J119" t="str">
        <f>INDEX(Location!L:L,MATCH(INDEX(Location!K:K,MATCH(Degree_of_Public_Space_By_Distr__2[[#This Row],[สถานที่]],Location!A:A,0)),Location!K:K,0))</f>
        <v>เขตบางแค</v>
      </c>
      <c r="L119">
        <f t="shared" si="1"/>
        <v>116</v>
      </c>
    </row>
    <row r="120" spans="1:12" x14ac:dyDescent="0.2">
      <c r="A120" s="5" t="s">
        <v>285</v>
      </c>
      <c r="B120" s="5"/>
      <c r="C120" s="5"/>
      <c r="D120" s="5"/>
      <c r="G120" s="5"/>
      <c r="I120" s="5"/>
      <c r="J120" t="str">
        <f>INDEX(Location!L:L,MATCH(INDEX(Location!K:K,MATCH(Degree_of_Public_Space_By_Distr__2[[#This Row],[สถานที่]],Location!A:A,0)),Location!K:K,0))</f>
        <v>เขตบางแค</v>
      </c>
      <c r="L120">
        <f t="shared" si="1"/>
        <v>117</v>
      </c>
    </row>
    <row r="121" spans="1:12" x14ac:dyDescent="0.2">
      <c r="A121" s="5" t="s">
        <v>286</v>
      </c>
      <c r="B121" s="5"/>
      <c r="C121" s="5"/>
      <c r="D121" s="5"/>
      <c r="G121" s="5"/>
      <c r="I121" s="5"/>
      <c r="J121" t="str">
        <f>INDEX(Location!L:L,MATCH(INDEX(Location!K:K,MATCH(Degree_of_Public_Space_By_Distr__2[[#This Row],[สถานที่]],Location!A:A,0)),Location!K:K,0))</f>
        <v>เขตบางแค</v>
      </c>
      <c r="L121">
        <f t="shared" si="1"/>
        <v>118</v>
      </c>
    </row>
    <row r="122" spans="1:12" x14ac:dyDescent="0.2">
      <c r="A122" s="5" t="s">
        <v>287</v>
      </c>
      <c r="B122" s="5"/>
      <c r="C122" s="5"/>
      <c r="D122" s="5"/>
      <c r="G122" s="5"/>
      <c r="I122" s="5"/>
      <c r="J122" t="str">
        <f>INDEX(Location!L:L,MATCH(INDEX(Location!K:K,MATCH(Degree_of_Public_Space_By_Distr__2[[#This Row],[สถานที่]],Location!A:A,0)),Location!K:K,0))</f>
        <v>เขตบางแค</v>
      </c>
      <c r="L122">
        <f t="shared" si="1"/>
        <v>119</v>
      </c>
    </row>
    <row r="123" spans="1:12" x14ac:dyDescent="0.2">
      <c r="A123" s="5" t="s">
        <v>288</v>
      </c>
      <c r="B123" s="5"/>
      <c r="C123" s="5"/>
      <c r="D123" s="5"/>
      <c r="G123" s="5"/>
      <c r="I123" s="5"/>
      <c r="J123" t="str">
        <f>INDEX(Location!L:L,MATCH(INDEX(Location!K:K,MATCH(Degree_of_Public_Space_By_Distr__2[[#This Row],[สถานที่]],Location!A:A,0)),Location!K:K,0))</f>
        <v>เขตบางแค</v>
      </c>
      <c r="L123">
        <f t="shared" si="1"/>
        <v>120</v>
      </c>
    </row>
    <row r="124" spans="1:12" x14ac:dyDescent="0.2">
      <c r="A124" s="5" t="s">
        <v>289</v>
      </c>
      <c r="B124" s="5"/>
      <c r="C124" s="5"/>
      <c r="D124" s="5"/>
      <c r="G124" s="5"/>
      <c r="I124" s="5"/>
      <c r="J124" t="str">
        <f>INDEX(Location!L:L,MATCH(INDEX(Location!K:K,MATCH(Degree_of_Public_Space_By_Distr__2[[#This Row],[สถานที่]],Location!A:A,0)),Location!K:K,0))</f>
        <v>เขตบางแค</v>
      </c>
      <c r="L124">
        <f t="shared" si="1"/>
        <v>121</v>
      </c>
    </row>
    <row r="125" spans="1:12" x14ac:dyDescent="0.2">
      <c r="A125" s="5" t="s">
        <v>290</v>
      </c>
      <c r="B125" s="5"/>
      <c r="C125" s="5"/>
      <c r="D125" s="5"/>
      <c r="G125" s="5"/>
      <c r="I125" s="5"/>
      <c r="J125" t="str">
        <f>INDEX(Location!L:L,MATCH(INDEX(Location!K:K,MATCH(Degree_of_Public_Space_By_Distr__2[[#This Row],[สถานที่]],Location!A:A,0)),Location!K:K,0))</f>
        <v>เขตบางแค</v>
      </c>
      <c r="L125">
        <f t="shared" si="1"/>
        <v>122</v>
      </c>
    </row>
    <row r="126" spans="1:12" x14ac:dyDescent="0.2">
      <c r="A126" s="5" t="s">
        <v>291</v>
      </c>
      <c r="B126" s="5"/>
      <c r="C126" s="5"/>
      <c r="D126" s="5"/>
      <c r="G126" s="5"/>
      <c r="I126" s="5"/>
      <c r="J126" t="str">
        <f>INDEX(Location!L:L,MATCH(INDEX(Location!K:K,MATCH(Degree_of_Public_Space_By_Distr__2[[#This Row],[สถานที่]],Location!A:A,0)),Location!K:K,0))</f>
        <v>เขตบางแค</v>
      </c>
      <c r="L126">
        <f t="shared" si="1"/>
        <v>123</v>
      </c>
    </row>
    <row r="127" spans="1:12" x14ac:dyDescent="0.2">
      <c r="A127" s="5" t="s">
        <v>292</v>
      </c>
      <c r="B127" s="5"/>
      <c r="C127" s="5"/>
      <c r="D127" s="5"/>
      <c r="G127" s="5"/>
      <c r="I127" s="5"/>
      <c r="J127" t="str">
        <f>INDEX(Location!L:L,MATCH(INDEX(Location!K:K,MATCH(Degree_of_Public_Space_By_Distr__2[[#This Row],[สถานที่]],Location!A:A,0)),Location!K:K,0))</f>
        <v>เขตบางแค</v>
      </c>
      <c r="L127">
        <f t="shared" si="1"/>
        <v>124</v>
      </c>
    </row>
    <row r="128" spans="1:12" x14ac:dyDescent="0.2">
      <c r="A128" s="5" t="s">
        <v>293</v>
      </c>
      <c r="B128" s="5"/>
      <c r="C128" s="5"/>
      <c r="D128" s="5"/>
      <c r="G128" s="5"/>
      <c r="I128" s="5"/>
      <c r="J128" t="str">
        <f>INDEX(Location!L:L,MATCH(INDEX(Location!K:K,MATCH(Degree_of_Public_Space_By_Distr__2[[#This Row],[สถานที่]],Location!A:A,0)),Location!K:K,0))</f>
        <v>เขตบางแค</v>
      </c>
      <c r="L128">
        <f t="shared" si="1"/>
        <v>125</v>
      </c>
    </row>
    <row r="129" spans="1:12" x14ac:dyDescent="0.2">
      <c r="A129" s="5" t="s">
        <v>294</v>
      </c>
      <c r="B129" s="5"/>
      <c r="C129" s="5"/>
      <c r="D129" s="5"/>
      <c r="G129" s="5"/>
      <c r="I129" s="5"/>
      <c r="J129" t="str">
        <f>INDEX(Location!L:L,MATCH(INDEX(Location!K:K,MATCH(Degree_of_Public_Space_By_Distr__2[[#This Row],[สถานที่]],Location!A:A,0)),Location!K:K,0))</f>
        <v>เขตบางแค</v>
      </c>
      <c r="L129">
        <f t="shared" si="1"/>
        <v>126</v>
      </c>
    </row>
    <row r="130" spans="1:12" x14ac:dyDescent="0.2">
      <c r="A130" s="5" t="s">
        <v>295</v>
      </c>
      <c r="B130" s="5"/>
      <c r="C130" s="5"/>
      <c r="D130" s="5"/>
      <c r="G130" s="5"/>
      <c r="I130" s="5"/>
      <c r="J130" t="str">
        <f>INDEX(Location!L:L,MATCH(INDEX(Location!K:K,MATCH(Degree_of_Public_Space_By_Distr__2[[#This Row],[สถานที่]],Location!A:A,0)),Location!K:K,0))</f>
        <v>เขตบางแค</v>
      </c>
      <c r="L130">
        <f t="shared" si="1"/>
        <v>127</v>
      </c>
    </row>
    <row r="131" spans="1:12" x14ac:dyDescent="0.2">
      <c r="A131" s="5" t="s">
        <v>296</v>
      </c>
      <c r="B131" s="5"/>
      <c r="C131" s="5"/>
      <c r="D131" s="5"/>
      <c r="G131" s="5"/>
      <c r="I131" s="5"/>
      <c r="J131" t="str">
        <f>INDEX(Location!L:L,MATCH(INDEX(Location!K:K,MATCH(Degree_of_Public_Space_By_Distr__2[[#This Row],[สถานที่]],Location!A:A,0)),Location!K:K,0))</f>
        <v>เขตบางแค</v>
      </c>
      <c r="L131">
        <f t="shared" si="1"/>
        <v>128</v>
      </c>
    </row>
    <row r="132" spans="1:12" x14ac:dyDescent="0.2">
      <c r="A132" s="5" t="s">
        <v>297</v>
      </c>
      <c r="B132" s="5"/>
      <c r="C132" s="5"/>
      <c r="D132" s="5"/>
      <c r="G132" s="5"/>
      <c r="I132" s="5"/>
      <c r="J132" t="str">
        <f>INDEX(Location!L:L,MATCH(INDEX(Location!K:K,MATCH(Degree_of_Public_Space_By_Distr__2[[#This Row],[สถานที่]],Location!A:A,0)),Location!K:K,0))</f>
        <v>เขตบางแค</v>
      </c>
      <c r="L132">
        <f t="shared" si="1"/>
        <v>129</v>
      </c>
    </row>
    <row r="133" spans="1:12" x14ac:dyDescent="0.2">
      <c r="A133" s="5" t="s">
        <v>298</v>
      </c>
      <c r="B133" s="5"/>
      <c r="C133" s="5"/>
      <c r="D133" s="5"/>
      <c r="G133" s="5"/>
      <c r="I133" s="5"/>
      <c r="J133" t="str">
        <f>INDEX(Location!L:L,MATCH(INDEX(Location!K:K,MATCH(Degree_of_Public_Space_By_Distr__2[[#This Row],[สถานที่]],Location!A:A,0)),Location!K:K,0))</f>
        <v>เขตบางแค</v>
      </c>
      <c r="L133">
        <f t="shared" ref="L133:L196" si="2">IF(LEN(A133)&gt;3,L132+1,L132)</f>
        <v>130</v>
      </c>
    </row>
    <row r="134" spans="1:12" x14ac:dyDescent="0.2">
      <c r="A134" s="5" t="s">
        <v>299</v>
      </c>
      <c r="B134" s="5"/>
      <c r="C134" s="5"/>
      <c r="D134" s="5"/>
      <c r="G134" s="5"/>
      <c r="I134" s="5"/>
      <c r="J134" t="str">
        <f>INDEX(Location!L:L,MATCH(INDEX(Location!K:K,MATCH(Degree_of_Public_Space_By_Distr__2[[#This Row],[สถานที่]],Location!A:A,0)),Location!K:K,0))</f>
        <v>เขตบางแค</v>
      </c>
      <c r="L134">
        <f t="shared" si="2"/>
        <v>131</v>
      </c>
    </row>
    <row r="135" spans="1:12" x14ac:dyDescent="0.2">
      <c r="A135" s="5" t="s">
        <v>300</v>
      </c>
      <c r="B135" s="5"/>
      <c r="C135" s="5"/>
      <c r="D135" s="5"/>
      <c r="G135" s="5"/>
      <c r="I135" s="5"/>
      <c r="J135" t="str">
        <f>INDEX(Location!L:L,MATCH(INDEX(Location!K:K,MATCH(Degree_of_Public_Space_By_Distr__2[[#This Row],[สถานที่]],Location!A:A,0)),Location!K:K,0))</f>
        <v>เขตธนบุรี</v>
      </c>
      <c r="L135">
        <f t="shared" si="2"/>
        <v>132</v>
      </c>
    </row>
    <row r="136" spans="1:12" x14ac:dyDescent="0.2">
      <c r="A136" s="5" t="s">
        <v>301</v>
      </c>
      <c r="B136" s="5"/>
      <c r="C136" s="5"/>
      <c r="D136" s="5"/>
      <c r="G136" s="5"/>
      <c r="I136" s="5"/>
      <c r="J136" t="str">
        <f>INDEX(Location!L:L,MATCH(INDEX(Location!K:K,MATCH(Degree_of_Public_Space_By_Distr__2[[#This Row],[สถานที่]],Location!A:A,0)),Location!K:K,0))</f>
        <v>เขตธนบุรี</v>
      </c>
      <c r="L136">
        <f t="shared" si="2"/>
        <v>133</v>
      </c>
    </row>
    <row r="137" spans="1:12" x14ac:dyDescent="0.2">
      <c r="A137" s="5" t="s">
        <v>302</v>
      </c>
      <c r="B137" s="5"/>
      <c r="C137" s="5"/>
      <c r="D137" s="5"/>
      <c r="G137" s="5"/>
      <c r="I137" s="5"/>
      <c r="J137" t="str">
        <f>INDEX(Location!L:L,MATCH(INDEX(Location!K:K,MATCH(Degree_of_Public_Space_By_Distr__2[[#This Row],[สถานที่]],Location!A:A,0)),Location!K:K,0))</f>
        <v>เขตธนบุรี</v>
      </c>
      <c r="L137">
        <f t="shared" si="2"/>
        <v>134</v>
      </c>
    </row>
    <row r="138" spans="1:12" x14ac:dyDescent="0.2">
      <c r="A138" s="5" t="s">
        <v>303</v>
      </c>
      <c r="B138" s="5"/>
      <c r="C138" s="5"/>
      <c r="D138" s="5"/>
      <c r="G138" s="5"/>
      <c r="I138" s="5"/>
      <c r="J138" t="str">
        <f>INDEX(Location!L:L,MATCH(INDEX(Location!K:K,MATCH(Degree_of_Public_Space_By_Distr__2[[#This Row],[สถานที่]],Location!A:A,0)),Location!K:K,0))</f>
        <v>เขตธนบุรี</v>
      </c>
      <c r="L138">
        <f t="shared" si="2"/>
        <v>135</v>
      </c>
    </row>
    <row r="139" spans="1:12" x14ac:dyDescent="0.2">
      <c r="A139" s="5" t="s">
        <v>304</v>
      </c>
      <c r="B139" s="5"/>
      <c r="C139" s="5"/>
      <c r="D139" s="5"/>
      <c r="G139" s="5"/>
      <c r="I139" s="5"/>
      <c r="J139" t="str">
        <f>INDEX(Location!L:L,MATCH(INDEX(Location!K:K,MATCH(Degree_of_Public_Space_By_Distr__2[[#This Row],[สถานที่]],Location!A:A,0)),Location!K:K,0))</f>
        <v>เขตธนบุรี</v>
      </c>
      <c r="L139">
        <f t="shared" si="2"/>
        <v>136</v>
      </c>
    </row>
    <row r="140" spans="1:12" x14ac:dyDescent="0.2">
      <c r="A140" s="5" t="s">
        <v>305</v>
      </c>
      <c r="B140" s="5"/>
      <c r="C140" s="5"/>
      <c r="D140" s="5"/>
      <c r="G140" s="5"/>
      <c r="I140" s="5"/>
      <c r="J140" t="str">
        <f>INDEX(Location!L:L,MATCH(INDEX(Location!K:K,MATCH(Degree_of_Public_Space_By_Distr__2[[#This Row],[สถานที่]],Location!A:A,0)),Location!K:K,0))</f>
        <v>เขตธนบุรี</v>
      </c>
      <c r="L140">
        <f t="shared" si="2"/>
        <v>137</v>
      </c>
    </row>
    <row r="141" spans="1:12" x14ac:dyDescent="0.2">
      <c r="A141" s="5" t="s">
        <v>306</v>
      </c>
      <c r="B141" s="5"/>
      <c r="C141" s="5"/>
      <c r="D141" s="5"/>
      <c r="G141" s="5"/>
      <c r="I141" s="5"/>
      <c r="J141" t="str">
        <f>INDEX(Location!L:L,MATCH(INDEX(Location!K:K,MATCH(Degree_of_Public_Space_By_Distr__2[[#This Row],[สถานที่]],Location!A:A,0)),Location!K:K,0))</f>
        <v>เขตธนบุรี</v>
      </c>
      <c r="L141">
        <f t="shared" si="2"/>
        <v>138</v>
      </c>
    </row>
    <row r="142" spans="1:12" x14ac:dyDescent="0.2">
      <c r="A142" s="5" t="s">
        <v>307</v>
      </c>
      <c r="B142" s="5"/>
      <c r="C142" s="5"/>
      <c r="D142" s="5"/>
      <c r="G142" s="5"/>
      <c r="I142" s="5"/>
      <c r="J142" t="str">
        <f>INDEX(Location!L:L,MATCH(INDEX(Location!K:K,MATCH(Degree_of_Public_Space_By_Distr__2[[#This Row],[สถานที่]],Location!A:A,0)),Location!K:K,0))</f>
        <v>เขตธนบุรี</v>
      </c>
      <c r="L142">
        <f t="shared" si="2"/>
        <v>139</v>
      </c>
    </row>
    <row r="143" spans="1:12" x14ac:dyDescent="0.2">
      <c r="A143" s="5" t="s">
        <v>308</v>
      </c>
      <c r="B143" s="5"/>
      <c r="C143" s="5"/>
      <c r="D143" s="5"/>
      <c r="G143" s="5"/>
      <c r="I143" s="5"/>
      <c r="J143" t="str">
        <f>INDEX(Location!L:L,MATCH(INDEX(Location!K:K,MATCH(Degree_of_Public_Space_By_Distr__2[[#This Row],[สถานที่]],Location!A:A,0)),Location!K:K,0))</f>
        <v>เขตธนบุรี</v>
      </c>
      <c r="L143">
        <f t="shared" si="2"/>
        <v>140</v>
      </c>
    </row>
    <row r="144" spans="1:12" x14ac:dyDescent="0.2">
      <c r="A144" s="5" t="s">
        <v>309</v>
      </c>
      <c r="B144" s="5"/>
      <c r="C144" s="5"/>
      <c r="D144" s="5"/>
      <c r="G144" s="5"/>
      <c r="I144" s="5"/>
      <c r="J144" t="str">
        <f>INDEX(Location!L:L,MATCH(INDEX(Location!K:K,MATCH(Degree_of_Public_Space_By_Distr__2[[#This Row],[สถานที่]],Location!A:A,0)),Location!K:K,0))</f>
        <v>เขตธนบุรี</v>
      </c>
      <c r="L144">
        <f t="shared" si="2"/>
        <v>141</v>
      </c>
    </row>
    <row r="145" spans="1:12" x14ac:dyDescent="0.2">
      <c r="A145" s="5" t="s">
        <v>310</v>
      </c>
      <c r="B145" s="5"/>
      <c r="C145" s="5"/>
      <c r="D145" s="5"/>
      <c r="G145" s="5"/>
      <c r="I145" s="5"/>
      <c r="J145" t="str">
        <f>INDEX(Location!L:L,MATCH(INDEX(Location!K:K,MATCH(Degree_of_Public_Space_By_Distr__2[[#This Row],[สถานที่]],Location!A:A,0)),Location!K:K,0))</f>
        <v>เขตธนบุรี</v>
      </c>
      <c r="L145">
        <f t="shared" si="2"/>
        <v>142</v>
      </c>
    </row>
    <row r="146" spans="1:12" x14ac:dyDescent="0.2">
      <c r="A146" s="5" t="s">
        <v>311</v>
      </c>
      <c r="B146" s="5"/>
      <c r="C146" s="5"/>
      <c r="D146" s="5"/>
      <c r="G146" s="5"/>
      <c r="I146" s="5"/>
      <c r="J146" t="str">
        <f>INDEX(Location!L:L,MATCH(INDEX(Location!K:K,MATCH(Degree_of_Public_Space_By_Distr__2[[#This Row],[สถานที่]],Location!A:A,0)),Location!K:K,0))</f>
        <v>เขตธนบุรี</v>
      </c>
      <c r="L146">
        <f t="shared" si="2"/>
        <v>143</v>
      </c>
    </row>
    <row r="147" spans="1:12" x14ac:dyDescent="0.2">
      <c r="A147" s="5" t="s">
        <v>312</v>
      </c>
      <c r="B147" s="5"/>
      <c r="C147" s="5"/>
      <c r="D147" s="5"/>
      <c r="G147" s="5"/>
      <c r="I147" s="5"/>
      <c r="J147" t="str">
        <f>INDEX(Location!L:L,MATCH(INDEX(Location!K:K,MATCH(Degree_of_Public_Space_By_Distr__2[[#This Row],[สถานที่]],Location!A:A,0)),Location!K:K,0))</f>
        <v>เขตธนบุรี</v>
      </c>
      <c r="L147">
        <f t="shared" si="2"/>
        <v>144</v>
      </c>
    </row>
    <row r="148" spans="1:12" x14ac:dyDescent="0.2">
      <c r="A148" s="5" t="s">
        <v>313</v>
      </c>
      <c r="B148" s="5"/>
      <c r="C148" s="5"/>
      <c r="D148" s="5"/>
      <c r="G148" s="5"/>
      <c r="I148" s="5"/>
      <c r="J148" t="str">
        <f>INDEX(Location!L:L,MATCH(INDEX(Location!K:K,MATCH(Degree_of_Public_Space_By_Distr__2[[#This Row],[สถานที่]],Location!A:A,0)),Location!K:K,0))</f>
        <v>เขตธนบุรี</v>
      </c>
      <c r="L148">
        <f t="shared" si="2"/>
        <v>145</v>
      </c>
    </row>
    <row r="149" spans="1:12" x14ac:dyDescent="0.2">
      <c r="A149" s="5" t="s">
        <v>314</v>
      </c>
      <c r="B149" s="5"/>
      <c r="C149" s="5"/>
      <c r="D149" s="5"/>
      <c r="G149" s="5"/>
      <c r="I149" s="5"/>
      <c r="J149" t="str">
        <f>INDEX(Location!L:L,MATCH(INDEX(Location!K:K,MATCH(Degree_of_Public_Space_By_Distr__2[[#This Row],[สถานที่]],Location!A:A,0)),Location!K:K,0))</f>
        <v>เขตธนบุรี</v>
      </c>
      <c r="L149">
        <f t="shared" si="2"/>
        <v>146</v>
      </c>
    </row>
    <row r="150" spans="1:12" x14ac:dyDescent="0.2">
      <c r="A150" s="5" t="s">
        <v>315</v>
      </c>
      <c r="B150" s="5"/>
      <c r="C150" s="5"/>
      <c r="D150" s="5"/>
      <c r="G150" s="5"/>
      <c r="I150" s="5"/>
      <c r="J150" t="str">
        <f>INDEX(Location!L:L,MATCH(INDEX(Location!K:K,MATCH(Degree_of_Public_Space_By_Distr__2[[#This Row],[สถานที่]],Location!A:A,0)),Location!K:K,0))</f>
        <v>เขตธนบุรี</v>
      </c>
      <c r="L150">
        <f t="shared" si="2"/>
        <v>147</v>
      </c>
    </row>
    <row r="151" spans="1:12" x14ac:dyDescent="0.2">
      <c r="A151" s="5" t="s">
        <v>316</v>
      </c>
      <c r="B151" s="5"/>
      <c r="C151" s="5"/>
      <c r="D151" s="5"/>
      <c r="G151" s="5"/>
      <c r="I151" s="5"/>
      <c r="J151" t="str">
        <f>INDEX(Location!L:L,MATCH(INDEX(Location!K:K,MATCH(Degree_of_Public_Space_By_Distr__2[[#This Row],[สถานที่]],Location!A:A,0)),Location!K:K,0))</f>
        <v>เขตธนบุรี</v>
      </c>
      <c r="L151">
        <f t="shared" si="2"/>
        <v>148</v>
      </c>
    </row>
    <row r="152" spans="1:12" x14ac:dyDescent="0.2">
      <c r="A152" s="5" t="s">
        <v>317</v>
      </c>
      <c r="B152" s="5"/>
      <c r="C152" s="5"/>
      <c r="D152" s="5"/>
      <c r="G152" s="5"/>
      <c r="I152" s="5"/>
      <c r="J152" t="str">
        <f>INDEX(Location!L:L,MATCH(INDEX(Location!K:K,MATCH(Degree_of_Public_Space_By_Distr__2[[#This Row],[สถานที่]],Location!A:A,0)),Location!K:K,0))</f>
        <v>เขตธนบุรี</v>
      </c>
      <c r="L152">
        <f t="shared" si="2"/>
        <v>149</v>
      </c>
    </row>
    <row r="153" spans="1:12" x14ac:dyDescent="0.2">
      <c r="A153" s="5" t="s">
        <v>318</v>
      </c>
      <c r="B153" s="5"/>
      <c r="C153" s="5"/>
      <c r="D153" s="5"/>
      <c r="G153" s="5"/>
      <c r="I153" s="5"/>
      <c r="J153" t="str">
        <f>INDEX(Location!L:L,MATCH(INDEX(Location!K:K,MATCH(Degree_of_Public_Space_By_Distr__2[[#This Row],[สถานที่]],Location!A:A,0)),Location!K:K,0))</f>
        <v>เขตธนบุรี</v>
      </c>
      <c r="L153">
        <f t="shared" si="2"/>
        <v>150</v>
      </c>
    </row>
    <row r="154" spans="1:12" x14ac:dyDescent="0.2">
      <c r="A154" s="5" t="s">
        <v>319</v>
      </c>
      <c r="B154" s="5"/>
      <c r="C154" s="5"/>
      <c r="D154" s="5"/>
      <c r="G154" s="5"/>
      <c r="I154" s="5"/>
      <c r="J154" t="str">
        <f>INDEX(Location!L:L,MATCH(INDEX(Location!K:K,MATCH(Degree_of_Public_Space_By_Distr__2[[#This Row],[สถานที่]],Location!A:A,0)),Location!K:K,0))</f>
        <v>เขตธนบุรี</v>
      </c>
      <c r="L154">
        <f t="shared" si="2"/>
        <v>151</v>
      </c>
    </row>
    <row r="155" spans="1:12" x14ac:dyDescent="0.2">
      <c r="A155" s="5" t="s">
        <v>320</v>
      </c>
      <c r="B155" s="5"/>
      <c r="C155" s="5"/>
      <c r="D155" s="5"/>
      <c r="G155" s="5"/>
      <c r="I155" s="5"/>
      <c r="J155" t="str">
        <f>INDEX(Location!L:L,MATCH(INDEX(Location!K:K,MATCH(Degree_of_Public_Space_By_Distr__2[[#This Row],[สถานที่]],Location!A:A,0)),Location!K:K,0))</f>
        <v>เขตธนบุรี</v>
      </c>
      <c r="L155">
        <f t="shared" si="2"/>
        <v>152</v>
      </c>
    </row>
    <row r="156" spans="1:12" x14ac:dyDescent="0.2">
      <c r="A156" s="5" t="s">
        <v>321</v>
      </c>
      <c r="B156" s="5"/>
      <c r="C156" s="5"/>
      <c r="D156" s="5"/>
      <c r="G156" s="5"/>
      <c r="I156" s="5"/>
      <c r="J156" t="str">
        <f>INDEX(Location!L:L,MATCH(INDEX(Location!K:K,MATCH(Degree_of_Public_Space_By_Distr__2[[#This Row],[สถานที่]],Location!A:A,0)),Location!K:K,0))</f>
        <v>เขตธนบุรี</v>
      </c>
      <c r="L156">
        <f t="shared" si="2"/>
        <v>153</v>
      </c>
    </row>
    <row r="157" spans="1:12" x14ac:dyDescent="0.2">
      <c r="A157" s="5" t="s">
        <v>322</v>
      </c>
      <c r="B157" s="5"/>
      <c r="C157" s="5"/>
      <c r="D157" s="5"/>
      <c r="G157" s="5"/>
      <c r="I157" s="5"/>
      <c r="J157" t="str">
        <f>INDEX(Location!L:L,MATCH(INDEX(Location!K:K,MATCH(Degree_of_Public_Space_By_Distr__2[[#This Row],[สถานที่]],Location!A:A,0)),Location!K:K,0))</f>
        <v>เขตธนบุรี</v>
      </c>
      <c r="L157">
        <f t="shared" si="2"/>
        <v>154</v>
      </c>
    </row>
    <row r="158" spans="1:12" x14ac:dyDescent="0.2">
      <c r="A158" s="5" t="s">
        <v>323</v>
      </c>
      <c r="B158" s="5"/>
      <c r="C158" s="5"/>
      <c r="D158" s="5"/>
      <c r="G158" s="5"/>
      <c r="I158" s="5"/>
      <c r="J158" t="str">
        <f>INDEX(Location!L:L,MATCH(INDEX(Location!K:K,MATCH(Degree_of_Public_Space_By_Distr__2[[#This Row],[สถานที่]],Location!A:A,0)),Location!K:K,0))</f>
        <v>เขตธนบุรี</v>
      </c>
      <c r="L158">
        <f t="shared" si="2"/>
        <v>155</v>
      </c>
    </row>
    <row r="159" spans="1:12" x14ac:dyDescent="0.2">
      <c r="A159" s="5" t="s">
        <v>324</v>
      </c>
      <c r="B159" s="5"/>
      <c r="C159" s="5"/>
      <c r="D159" s="5"/>
      <c r="G159" s="5"/>
      <c r="I159" s="5"/>
      <c r="J159" t="str">
        <f>INDEX(Location!L:L,MATCH(INDEX(Location!K:K,MATCH(Degree_of_Public_Space_By_Distr__2[[#This Row],[สถานที่]],Location!A:A,0)),Location!K:K,0))</f>
        <v>เขตธนบุรี</v>
      </c>
      <c r="L159">
        <f t="shared" si="2"/>
        <v>156</v>
      </c>
    </row>
    <row r="160" spans="1:12" x14ac:dyDescent="0.2">
      <c r="A160" s="5" t="s">
        <v>325</v>
      </c>
      <c r="B160" s="5"/>
      <c r="C160" s="5"/>
      <c r="D160" s="5"/>
      <c r="G160" s="5"/>
      <c r="I160" s="5"/>
      <c r="J160" t="str">
        <f>INDEX(Location!L:L,MATCH(INDEX(Location!K:K,MATCH(Degree_of_Public_Space_By_Distr__2[[#This Row],[สถานที่]],Location!A:A,0)),Location!K:K,0))</f>
        <v>เขตธนบุรี</v>
      </c>
      <c r="L160">
        <f t="shared" si="2"/>
        <v>157</v>
      </c>
    </row>
    <row r="161" spans="1:12" x14ac:dyDescent="0.2">
      <c r="A161" s="5" t="s">
        <v>326</v>
      </c>
      <c r="B161" s="5"/>
      <c r="C161" s="5"/>
      <c r="D161" s="5"/>
      <c r="G161" s="5"/>
      <c r="I161" s="5"/>
      <c r="J161" t="str">
        <f>INDEX(Location!L:L,MATCH(INDEX(Location!K:K,MATCH(Degree_of_Public_Space_By_Distr__2[[#This Row],[สถานที่]],Location!A:A,0)),Location!K:K,0))</f>
        <v>เขตธนบุรี</v>
      </c>
      <c r="L161">
        <f t="shared" si="2"/>
        <v>158</v>
      </c>
    </row>
    <row r="162" spans="1:12" x14ac:dyDescent="0.2">
      <c r="A162" s="5" t="s">
        <v>327</v>
      </c>
      <c r="B162" s="5"/>
      <c r="C162" s="5"/>
      <c r="D162" s="5"/>
      <c r="G162" s="5"/>
      <c r="I162" s="5"/>
      <c r="J162" t="str">
        <f>INDEX(Location!L:L,MATCH(INDEX(Location!K:K,MATCH(Degree_of_Public_Space_By_Distr__2[[#This Row],[สถานที่]],Location!A:A,0)),Location!K:K,0))</f>
        <v>เขตธนบุรี</v>
      </c>
      <c r="L162">
        <f t="shared" si="2"/>
        <v>159</v>
      </c>
    </row>
    <row r="163" spans="1:12" x14ac:dyDescent="0.2">
      <c r="A163" s="5" t="s">
        <v>328</v>
      </c>
      <c r="B163" s="5"/>
      <c r="C163" s="5"/>
      <c r="D163" s="5"/>
      <c r="G163" s="5"/>
      <c r="I163" s="5"/>
      <c r="J163" t="str">
        <f>INDEX(Location!L:L,MATCH(INDEX(Location!K:K,MATCH(Degree_of_Public_Space_By_Distr__2[[#This Row],[สถานที่]],Location!A:A,0)),Location!K:K,0))</f>
        <v>เขตธนบุรี</v>
      </c>
      <c r="L163">
        <f t="shared" si="2"/>
        <v>160</v>
      </c>
    </row>
    <row r="164" spans="1:12" x14ac:dyDescent="0.2">
      <c r="A164" s="5" t="s">
        <v>329</v>
      </c>
      <c r="B164" s="5"/>
      <c r="C164" s="5"/>
      <c r="D164" s="5"/>
      <c r="G164" s="5"/>
      <c r="I164" s="5"/>
      <c r="J164" t="str">
        <f>INDEX(Location!L:L,MATCH(INDEX(Location!K:K,MATCH(Degree_of_Public_Space_By_Distr__2[[#This Row],[สถานที่]],Location!A:A,0)),Location!K:K,0))</f>
        <v>เขตธนบุรี</v>
      </c>
      <c r="L164">
        <f t="shared" si="2"/>
        <v>161</v>
      </c>
    </row>
    <row r="165" spans="1:12" x14ac:dyDescent="0.2">
      <c r="A165" s="5" t="s">
        <v>330</v>
      </c>
      <c r="B165" s="5"/>
      <c r="C165" s="5"/>
      <c r="D165" s="5"/>
      <c r="G165" s="5"/>
      <c r="I165" s="5"/>
      <c r="J165" t="str">
        <f>INDEX(Location!L:L,MATCH(INDEX(Location!K:K,MATCH(Degree_of_Public_Space_By_Distr__2[[#This Row],[สถานที่]],Location!A:A,0)),Location!K:K,0))</f>
        <v>เขตธนบุรี</v>
      </c>
      <c r="L165">
        <f t="shared" si="2"/>
        <v>162</v>
      </c>
    </row>
    <row r="166" spans="1:12" x14ac:dyDescent="0.2">
      <c r="A166" s="5" t="s">
        <v>331</v>
      </c>
      <c r="B166" s="5"/>
      <c r="C166" s="5"/>
      <c r="D166" s="5"/>
      <c r="G166" s="5"/>
      <c r="I166" s="5"/>
      <c r="J166" t="str">
        <f>INDEX(Location!L:L,MATCH(INDEX(Location!K:K,MATCH(Degree_of_Public_Space_By_Distr__2[[#This Row],[สถานที่]],Location!A:A,0)),Location!K:K,0))</f>
        <v>เขตธนบุรี</v>
      </c>
      <c r="L166">
        <f t="shared" si="2"/>
        <v>163</v>
      </c>
    </row>
    <row r="167" spans="1:12" x14ac:dyDescent="0.2">
      <c r="A167" s="5" t="s">
        <v>332</v>
      </c>
      <c r="B167" s="5"/>
      <c r="C167" s="5"/>
      <c r="D167" s="5"/>
      <c r="G167" s="5"/>
      <c r="I167" s="5"/>
      <c r="J167" t="str">
        <f>INDEX(Location!L:L,MATCH(INDEX(Location!K:K,MATCH(Degree_of_Public_Space_By_Distr__2[[#This Row],[สถานที่]],Location!A:A,0)),Location!K:K,0))</f>
        <v>เขตธนบุรี</v>
      </c>
      <c r="L167">
        <f t="shared" si="2"/>
        <v>164</v>
      </c>
    </row>
    <row r="168" spans="1:12" x14ac:dyDescent="0.2">
      <c r="A168" s="5" t="s">
        <v>333</v>
      </c>
      <c r="B168" s="5"/>
      <c r="C168" s="5"/>
      <c r="D168" s="5"/>
      <c r="G168" s="5"/>
      <c r="I168" s="5"/>
      <c r="J168" t="str">
        <f>INDEX(Location!L:L,MATCH(INDEX(Location!K:K,MATCH(Degree_of_Public_Space_By_Distr__2[[#This Row],[สถานที่]],Location!A:A,0)),Location!K:K,0))</f>
        <v>เขตธนบุรี</v>
      </c>
      <c r="L168">
        <f t="shared" si="2"/>
        <v>165</v>
      </c>
    </row>
    <row r="169" spans="1:12" x14ac:dyDescent="0.2">
      <c r="A169" s="5" t="s">
        <v>334</v>
      </c>
      <c r="B169" s="5"/>
      <c r="C169" s="5"/>
      <c r="D169" s="5"/>
      <c r="G169" s="5"/>
      <c r="I169" s="5"/>
      <c r="J169" t="str">
        <f>INDEX(Location!L:L,MATCH(INDEX(Location!K:K,MATCH(Degree_of_Public_Space_By_Distr__2[[#This Row],[สถานที่]],Location!A:A,0)),Location!K:K,0))</f>
        <v>เขตธนบุรี</v>
      </c>
      <c r="L169">
        <f t="shared" si="2"/>
        <v>166</v>
      </c>
    </row>
    <row r="170" spans="1:12" x14ac:dyDescent="0.2">
      <c r="A170" s="5" t="s">
        <v>335</v>
      </c>
      <c r="B170" s="5"/>
      <c r="C170" s="5"/>
      <c r="D170" s="5"/>
      <c r="G170" s="5"/>
      <c r="I170" s="5"/>
      <c r="J170" t="str">
        <f>INDEX(Location!L:L,MATCH(INDEX(Location!K:K,MATCH(Degree_of_Public_Space_By_Distr__2[[#This Row],[สถานที่]],Location!A:A,0)),Location!K:K,0))</f>
        <v>เขตธนบุรี</v>
      </c>
      <c r="L170">
        <f t="shared" si="2"/>
        <v>167</v>
      </c>
    </row>
    <row r="171" spans="1:12" x14ac:dyDescent="0.2">
      <c r="A171" s="5" t="s">
        <v>336</v>
      </c>
      <c r="B171" s="5"/>
      <c r="C171" s="5"/>
      <c r="D171" s="5"/>
      <c r="G171" s="5"/>
      <c r="I171" s="5"/>
      <c r="J171" t="str">
        <f>INDEX(Location!L:L,MATCH(INDEX(Location!K:K,MATCH(Degree_of_Public_Space_By_Distr__2[[#This Row],[สถานที่]],Location!A:A,0)),Location!K:K,0))</f>
        <v>เขตธนบุรี</v>
      </c>
      <c r="L171">
        <f t="shared" si="2"/>
        <v>168</v>
      </c>
    </row>
    <row r="172" spans="1:12" x14ac:dyDescent="0.2">
      <c r="A172" s="5" t="s">
        <v>337</v>
      </c>
      <c r="B172" s="5"/>
      <c r="C172" s="5"/>
      <c r="D172" s="5"/>
      <c r="G172" s="5"/>
      <c r="I172" s="5"/>
      <c r="J172" t="str">
        <f>INDEX(Location!L:L,MATCH(INDEX(Location!K:K,MATCH(Degree_of_Public_Space_By_Distr__2[[#This Row],[สถานที่]],Location!A:A,0)),Location!K:K,0))</f>
        <v>เขตธนบุรี</v>
      </c>
      <c r="L172">
        <f t="shared" si="2"/>
        <v>169</v>
      </c>
    </row>
    <row r="173" spans="1:12" x14ac:dyDescent="0.2">
      <c r="A173" s="5" t="s">
        <v>338</v>
      </c>
      <c r="B173" s="5"/>
      <c r="C173" s="5"/>
      <c r="D173" s="5"/>
      <c r="G173" s="5"/>
      <c r="I173" s="5"/>
      <c r="J173" t="str">
        <f>INDEX(Location!L:L,MATCH(INDEX(Location!K:K,MATCH(Degree_of_Public_Space_By_Distr__2[[#This Row],[สถานที่]],Location!A:A,0)),Location!K:K,0))</f>
        <v>เขตธนบุรี</v>
      </c>
      <c r="L173">
        <f t="shared" si="2"/>
        <v>170</v>
      </c>
    </row>
    <row r="174" spans="1:12" x14ac:dyDescent="0.2">
      <c r="A174" s="5" t="s">
        <v>339</v>
      </c>
      <c r="B174" s="5"/>
      <c r="C174" s="5"/>
      <c r="D174" s="5"/>
      <c r="G174" s="5"/>
      <c r="I174" s="5"/>
      <c r="J174" t="str">
        <f>INDEX(Location!L:L,MATCH(INDEX(Location!K:K,MATCH(Degree_of_Public_Space_By_Distr__2[[#This Row],[สถานที่]],Location!A:A,0)),Location!K:K,0))</f>
        <v>เขตธนบุรี</v>
      </c>
      <c r="L174">
        <f t="shared" si="2"/>
        <v>171</v>
      </c>
    </row>
    <row r="175" spans="1:12" x14ac:dyDescent="0.2">
      <c r="A175" s="5" t="s">
        <v>340</v>
      </c>
      <c r="B175" s="5"/>
      <c r="C175" s="5"/>
      <c r="D175" s="5"/>
      <c r="G175" s="5"/>
      <c r="I175" s="5"/>
      <c r="J175" t="str">
        <f>INDEX(Location!L:L,MATCH(INDEX(Location!K:K,MATCH(Degree_of_Public_Space_By_Distr__2[[#This Row],[สถานที่]],Location!A:A,0)),Location!K:K,0))</f>
        <v>เขตธนบุรี</v>
      </c>
      <c r="L175">
        <f t="shared" si="2"/>
        <v>172</v>
      </c>
    </row>
    <row r="176" spans="1:12" x14ac:dyDescent="0.2">
      <c r="A176" s="5" t="s">
        <v>341</v>
      </c>
      <c r="B176" s="5"/>
      <c r="C176" s="5"/>
      <c r="D176" s="5"/>
      <c r="G176" s="5"/>
      <c r="I176" s="5"/>
      <c r="J176" t="str">
        <f>INDEX(Location!L:L,MATCH(INDEX(Location!K:K,MATCH(Degree_of_Public_Space_By_Distr__2[[#This Row],[สถานที่]],Location!A:A,0)),Location!K:K,0))</f>
        <v>เขตธนบุรี</v>
      </c>
      <c r="L176">
        <f t="shared" si="2"/>
        <v>173</v>
      </c>
    </row>
    <row r="177" spans="1:12" x14ac:dyDescent="0.2">
      <c r="A177" s="5" t="s">
        <v>342</v>
      </c>
      <c r="B177" s="5"/>
      <c r="C177" s="5"/>
      <c r="D177" s="5"/>
      <c r="G177" s="5"/>
      <c r="I177" s="5"/>
      <c r="J177" t="str">
        <f>INDEX(Location!L:L,MATCH(INDEX(Location!K:K,MATCH(Degree_of_Public_Space_By_Distr__2[[#This Row],[สถานที่]],Location!A:A,0)),Location!K:K,0))</f>
        <v>เขตธนบุรี</v>
      </c>
      <c r="L177">
        <f t="shared" si="2"/>
        <v>174</v>
      </c>
    </row>
    <row r="178" spans="1:12" x14ac:dyDescent="0.2">
      <c r="A178" s="5" t="s">
        <v>343</v>
      </c>
      <c r="B178" s="5"/>
      <c r="C178" s="5"/>
      <c r="D178" s="5"/>
      <c r="G178" s="5"/>
      <c r="I178" s="5"/>
      <c r="J178" t="str">
        <f>INDEX(Location!L:L,MATCH(INDEX(Location!K:K,MATCH(Degree_of_Public_Space_By_Distr__2[[#This Row],[สถานที่]],Location!A:A,0)),Location!K:K,0))</f>
        <v>เขตธนบุรี</v>
      </c>
      <c r="L178">
        <f t="shared" si="2"/>
        <v>175</v>
      </c>
    </row>
    <row r="179" spans="1:12" x14ac:dyDescent="0.2">
      <c r="A179" s="5" t="s">
        <v>344</v>
      </c>
      <c r="B179" s="5"/>
      <c r="C179" s="5"/>
      <c r="D179" s="5"/>
      <c r="G179" s="5"/>
      <c r="I179" s="5"/>
      <c r="J179" t="str">
        <f>INDEX(Location!L:L,MATCH(INDEX(Location!K:K,MATCH(Degree_of_Public_Space_By_Distr__2[[#This Row],[สถานที่]],Location!A:A,0)),Location!K:K,0))</f>
        <v>เขตธนบุรี</v>
      </c>
      <c r="L179">
        <f t="shared" si="2"/>
        <v>176</v>
      </c>
    </row>
    <row r="180" spans="1:12" x14ac:dyDescent="0.2">
      <c r="A180" s="5" t="s">
        <v>345</v>
      </c>
      <c r="B180" s="5"/>
      <c r="C180" s="5"/>
      <c r="D180" s="5"/>
      <c r="G180" s="5"/>
      <c r="I180" s="5"/>
      <c r="J180" t="str">
        <f>INDEX(Location!L:L,MATCH(INDEX(Location!K:K,MATCH(Degree_of_Public_Space_By_Distr__2[[#This Row],[สถานที่]],Location!A:A,0)),Location!K:K,0))</f>
        <v>เขตธนบุรี</v>
      </c>
      <c r="L180">
        <f t="shared" si="2"/>
        <v>177</v>
      </c>
    </row>
    <row r="181" spans="1:12" x14ac:dyDescent="0.2">
      <c r="A181" s="5" t="s">
        <v>346</v>
      </c>
      <c r="B181" s="5"/>
      <c r="C181" s="5"/>
      <c r="D181" s="5"/>
      <c r="G181" s="5"/>
      <c r="I181" s="5"/>
      <c r="J181" t="str">
        <f>INDEX(Location!L:L,MATCH(INDEX(Location!K:K,MATCH(Degree_of_Public_Space_By_Distr__2[[#This Row],[สถานที่]],Location!A:A,0)),Location!K:K,0))</f>
        <v>เขตธนบุรี</v>
      </c>
      <c r="L181">
        <f t="shared" si="2"/>
        <v>178</v>
      </c>
    </row>
    <row r="182" spans="1:12" x14ac:dyDescent="0.2">
      <c r="A182" s="5" t="s">
        <v>347</v>
      </c>
      <c r="B182" s="5"/>
      <c r="C182" s="5"/>
      <c r="D182" s="5"/>
      <c r="G182" s="5"/>
      <c r="I182" s="5"/>
      <c r="J182" t="str">
        <f>INDEX(Location!L:L,MATCH(INDEX(Location!K:K,MATCH(Degree_of_Public_Space_By_Distr__2[[#This Row],[สถานที่]],Location!A:A,0)),Location!K:K,0))</f>
        <v>เขตธนบุรี</v>
      </c>
      <c r="L182">
        <f t="shared" si="2"/>
        <v>179</v>
      </c>
    </row>
    <row r="183" spans="1:12" x14ac:dyDescent="0.2">
      <c r="A183" s="5" t="s">
        <v>348</v>
      </c>
      <c r="B183" s="5"/>
      <c r="C183" s="5"/>
      <c r="D183" s="5"/>
      <c r="G183" s="5"/>
      <c r="I183" s="5"/>
      <c r="J183" t="str">
        <f>INDEX(Location!L:L,MATCH(INDEX(Location!K:K,MATCH(Degree_of_Public_Space_By_Distr__2[[#This Row],[สถานที่]],Location!A:A,0)),Location!K:K,0))</f>
        <v>เขตธนบุรี</v>
      </c>
      <c r="L183">
        <f t="shared" si="2"/>
        <v>180</v>
      </c>
    </row>
    <row r="184" spans="1:12" x14ac:dyDescent="0.2">
      <c r="A184" s="5" t="s">
        <v>349</v>
      </c>
      <c r="B184" s="5"/>
      <c r="C184" s="5"/>
      <c r="D184" s="5"/>
      <c r="G184" s="5"/>
      <c r="I184" s="5"/>
      <c r="J184" t="str">
        <f>INDEX(Location!L:L,MATCH(INDEX(Location!K:K,MATCH(Degree_of_Public_Space_By_Distr__2[[#This Row],[สถานที่]],Location!A:A,0)),Location!K:K,0))</f>
        <v>เขตธนบุรี</v>
      </c>
      <c r="L184">
        <f t="shared" si="2"/>
        <v>181</v>
      </c>
    </row>
    <row r="185" spans="1:12" x14ac:dyDescent="0.2">
      <c r="A185" s="5" t="s">
        <v>350</v>
      </c>
      <c r="B185" s="5"/>
      <c r="C185" s="5"/>
      <c r="D185" s="5"/>
      <c r="G185" s="5"/>
      <c r="I185" s="5"/>
      <c r="J185" t="str">
        <f>INDEX(Location!L:L,MATCH(INDEX(Location!K:K,MATCH(Degree_of_Public_Space_By_Distr__2[[#This Row],[สถานที่]],Location!A:A,0)),Location!K:K,0))</f>
        <v>เขตธนบุรี</v>
      </c>
      <c r="L185">
        <f t="shared" si="2"/>
        <v>182</v>
      </c>
    </row>
    <row r="186" spans="1:12" x14ac:dyDescent="0.2">
      <c r="A186" s="5" t="s">
        <v>351</v>
      </c>
      <c r="B186" s="5"/>
      <c r="C186" s="5"/>
      <c r="D186" s="5"/>
      <c r="G186" s="5"/>
      <c r="I186" s="5"/>
      <c r="J186" t="str">
        <f>INDEX(Location!L:L,MATCH(INDEX(Location!K:K,MATCH(Degree_of_Public_Space_By_Distr__2[[#This Row],[สถานที่]],Location!A:A,0)),Location!K:K,0))</f>
        <v>เขตธนบุรี</v>
      </c>
      <c r="L186">
        <f t="shared" si="2"/>
        <v>183</v>
      </c>
    </row>
    <row r="187" spans="1:12" x14ac:dyDescent="0.2">
      <c r="A187" s="5" t="s">
        <v>352</v>
      </c>
      <c r="B187" s="5"/>
      <c r="C187" s="5"/>
      <c r="D187" s="5"/>
      <c r="G187" s="5"/>
      <c r="I187" s="5"/>
      <c r="J187" t="str">
        <f>INDEX(Location!L:L,MATCH(INDEX(Location!K:K,MATCH(Degree_of_Public_Space_By_Distr__2[[#This Row],[สถานที่]],Location!A:A,0)),Location!K:K,0))</f>
        <v>เขตธนบุรี</v>
      </c>
      <c r="L187">
        <f t="shared" si="2"/>
        <v>184</v>
      </c>
    </row>
    <row r="188" spans="1:12" x14ac:dyDescent="0.2">
      <c r="A188" s="5" t="s">
        <v>353</v>
      </c>
      <c r="B188" s="5"/>
      <c r="C188" s="5"/>
      <c r="D188" s="5"/>
      <c r="G188" s="5"/>
      <c r="I188" s="5"/>
      <c r="J188" t="str">
        <f>INDEX(Location!L:L,MATCH(INDEX(Location!K:K,MATCH(Degree_of_Public_Space_By_Distr__2[[#This Row],[สถานที่]],Location!A:A,0)),Location!K:K,0))</f>
        <v>เขตธนบุรี</v>
      </c>
      <c r="L188">
        <f t="shared" si="2"/>
        <v>185</v>
      </c>
    </row>
    <row r="189" spans="1:12" x14ac:dyDescent="0.2">
      <c r="A189" s="5" t="s">
        <v>354</v>
      </c>
      <c r="B189" s="5"/>
      <c r="C189" s="5"/>
      <c r="D189" s="5"/>
      <c r="G189" s="5"/>
      <c r="I189" s="5"/>
      <c r="J189" t="str">
        <f>INDEX(Location!L:L,MATCH(INDEX(Location!K:K,MATCH(Degree_of_Public_Space_By_Distr__2[[#This Row],[สถานที่]],Location!A:A,0)),Location!K:K,0))</f>
        <v>เขตธนบุรี</v>
      </c>
      <c r="L189">
        <f t="shared" si="2"/>
        <v>186</v>
      </c>
    </row>
    <row r="190" spans="1:12" x14ac:dyDescent="0.2">
      <c r="A190" s="5" t="s">
        <v>355</v>
      </c>
      <c r="B190" s="5"/>
      <c r="C190" s="5"/>
      <c r="D190" s="5"/>
      <c r="G190" s="5"/>
      <c r="I190" s="5"/>
      <c r="J190" t="str">
        <f>INDEX(Location!L:L,MATCH(INDEX(Location!K:K,MATCH(Degree_of_Public_Space_By_Distr__2[[#This Row],[สถานที่]],Location!A:A,0)),Location!K:K,0))</f>
        <v>เขตบางซื่อ</v>
      </c>
      <c r="L190">
        <f t="shared" si="2"/>
        <v>187</v>
      </c>
    </row>
    <row r="191" spans="1:12" x14ac:dyDescent="0.2">
      <c r="A191" s="5" t="s">
        <v>356</v>
      </c>
      <c r="B191" s="5"/>
      <c r="C191" s="5"/>
      <c r="D191" s="5"/>
      <c r="G191" s="5"/>
      <c r="I191" s="5"/>
      <c r="J191" t="str">
        <f>INDEX(Location!L:L,MATCH(INDEX(Location!K:K,MATCH(Degree_of_Public_Space_By_Distr__2[[#This Row],[สถานที่]],Location!A:A,0)),Location!K:K,0))</f>
        <v>เขตบางซื่อ</v>
      </c>
      <c r="L191">
        <f t="shared" si="2"/>
        <v>188</v>
      </c>
    </row>
    <row r="192" spans="1:12" x14ac:dyDescent="0.2">
      <c r="A192" s="5" t="s">
        <v>357</v>
      </c>
      <c r="B192" s="5"/>
      <c r="C192" s="5"/>
      <c r="D192" s="5"/>
      <c r="G192" s="5"/>
      <c r="I192" s="5"/>
      <c r="J192" t="str">
        <f>INDEX(Location!L:L,MATCH(INDEX(Location!K:K,MATCH(Degree_of_Public_Space_By_Distr__2[[#This Row],[สถานที่]],Location!A:A,0)),Location!K:K,0))</f>
        <v>เขตบางซื่อ</v>
      </c>
      <c r="L192">
        <f t="shared" si="2"/>
        <v>189</v>
      </c>
    </row>
    <row r="193" spans="1:12" x14ac:dyDescent="0.2">
      <c r="A193" s="5" t="s">
        <v>358</v>
      </c>
      <c r="B193" s="5"/>
      <c r="C193" s="5"/>
      <c r="D193" s="5"/>
      <c r="G193" s="5"/>
      <c r="I193" s="5"/>
      <c r="J193" t="str">
        <f>INDEX(Location!L:L,MATCH(INDEX(Location!K:K,MATCH(Degree_of_Public_Space_By_Distr__2[[#This Row],[สถานที่]],Location!A:A,0)),Location!K:K,0))</f>
        <v>เขตบางซื่อ</v>
      </c>
      <c r="L193">
        <f t="shared" si="2"/>
        <v>190</v>
      </c>
    </row>
    <row r="194" spans="1:12" x14ac:dyDescent="0.2">
      <c r="A194" s="5" t="s">
        <v>359</v>
      </c>
      <c r="B194" s="5"/>
      <c r="C194" s="5"/>
      <c r="D194" s="5"/>
      <c r="G194" s="5"/>
      <c r="I194" s="5"/>
      <c r="J194" t="str">
        <f>INDEX(Location!L:L,MATCH(INDEX(Location!K:K,MATCH(Degree_of_Public_Space_By_Distr__2[[#This Row],[สถานที่]],Location!A:A,0)),Location!K:K,0))</f>
        <v>เขตบางซื่อ</v>
      </c>
      <c r="L194">
        <f t="shared" si="2"/>
        <v>191</v>
      </c>
    </row>
    <row r="195" spans="1:12" x14ac:dyDescent="0.2">
      <c r="A195" s="5" t="s">
        <v>360</v>
      </c>
      <c r="B195" s="5"/>
      <c r="C195" s="5"/>
      <c r="D195" s="5"/>
      <c r="G195" s="5"/>
      <c r="I195" s="5"/>
      <c r="J195" t="str">
        <f>INDEX(Location!L:L,MATCH(INDEX(Location!K:K,MATCH(Degree_of_Public_Space_By_Distr__2[[#This Row],[สถานที่]],Location!A:A,0)),Location!K:K,0))</f>
        <v>เขตบางซื่อ</v>
      </c>
      <c r="L195">
        <f t="shared" si="2"/>
        <v>192</v>
      </c>
    </row>
    <row r="196" spans="1:12" x14ac:dyDescent="0.2">
      <c r="A196" s="5" t="s">
        <v>361</v>
      </c>
      <c r="B196" s="5"/>
      <c r="C196" s="5"/>
      <c r="D196" s="5"/>
      <c r="G196" s="5"/>
      <c r="I196" s="5"/>
      <c r="J196" t="str">
        <f>INDEX(Location!L:L,MATCH(INDEX(Location!K:K,MATCH(Degree_of_Public_Space_By_Distr__2[[#This Row],[สถานที่]],Location!A:A,0)),Location!K:K,0))</f>
        <v>เขตบางซื่อ</v>
      </c>
      <c r="L196">
        <f t="shared" si="2"/>
        <v>193</v>
      </c>
    </row>
    <row r="197" spans="1:12" x14ac:dyDescent="0.2">
      <c r="A197" s="5" t="s">
        <v>362</v>
      </c>
      <c r="B197" s="5"/>
      <c r="C197" s="5"/>
      <c r="D197" s="5"/>
      <c r="G197" s="5"/>
      <c r="I197" s="5"/>
      <c r="J197" t="str">
        <f>INDEX(Location!L:L,MATCH(INDEX(Location!K:K,MATCH(Degree_of_Public_Space_By_Distr__2[[#This Row],[สถานที่]],Location!A:A,0)),Location!K:K,0))</f>
        <v>เขตบางซื่อ</v>
      </c>
      <c r="L197">
        <f t="shared" ref="L197:L260" si="3">IF(LEN(A197)&gt;3,L196+1,L196)</f>
        <v>194</v>
      </c>
    </row>
    <row r="198" spans="1:12" x14ac:dyDescent="0.2">
      <c r="A198" s="5" t="s">
        <v>363</v>
      </c>
      <c r="B198" s="5"/>
      <c r="C198" s="5"/>
      <c r="D198" s="5"/>
      <c r="G198" s="5"/>
      <c r="I198" s="5"/>
      <c r="J198" t="str">
        <f>INDEX(Location!L:L,MATCH(INDEX(Location!K:K,MATCH(Degree_of_Public_Space_By_Distr__2[[#This Row],[สถานที่]],Location!A:A,0)),Location!K:K,0))</f>
        <v>เขตบางซื่อ</v>
      </c>
      <c r="L198">
        <f t="shared" si="3"/>
        <v>195</v>
      </c>
    </row>
    <row r="199" spans="1:12" x14ac:dyDescent="0.2">
      <c r="A199" s="5" t="s">
        <v>364</v>
      </c>
      <c r="B199" s="5"/>
      <c r="C199" s="5"/>
      <c r="D199" s="5"/>
      <c r="G199" s="5"/>
      <c r="I199" s="5"/>
      <c r="J199" t="str">
        <f>INDEX(Location!L:L,MATCH(INDEX(Location!K:K,MATCH(Degree_of_Public_Space_By_Distr__2[[#This Row],[สถานที่]],Location!A:A,0)),Location!K:K,0))</f>
        <v>เขตบางซื่อ</v>
      </c>
      <c r="L199">
        <f t="shared" si="3"/>
        <v>196</v>
      </c>
    </row>
    <row r="200" spans="1:12" x14ac:dyDescent="0.2">
      <c r="A200" s="5" t="s">
        <v>365</v>
      </c>
      <c r="B200" s="5"/>
      <c r="C200" s="5"/>
      <c r="D200" s="5"/>
      <c r="G200" s="5"/>
      <c r="I200" s="5"/>
      <c r="J200" t="str">
        <f>INDEX(Location!L:L,MATCH(INDEX(Location!K:K,MATCH(Degree_of_Public_Space_By_Distr__2[[#This Row],[สถานที่]],Location!A:A,0)),Location!K:K,0))</f>
        <v>เขตบางซื่อ</v>
      </c>
      <c r="L200">
        <f t="shared" si="3"/>
        <v>197</v>
      </c>
    </row>
    <row r="201" spans="1:12" x14ac:dyDescent="0.2">
      <c r="A201" s="5" t="s">
        <v>366</v>
      </c>
      <c r="B201" s="5"/>
      <c r="C201" s="5"/>
      <c r="D201" s="5"/>
      <c r="G201" s="5"/>
      <c r="I201" s="5"/>
      <c r="J201" t="str">
        <f>INDEX(Location!L:L,MATCH(INDEX(Location!K:K,MATCH(Degree_of_Public_Space_By_Distr__2[[#This Row],[สถานที่]],Location!A:A,0)),Location!K:K,0))</f>
        <v>เขตบางซื่อ</v>
      </c>
      <c r="L201">
        <f t="shared" si="3"/>
        <v>198</v>
      </c>
    </row>
    <row r="202" spans="1:12" x14ac:dyDescent="0.2">
      <c r="A202" s="5" t="s">
        <v>367</v>
      </c>
      <c r="B202" s="5"/>
      <c r="C202" s="5"/>
      <c r="D202" s="5"/>
      <c r="G202" s="5"/>
      <c r="I202" s="5"/>
      <c r="J202" t="str">
        <f>INDEX(Location!L:L,MATCH(INDEX(Location!K:K,MATCH(Degree_of_Public_Space_By_Distr__2[[#This Row],[สถานที่]],Location!A:A,0)),Location!K:K,0))</f>
        <v>เขตบางซื่อ</v>
      </c>
      <c r="L202">
        <f t="shared" si="3"/>
        <v>199</v>
      </c>
    </row>
    <row r="203" spans="1:12" x14ac:dyDescent="0.2">
      <c r="A203" s="5" t="s">
        <v>368</v>
      </c>
      <c r="B203" s="5"/>
      <c r="C203" s="5"/>
      <c r="D203" s="5"/>
      <c r="G203" s="5"/>
      <c r="I203" s="5"/>
      <c r="J203" t="str">
        <f>INDEX(Location!L:L,MATCH(INDEX(Location!K:K,MATCH(Degree_of_Public_Space_By_Distr__2[[#This Row],[สถานที่]],Location!A:A,0)),Location!K:K,0))</f>
        <v>เขตบางซื่อ</v>
      </c>
      <c r="L203">
        <f t="shared" si="3"/>
        <v>200</v>
      </c>
    </row>
    <row r="204" spans="1:12" x14ac:dyDescent="0.2">
      <c r="A204" s="5" t="s">
        <v>369</v>
      </c>
      <c r="B204" s="5"/>
      <c r="C204" s="5"/>
      <c r="D204" s="5"/>
      <c r="G204" s="5"/>
      <c r="I204" s="5"/>
      <c r="J204" t="str">
        <f>INDEX(Location!L:L,MATCH(INDEX(Location!K:K,MATCH(Degree_of_Public_Space_By_Distr__2[[#This Row],[สถานที่]],Location!A:A,0)),Location!K:K,0))</f>
        <v>เขตบางซื่อ</v>
      </c>
      <c r="L204">
        <f t="shared" si="3"/>
        <v>201</v>
      </c>
    </row>
    <row r="205" spans="1:12" x14ac:dyDescent="0.2">
      <c r="A205" s="5" t="s">
        <v>370</v>
      </c>
      <c r="B205" s="5"/>
      <c r="C205" s="5"/>
      <c r="D205" s="5"/>
      <c r="G205" s="5"/>
      <c r="I205" s="5"/>
      <c r="J205" t="str">
        <f>INDEX(Location!L:L,MATCH(INDEX(Location!K:K,MATCH(Degree_of_Public_Space_By_Distr__2[[#This Row],[สถานที่]],Location!A:A,0)),Location!K:K,0))</f>
        <v>เขตบางซื่อ</v>
      </c>
      <c r="L205">
        <f t="shared" si="3"/>
        <v>202</v>
      </c>
    </row>
    <row r="206" spans="1:12" x14ac:dyDescent="0.2">
      <c r="A206" s="5" t="s">
        <v>371</v>
      </c>
      <c r="B206" s="5"/>
      <c r="C206" s="5"/>
      <c r="D206" s="5"/>
      <c r="G206" s="5"/>
      <c r="I206" s="5"/>
      <c r="J206" t="str">
        <f>INDEX(Location!L:L,MATCH(INDEX(Location!K:K,MATCH(Degree_of_Public_Space_By_Distr__2[[#This Row],[สถานที่]],Location!A:A,0)),Location!K:K,0))</f>
        <v>เขตบางซื่อ</v>
      </c>
      <c r="L206">
        <f t="shared" si="3"/>
        <v>203</v>
      </c>
    </row>
    <row r="207" spans="1:12" x14ac:dyDescent="0.2">
      <c r="A207" s="5" t="s">
        <v>372</v>
      </c>
      <c r="B207" s="5"/>
      <c r="C207" s="5"/>
      <c r="D207" s="5"/>
      <c r="G207" s="5"/>
      <c r="I207" s="5"/>
      <c r="J207" t="str">
        <f>INDEX(Location!L:L,MATCH(INDEX(Location!K:K,MATCH(Degree_of_Public_Space_By_Distr__2[[#This Row],[สถานที่]],Location!A:A,0)),Location!K:K,0))</f>
        <v>เขตบางซื่อ</v>
      </c>
      <c r="L207">
        <f t="shared" si="3"/>
        <v>204</v>
      </c>
    </row>
    <row r="208" spans="1:12" x14ac:dyDescent="0.2">
      <c r="A208" s="5" t="s">
        <v>373</v>
      </c>
      <c r="B208" s="5"/>
      <c r="C208" s="5"/>
      <c r="D208" s="5"/>
      <c r="G208" s="5"/>
      <c r="I208" s="5"/>
      <c r="J208" t="str">
        <f>INDEX(Location!L:L,MATCH(INDEX(Location!K:K,MATCH(Degree_of_Public_Space_By_Distr__2[[#This Row],[สถานที่]],Location!A:A,0)),Location!K:K,0))</f>
        <v>เขตบางซื่อ</v>
      </c>
      <c r="L208">
        <f t="shared" si="3"/>
        <v>205</v>
      </c>
    </row>
    <row r="209" spans="1:12" x14ac:dyDescent="0.2">
      <c r="A209" s="5" t="s">
        <v>374</v>
      </c>
      <c r="B209" s="5"/>
      <c r="C209" s="5"/>
      <c r="D209" s="5"/>
      <c r="G209" s="5"/>
      <c r="I209" s="5"/>
      <c r="J209" t="str">
        <f>INDEX(Location!L:L,MATCH(INDEX(Location!K:K,MATCH(Degree_of_Public_Space_By_Distr__2[[#This Row],[สถานที่]],Location!A:A,0)),Location!K:K,0))</f>
        <v>เขตบางซื่อ</v>
      </c>
      <c r="L209">
        <f t="shared" si="3"/>
        <v>206</v>
      </c>
    </row>
    <row r="210" spans="1:12" x14ac:dyDescent="0.2">
      <c r="A210" s="5" t="s">
        <v>375</v>
      </c>
      <c r="B210" s="5"/>
      <c r="C210" s="5"/>
      <c r="D210" s="5"/>
      <c r="G210" s="5"/>
      <c r="I210" s="5"/>
      <c r="J210" t="str">
        <f>INDEX(Location!L:L,MATCH(INDEX(Location!K:K,MATCH(Degree_of_Public_Space_By_Distr__2[[#This Row],[สถานที่]],Location!A:A,0)),Location!K:K,0))</f>
        <v>เขตบางซื่อ</v>
      </c>
      <c r="L210">
        <f t="shared" si="3"/>
        <v>207</v>
      </c>
    </row>
    <row r="211" spans="1:12" x14ac:dyDescent="0.2">
      <c r="A211" s="5" t="s">
        <v>376</v>
      </c>
      <c r="B211" s="5"/>
      <c r="C211" s="5"/>
      <c r="D211" s="5"/>
      <c r="G211" s="5"/>
      <c r="I211" s="5"/>
      <c r="J211" t="str">
        <f>INDEX(Location!L:L,MATCH(INDEX(Location!K:K,MATCH(Degree_of_Public_Space_By_Distr__2[[#This Row],[สถานที่]],Location!A:A,0)),Location!K:K,0))</f>
        <v>เขตบางซื่อ</v>
      </c>
      <c r="L211">
        <f t="shared" si="3"/>
        <v>208</v>
      </c>
    </row>
    <row r="212" spans="1:12" x14ac:dyDescent="0.2">
      <c r="A212" s="5" t="s">
        <v>377</v>
      </c>
      <c r="B212" s="5"/>
      <c r="C212" s="5"/>
      <c r="D212" s="5"/>
      <c r="G212" s="5"/>
      <c r="I212" s="5"/>
      <c r="J212" t="str">
        <f>INDEX(Location!L:L,MATCH(INDEX(Location!K:K,MATCH(Degree_of_Public_Space_By_Distr__2[[#This Row],[สถานที่]],Location!A:A,0)),Location!K:K,0))</f>
        <v>เขตบางซื่อ</v>
      </c>
      <c r="L212">
        <f t="shared" si="3"/>
        <v>209</v>
      </c>
    </row>
    <row r="213" spans="1:12" x14ac:dyDescent="0.2">
      <c r="A213" s="5" t="s">
        <v>378</v>
      </c>
      <c r="B213" s="5"/>
      <c r="C213" s="5"/>
      <c r="D213" s="5"/>
      <c r="G213" s="5"/>
      <c r="I213" s="5"/>
      <c r="J213" t="str">
        <f>INDEX(Location!L:L,MATCH(INDEX(Location!K:K,MATCH(Degree_of_Public_Space_By_Distr__2[[#This Row],[สถานที่]],Location!A:A,0)),Location!K:K,0))</f>
        <v>เขตบางซื่อ</v>
      </c>
      <c r="L213">
        <f t="shared" si="3"/>
        <v>210</v>
      </c>
    </row>
    <row r="214" spans="1:12" x14ac:dyDescent="0.2">
      <c r="A214" s="5" t="s">
        <v>379</v>
      </c>
      <c r="B214" s="5"/>
      <c r="C214" s="5"/>
      <c r="D214" s="5"/>
      <c r="G214" s="5"/>
      <c r="I214" s="5"/>
      <c r="J214" t="str">
        <f>INDEX(Location!L:L,MATCH(INDEX(Location!K:K,MATCH(Degree_of_Public_Space_By_Distr__2[[#This Row],[สถานที่]],Location!A:A,0)),Location!K:K,0))</f>
        <v>เขตบางซื่อ</v>
      </c>
      <c r="L214">
        <f t="shared" si="3"/>
        <v>211</v>
      </c>
    </row>
    <row r="215" spans="1:12" x14ac:dyDescent="0.2">
      <c r="A215" s="5" t="s">
        <v>380</v>
      </c>
      <c r="B215" s="5"/>
      <c r="C215" s="5"/>
      <c r="D215" s="5"/>
      <c r="G215" s="5"/>
      <c r="I215" s="5"/>
      <c r="J215" t="str">
        <f>INDEX(Location!L:L,MATCH(INDEX(Location!K:K,MATCH(Degree_of_Public_Space_By_Distr__2[[#This Row],[สถานที่]],Location!A:A,0)),Location!K:K,0))</f>
        <v>เขตบางซื่อ</v>
      </c>
      <c r="L215">
        <f t="shared" si="3"/>
        <v>212</v>
      </c>
    </row>
    <row r="216" spans="1:12" x14ac:dyDescent="0.2">
      <c r="A216" s="5" t="s">
        <v>381</v>
      </c>
      <c r="B216" s="5"/>
      <c r="C216" s="5"/>
      <c r="D216" s="5"/>
      <c r="G216" s="5"/>
      <c r="I216" s="5"/>
      <c r="J216" t="str">
        <f>INDEX(Location!L:L,MATCH(INDEX(Location!K:K,MATCH(Degree_of_Public_Space_By_Distr__2[[#This Row],[สถานที่]],Location!A:A,0)),Location!K:K,0))</f>
        <v>เขตบางซื่อ</v>
      </c>
      <c r="L216">
        <f t="shared" si="3"/>
        <v>213</v>
      </c>
    </row>
    <row r="217" spans="1:12" x14ac:dyDescent="0.2">
      <c r="A217" s="5" t="s">
        <v>382</v>
      </c>
      <c r="B217" s="5"/>
      <c r="C217" s="5"/>
      <c r="D217" s="5"/>
      <c r="G217" s="5"/>
      <c r="I217" s="5"/>
      <c r="J217" t="str">
        <f>INDEX(Location!L:L,MATCH(INDEX(Location!K:K,MATCH(Degree_of_Public_Space_By_Distr__2[[#This Row],[สถานที่]],Location!A:A,0)),Location!K:K,0))</f>
        <v>เขตบางซื่อ</v>
      </c>
      <c r="L217">
        <f t="shared" si="3"/>
        <v>214</v>
      </c>
    </row>
    <row r="218" spans="1:12" x14ac:dyDescent="0.2">
      <c r="A218" s="5" t="s">
        <v>383</v>
      </c>
      <c r="B218" s="5"/>
      <c r="C218" s="5"/>
      <c r="D218" s="5"/>
      <c r="G218" s="5"/>
      <c r="I218" s="5"/>
      <c r="J218" t="str">
        <f>INDEX(Location!L:L,MATCH(INDEX(Location!K:K,MATCH(Degree_of_Public_Space_By_Distr__2[[#This Row],[สถานที่]],Location!A:A,0)),Location!K:K,0))</f>
        <v>เขตบางซื่อ</v>
      </c>
      <c r="L218">
        <f t="shared" si="3"/>
        <v>215</v>
      </c>
    </row>
    <row r="219" spans="1:12" x14ac:dyDescent="0.2">
      <c r="A219" s="5" t="s">
        <v>384</v>
      </c>
      <c r="B219" s="5"/>
      <c r="C219" s="5"/>
      <c r="D219" s="5"/>
      <c r="G219" s="5"/>
      <c r="I219" s="5"/>
      <c r="J219" t="str">
        <f>INDEX(Location!L:L,MATCH(INDEX(Location!K:K,MATCH(Degree_of_Public_Space_By_Distr__2[[#This Row],[สถานที่]],Location!A:A,0)),Location!K:K,0))</f>
        <v>เขตบางซื่อ</v>
      </c>
      <c r="L219">
        <f t="shared" si="3"/>
        <v>216</v>
      </c>
    </row>
    <row r="220" spans="1:12" x14ac:dyDescent="0.2">
      <c r="A220" s="5" t="s">
        <v>385</v>
      </c>
      <c r="B220" s="5"/>
      <c r="C220" s="5"/>
      <c r="D220" s="5"/>
      <c r="G220" s="5"/>
      <c r="I220" s="5"/>
      <c r="J220" t="str">
        <f>INDEX(Location!L:L,MATCH(INDEX(Location!K:K,MATCH(Degree_of_Public_Space_By_Distr__2[[#This Row],[สถานที่]],Location!A:A,0)),Location!K:K,0))</f>
        <v>เขตบางซื่อ</v>
      </c>
      <c r="L220">
        <f t="shared" si="3"/>
        <v>217</v>
      </c>
    </row>
    <row r="221" spans="1:12" x14ac:dyDescent="0.2">
      <c r="A221" s="5" t="s">
        <v>386</v>
      </c>
      <c r="B221" s="5"/>
      <c r="C221" s="5"/>
      <c r="D221" s="5"/>
      <c r="G221" s="5"/>
      <c r="I221" s="5"/>
      <c r="J221" t="str">
        <f>INDEX(Location!L:L,MATCH(INDEX(Location!K:K,MATCH(Degree_of_Public_Space_By_Distr__2[[#This Row],[สถานที่]],Location!A:A,0)),Location!K:K,0))</f>
        <v>เขตบางซื่อ</v>
      </c>
      <c r="L221">
        <f t="shared" si="3"/>
        <v>218</v>
      </c>
    </row>
    <row r="222" spans="1:12" x14ac:dyDescent="0.2">
      <c r="A222" s="5" t="s">
        <v>387</v>
      </c>
      <c r="B222" s="5"/>
      <c r="C222" s="5"/>
      <c r="D222" s="5"/>
      <c r="G222" s="5"/>
      <c r="I222" s="5"/>
      <c r="J222" t="str">
        <f>INDEX(Location!L:L,MATCH(INDEX(Location!K:K,MATCH(Degree_of_Public_Space_By_Distr__2[[#This Row],[สถานที่]],Location!A:A,0)),Location!K:K,0))</f>
        <v>เขตบางซื่อ</v>
      </c>
      <c r="L222">
        <f t="shared" si="3"/>
        <v>219</v>
      </c>
    </row>
    <row r="223" spans="1:12" x14ac:dyDescent="0.2">
      <c r="A223" s="5" t="s">
        <v>388</v>
      </c>
      <c r="B223" s="5"/>
      <c r="C223" s="5"/>
      <c r="D223" s="5"/>
      <c r="G223" s="5"/>
      <c r="I223" s="5"/>
      <c r="J223" t="str">
        <f>INDEX(Location!L:L,MATCH(INDEX(Location!K:K,MATCH(Degree_of_Public_Space_By_Distr__2[[#This Row],[สถานที่]],Location!A:A,0)),Location!K:K,0))</f>
        <v>เขตบางซื่อ</v>
      </c>
      <c r="L223">
        <f t="shared" si="3"/>
        <v>220</v>
      </c>
    </row>
    <row r="224" spans="1:12" x14ac:dyDescent="0.2">
      <c r="A224" s="5" t="s">
        <v>389</v>
      </c>
      <c r="B224" s="5"/>
      <c r="C224" s="5"/>
      <c r="D224" s="5"/>
      <c r="G224" s="5"/>
      <c r="I224" s="5"/>
      <c r="J224" t="str">
        <f>INDEX(Location!L:L,MATCH(INDEX(Location!K:K,MATCH(Degree_of_Public_Space_By_Distr__2[[#This Row],[สถานที่]],Location!A:A,0)),Location!K:K,0))</f>
        <v>เขตบางซื่อ</v>
      </c>
      <c r="L224">
        <f t="shared" si="3"/>
        <v>221</v>
      </c>
    </row>
    <row r="225" spans="1:12" x14ac:dyDescent="0.2">
      <c r="A225" s="5" t="s">
        <v>390</v>
      </c>
      <c r="B225" s="5"/>
      <c r="C225" s="5"/>
      <c r="D225" s="5"/>
      <c r="G225" s="5"/>
      <c r="I225" s="5"/>
      <c r="J225" t="str">
        <f>INDEX(Location!L:L,MATCH(INDEX(Location!K:K,MATCH(Degree_of_Public_Space_By_Distr__2[[#This Row],[สถานที่]],Location!A:A,0)),Location!K:K,0))</f>
        <v>เขตบางซื่อ</v>
      </c>
      <c r="L225">
        <f t="shared" si="3"/>
        <v>222</v>
      </c>
    </row>
    <row r="226" spans="1:12" x14ac:dyDescent="0.2">
      <c r="A226" s="5" t="s">
        <v>391</v>
      </c>
      <c r="B226" s="5"/>
      <c r="C226" s="5"/>
      <c r="D226" s="5"/>
      <c r="G226" s="5"/>
      <c r="I226" s="5"/>
      <c r="J226" t="str">
        <f>INDEX(Location!L:L,MATCH(INDEX(Location!K:K,MATCH(Degree_of_Public_Space_By_Distr__2[[#This Row],[สถานที่]],Location!A:A,0)),Location!K:K,0))</f>
        <v>เขตบางซื่อ</v>
      </c>
      <c r="L226">
        <f t="shared" si="3"/>
        <v>223</v>
      </c>
    </row>
    <row r="227" spans="1:12" x14ac:dyDescent="0.2">
      <c r="A227" s="5" t="s">
        <v>392</v>
      </c>
      <c r="B227" s="5"/>
      <c r="C227" s="5"/>
      <c r="D227" s="5"/>
      <c r="G227" s="5"/>
      <c r="I227" s="5"/>
      <c r="J227" t="str">
        <f>INDEX(Location!L:L,MATCH(INDEX(Location!K:K,MATCH(Degree_of_Public_Space_By_Distr__2[[#This Row],[สถานที่]],Location!A:A,0)),Location!K:K,0))</f>
        <v>เขตบางซื่อ</v>
      </c>
      <c r="L227">
        <f t="shared" si="3"/>
        <v>224</v>
      </c>
    </row>
    <row r="228" spans="1:12" x14ac:dyDescent="0.2">
      <c r="A228" s="5" t="s">
        <v>393</v>
      </c>
      <c r="B228" s="5"/>
      <c r="C228" s="5"/>
      <c r="D228" s="5"/>
      <c r="G228" s="5"/>
      <c r="I228" s="5"/>
      <c r="J228" t="str">
        <f>INDEX(Location!L:L,MATCH(INDEX(Location!K:K,MATCH(Degree_of_Public_Space_By_Distr__2[[#This Row],[สถานที่]],Location!A:A,0)),Location!K:K,0))</f>
        <v>เขตบางซื่อ</v>
      </c>
      <c r="L228">
        <f t="shared" si="3"/>
        <v>225</v>
      </c>
    </row>
    <row r="229" spans="1:12" x14ac:dyDescent="0.2">
      <c r="A229" s="5" t="s">
        <v>394</v>
      </c>
      <c r="B229" s="5"/>
      <c r="C229" s="5"/>
      <c r="D229" s="5"/>
      <c r="G229" s="5"/>
      <c r="I229" s="5"/>
      <c r="J229" t="str">
        <f>INDEX(Location!L:L,MATCH(INDEX(Location!K:K,MATCH(Degree_of_Public_Space_By_Distr__2[[#This Row],[สถานที่]],Location!A:A,0)),Location!K:K,0))</f>
        <v>เขตบางซื่อ</v>
      </c>
      <c r="L229">
        <f t="shared" si="3"/>
        <v>226</v>
      </c>
    </row>
    <row r="230" spans="1:12" x14ac:dyDescent="0.2">
      <c r="A230" s="5" t="s">
        <v>395</v>
      </c>
      <c r="B230" s="5"/>
      <c r="C230" s="5"/>
      <c r="D230" s="5"/>
      <c r="G230" s="5"/>
      <c r="I230" s="5"/>
      <c r="J230" t="str">
        <f>INDEX(Location!L:L,MATCH(INDEX(Location!K:K,MATCH(Degree_of_Public_Space_By_Distr__2[[#This Row],[สถานที่]],Location!A:A,0)),Location!K:K,0))</f>
        <v>เขตบางซื่อ</v>
      </c>
      <c r="L230">
        <f t="shared" si="3"/>
        <v>227</v>
      </c>
    </row>
    <row r="231" spans="1:12" x14ac:dyDescent="0.2">
      <c r="A231" s="5" t="s">
        <v>396</v>
      </c>
      <c r="B231" s="5"/>
      <c r="C231" s="5"/>
      <c r="D231" s="5"/>
      <c r="G231" s="5"/>
      <c r="I231" s="5"/>
      <c r="J231" t="str">
        <f>INDEX(Location!L:L,MATCH(INDEX(Location!K:K,MATCH(Degree_of_Public_Space_By_Distr__2[[#This Row],[สถานที่]],Location!A:A,0)),Location!K:K,0))</f>
        <v>เขตบางซื่อ</v>
      </c>
      <c r="L231">
        <f t="shared" si="3"/>
        <v>228</v>
      </c>
    </row>
    <row r="232" spans="1:12" x14ac:dyDescent="0.2">
      <c r="A232" s="5" t="s">
        <v>397</v>
      </c>
      <c r="B232" s="5"/>
      <c r="C232" s="5"/>
      <c r="D232" s="5"/>
      <c r="G232" s="5"/>
      <c r="I232" s="5"/>
      <c r="J232" t="str">
        <f>INDEX(Location!L:L,MATCH(INDEX(Location!K:K,MATCH(Degree_of_Public_Space_By_Distr__2[[#This Row],[สถานที่]],Location!A:A,0)),Location!K:K,0))</f>
        <v>เขตบางซื่อ</v>
      </c>
      <c r="L232">
        <f t="shared" si="3"/>
        <v>229</v>
      </c>
    </row>
    <row r="233" spans="1:12" x14ac:dyDescent="0.2">
      <c r="A233" s="5" t="s">
        <v>398</v>
      </c>
      <c r="B233" s="5"/>
      <c r="C233" s="5"/>
      <c r="D233" s="5"/>
      <c r="G233" s="5"/>
      <c r="I233" s="5"/>
      <c r="J233" t="str">
        <f>INDEX(Location!L:L,MATCH(INDEX(Location!K:K,MATCH(Degree_of_Public_Space_By_Distr__2[[#This Row],[สถานที่]],Location!A:A,0)),Location!K:K,0))</f>
        <v>เขตบางซื่อ</v>
      </c>
      <c r="L233">
        <f t="shared" si="3"/>
        <v>230</v>
      </c>
    </row>
    <row r="234" spans="1:12" x14ac:dyDescent="0.2">
      <c r="A234" s="5" t="s">
        <v>399</v>
      </c>
      <c r="B234" s="5"/>
      <c r="C234" s="5"/>
      <c r="D234" s="5"/>
      <c r="G234" s="5"/>
      <c r="I234" s="5"/>
      <c r="J234" t="str">
        <f>INDEX(Location!L:L,MATCH(INDEX(Location!K:K,MATCH(Degree_of_Public_Space_By_Distr__2[[#This Row],[สถานที่]],Location!A:A,0)),Location!K:K,0))</f>
        <v>เขตบางซื่อ</v>
      </c>
      <c r="L234">
        <f t="shared" si="3"/>
        <v>231</v>
      </c>
    </row>
    <row r="235" spans="1:12" x14ac:dyDescent="0.2">
      <c r="A235" s="5" t="s">
        <v>400</v>
      </c>
      <c r="B235" s="5"/>
      <c r="C235" s="5"/>
      <c r="D235" s="5"/>
      <c r="G235" s="5"/>
      <c r="I235" s="5"/>
      <c r="J235" t="str">
        <f>INDEX(Location!L:L,MATCH(INDEX(Location!K:K,MATCH(Degree_of_Public_Space_By_Distr__2[[#This Row],[สถานที่]],Location!A:A,0)),Location!K:K,0))</f>
        <v>เขตบางซื่อ</v>
      </c>
      <c r="L235">
        <f t="shared" si="3"/>
        <v>232</v>
      </c>
    </row>
    <row r="236" spans="1:12" x14ac:dyDescent="0.2">
      <c r="A236" s="5" t="s">
        <v>401</v>
      </c>
      <c r="B236" s="5"/>
      <c r="C236" s="5"/>
      <c r="D236" s="5"/>
      <c r="G236" s="5"/>
      <c r="I236" s="5"/>
      <c r="J236" t="str">
        <f>INDEX(Location!L:L,MATCH(INDEX(Location!K:K,MATCH(Degree_of_Public_Space_By_Distr__2[[#This Row],[สถานที่]],Location!A:A,0)),Location!K:K,0))</f>
        <v>เขตบางซื่อ</v>
      </c>
      <c r="L236">
        <f t="shared" si="3"/>
        <v>233</v>
      </c>
    </row>
    <row r="237" spans="1:12" x14ac:dyDescent="0.2">
      <c r="A237" s="5" t="s">
        <v>402</v>
      </c>
      <c r="B237" s="5"/>
      <c r="C237" s="5"/>
      <c r="D237" s="5"/>
      <c r="G237" s="5"/>
      <c r="I237" s="5"/>
      <c r="J237" t="str">
        <f>INDEX(Location!L:L,MATCH(INDEX(Location!K:K,MATCH(Degree_of_Public_Space_By_Distr__2[[#This Row],[สถานที่]],Location!A:A,0)),Location!K:K,0))</f>
        <v>เขตหลักสี่</v>
      </c>
      <c r="L237">
        <f t="shared" si="3"/>
        <v>234</v>
      </c>
    </row>
    <row r="238" spans="1:12" x14ac:dyDescent="0.2">
      <c r="A238" s="5" t="s">
        <v>403</v>
      </c>
      <c r="B238" s="5"/>
      <c r="C238" s="5"/>
      <c r="D238" s="5"/>
      <c r="G238" s="5"/>
      <c r="I238" s="5"/>
      <c r="J238" t="str">
        <f>INDEX(Location!L:L,MATCH(INDEX(Location!K:K,MATCH(Degree_of_Public_Space_By_Distr__2[[#This Row],[สถานที่]],Location!A:A,0)),Location!K:K,0))</f>
        <v>เขตหลักสี่</v>
      </c>
      <c r="L238">
        <f t="shared" si="3"/>
        <v>235</v>
      </c>
    </row>
    <row r="239" spans="1:12" x14ac:dyDescent="0.2">
      <c r="A239" s="5" t="s">
        <v>404</v>
      </c>
      <c r="B239" s="5"/>
      <c r="C239" s="5"/>
      <c r="D239" s="5"/>
      <c r="G239" s="5"/>
      <c r="I239" s="5"/>
      <c r="J239" t="str">
        <f>INDEX(Location!L:L,MATCH(INDEX(Location!K:K,MATCH(Degree_of_Public_Space_By_Distr__2[[#This Row],[สถานที่]],Location!A:A,0)),Location!K:K,0))</f>
        <v>เขตหลักสี่</v>
      </c>
      <c r="L239">
        <f t="shared" si="3"/>
        <v>236</v>
      </c>
    </row>
    <row r="240" spans="1:12" x14ac:dyDescent="0.2">
      <c r="A240" s="5" t="s">
        <v>405</v>
      </c>
      <c r="B240" s="5"/>
      <c r="C240" s="5"/>
      <c r="D240" s="5"/>
      <c r="G240" s="5"/>
      <c r="I240" s="5"/>
      <c r="J240" t="str">
        <f>INDEX(Location!L:L,MATCH(INDEX(Location!K:K,MATCH(Degree_of_Public_Space_By_Distr__2[[#This Row],[สถานที่]],Location!A:A,0)),Location!K:K,0))</f>
        <v>เขตหลักสี่</v>
      </c>
      <c r="L240">
        <f t="shared" si="3"/>
        <v>237</v>
      </c>
    </row>
    <row r="241" spans="1:12" x14ac:dyDescent="0.2">
      <c r="A241" s="5" t="s">
        <v>406</v>
      </c>
      <c r="B241" s="5"/>
      <c r="C241" s="5"/>
      <c r="D241" s="5"/>
      <c r="G241" s="5"/>
      <c r="I241" s="5"/>
      <c r="J241" t="str">
        <f>INDEX(Location!L:L,MATCH(INDEX(Location!K:K,MATCH(Degree_of_Public_Space_By_Distr__2[[#This Row],[สถานที่]],Location!A:A,0)),Location!K:K,0))</f>
        <v>เขตหลักสี่</v>
      </c>
      <c r="L241">
        <f t="shared" si="3"/>
        <v>238</v>
      </c>
    </row>
    <row r="242" spans="1:12" x14ac:dyDescent="0.2">
      <c r="A242" s="5" t="s">
        <v>407</v>
      </c>
      <c r="B242" s="5"/>
      <c r="C242" s="5"/>
      <c r="D242" s="5"/>
      <c r="G242" s="5"/>
      <c r="I242" s="5"/>
      <c r="J242" t="str">
        <f>INDEX(Location!L:L,MATCH(INDEX(Location!K:K,MATCH(Degree_of_Public_Space_By_Distr__2[[#This Row],[สถานที่]],Location!A:A,0)),Location!K:K,0))</f>
        <v>เขตหลักสี่</v>
      </c>
      <c r="L242">
        <f t="shared" si="3"/>
        <v>239</v>
      </c>
    </row>
    <row r="243" spans="1:12" x14ac:dyDescent="0.2">
      <c r="A243" s="5" t="s">
        <v>408</v>
      </c>
      <c r="B243" s="5"/>
      <c r="C243" s="5"/>
      <c r="D243" s="5"/>
      <c r="G243" s="5"/>
      <c r="I243" s="5"/>
      <c r="J243" t="str">
        <f>INDEX(Location!L:L,MATCH(INDEX(Location!K:K,MATCH(Degree_of_Public_Space_By_Distr__2[[#This Row],[สถานที่]],Location!A:A,0)),Location!K:K,0))</f>
        <v>เขตหลักสี่</v>
      </c>
      <c r="L243">
        <f t="shared" si="3"/>
        <v>240</v>
      </c>
    </row>
    <row r="244" spans="1:12" x14ac:dyDescent="0.2">
      <c r="A244" s="5" t="s">
        <v>409</v>
      </c>
      <c r="B244" s="5"/>
      <c r="C244" s="5"/>
      <c r="D244" s="5"/>
      <c r="G244" s="5"/>
      <c r="I244" s="5"/>
      <c r="J244" t="str">
        <f>INDEX(Location!L:L,MATCH(INDEX(Location!K:K,MATCH(Degree_of_Public_Space_By_Distr__2[[#This Row],[สถานที่]],Location!A:A,0)),Location!K:K,0))</f>
        <v>เขตหลักสี่</v>
      </c>
      <c r="L244">
        <f t="shared" si="3"/>
        <v>241</v>
      </c>
    </row>
    <row r="245" spans="1:12" x14ac:dyDescent="0.2">
      <c r="A245" s="5" t="s">
        <v>410</v>
      </c>
      <c r="B245" s="5"/>
      <c r="C245" s="5"/>
      <c r="D245" s="5"/>
      <c r="G245" s="5"/>
      <c r="I245" s="5"/>
      <c r="J245" t="str">
        <f>INDEX(Location!L:L,MATCH(INDEX(Location!K:K,MATCH(Degree_of_Public_Space_By_Distr__2[[#This Row],[สถานที่]],Location!A:A,0)),Location!K:K,0))</f>
        <v>เขตหลักสี่</v>
      </c>
      <c r="L245">
        <f t="shared" si="3"/>
        <v>242</v>
      </c>
    </row>
    <row r="246" spans="1:12" x14ac:dyDescent="0.2">
      <c r="A246" s="5" t="s">
        <v>411</v>
      </c>
      <c r="B246" s="5"/>
      <c r="C246" s="5"/>
      <c r="D246" s="5"/>
      <c r="G246" s="5"/>
      <c r="I246" s="5"/>
      <c r="J246" t="str">
        <f>INDEX(Location!L:L,MATCH(INDEX(Location!K:K,MATCH(Degree_of_Public_Space_By_Distr__2[[#This Row],[สถานที่]],Location!A:A,0)),Location!K:K,0))</f>
        <v>เขตหลักสี่</v>
      </c>
      <c r="L246">
        <f t="shared" si="3"/>
        <v>243</v>
      </c>
    </row>
    <row r="247" spans="1:12" x14ac:dyDescent="0.2">
      <c r="A247" s="5" t="s">
        <v>412</v>
      </c>
      <c r="B247" s="5"/>
      <c r="C247" s="5"/>
      <c r="D247" s="5"/>
      <c r="G247" s="5"/>
      <c r="I247" s="5"/>
      <c r="J247" t="str">
        <f>INDEX(Location!L:L,MATCH(INDEX(Location!K:K,MATCH(Degree_of_Public_Space_By_Distr__2[[#This Row],[สถานที่]],Location!A:A,0)),Location!K:K,0))</f>
        <v>เขตหลักสี่</v>
      </c>
      <c r="L247">
        <f t="shared" si="3"/>
        <v>244</v>
      </c>
    </row>
    <row r="248" spans="1:12" x14ac:dyDescent="0.2">
      <c r="A248" s="5" t="s">
        <v>413</v>
      </c>
      <c r="B248" s="5"/>
      <c r="C248" s="5"/>
      <c r="D248" s="5"/>
      <c r="G248" s="5"/>
      <c r="I248" s="5"/>
      <c r="J248" t="str">
        <f>INDEX(Location!L:L,MATCH(INDEX(Location!K:K,MATCH(Degree_of_Public_Space_By_Distr__2[[#This Row],[สถานที่]],Location!A:A,0)),Location!K:K,0))</f>
        <v>เขตหลักสี่</v>
      </c>
      <c r="L248">
        <f t="shared" si="3"/>
        <v>245</v>
      </c>
    </row>
    <row r="249" spans="1:12" x14ac:dyDescent="0.2">
      <c r="A249" s="5" t="s">
        <v>414</v>
      </c>
      <c r="B249" s="5"/>
      <c r="C249" s="5"/>
      <c r="D249" s="5"/>
      <c r="G249" s="5"/>
      <c r="I249" s="5"/>
      <c r="J249" t="str">
        <f>INDEX(Location!L:L,MATCH(INDEX(Location!K:K,MATCH(Degree_of_Public_Space_By_Distr__2[[#This Row],[สถานที่]],Location!A:A,0)),Location!K:K,0))</f>
        <v>เขตหลักสี่</v>
      </c>
      <c r="L249">
        <f t="shared" si="3"/>
        <v>246</v>
      </c>
    </row>
    <row r="250" spans="1:12" x14ac:dyDescent="0.2">
      <c r="A250" s="5" t="s">
        <v>415</v>
      </c>
      <c r="B250" s="5"/>
      <c r="C250" s="5"/>
      <c r="D250" s="5"/>
      <c r="G250" s="5"/>
      <c r="I250" s="5"/>
      <c r="J250" t="str">
        <f>INDEX(Location!L:L,MATCH(INDEX(Location!K:K,MATCH(Degree_of_Public_Space_By_Distr__2[[#This Row],[สถานที่]],Location!A:A,0)),Location!K:K,0))</f>
        <v>เขตหลักสี่</v>
      </c>
      <c r="L250">
        <f t="shared" si="3"/>
        <v>247</v>
      </c>
    </row>
    <row r="251" spans="1:12" x14ac:dyDescent="0.2">
      <c r="A251" s="5" t="s">
        <v>416</v>
      </c>
      <c r="B251" s="5"/>
      <c r="C251" s="5"/>
      <c r="D251" s="5"/>
      <c r="G251" s="5"/>
      <c r="I251" s="5"/>
      <c r="J251" t="str">
        <f>INDEX(Location!L:L,MATCH(INDEX(Location!K:K,MATCH(Degree_of_Public_Space_By_Distr__2[[#This Row],[สถานที่]],Location!A:A,0)),Location!K:K,0))</f>
        <v>เขตหลักสี่</v>
      </c>
      <c r="L251">
        <f t="shared" si="3"/>
        <v>248</v>
      </c>
    </row>
    <row r="252" spans="1:12" x14ac:dyDescent="0.2">
      <c r="A252" s="5" t="s">
        <v>417</v>
      </c>
      <c r="B252" s="5"/>
      <c r="C252" s="5"/>
      <c r="D252" s="5"/>
      <c r="G252" s="5"/>
      <c r="I252" s="5"/>
      <c r="J252" t="str">
        <f>INDEX(Location!L:L,MATCH(INDEX(Location!K:K,MATCH(Degree_of_Public_Space_By_Distr__2[[#This Row],[สถานที่]],Location!A:A,0)),Location!K:K,0))</f>
        <v>เขตหลักสี่</v>
      </c>
      <c r="L252">
        <f t="shared" si="3"/>
        <v>249</v>
      </c>
    </row>
    <row r="253" spans="1:12" x14ac:dyDescent="0.2">
      <c r="A253" s="5" t="s">
        <v>418</v>
      </c>
      <c r="B253" s="5"/>
      <c r="C253" s="5"/>
      <c r="D253" s="5"/>
      <c r="G253" s="5"/>
      <c r="I253" s="5"/>
      <c r="J253" t="str">
        <f>INDEX(Location!L:L,MATCH(INDEX(Location!K:K,MATCH(Degree_of_Public_Space_By_Distr__2[[#This Row],[สถานที่]],Location!A:A,0)),Location!K:K,0))</f>
        <v>เขตหลักสี่</v>
      </c>
      <c r="L253">
        <f t="shared" si="3"/>
        <v>250</v>
      </c>
    </row>
    <row r="254" spans="1:12" x14ac:dyDescent="0.2">
      <c r="A254" s="5" t="s">
        <v>419</v>
      </c>
      <c r="B254" s="5"/>
      <c r="C254" s="5"/>
      <c r="D254" s="5"/>
      <c r="G254" s="5"/>
      <c r="I254" s="5"/>
      <c r="J254" t="str">
        <f>INDEX(Location!L:L,MATCH(INDEX(Location!K:K,MATCH(Degree_of_Public_Space_By_Distr__2[[#This Row],[สถานที่]],Location!A:A,0)),Location!K:K,0))</f>
        <v>เขตหลักสี่</v>
      </c>
      <c r="L254">
        <f t="shared" si="3"/>
        <v>251</v>
      </c>
    </row>
    <row r="255" spans="1:12" x14ac:dyDescent="0.2">
      <c r="A255" s="5" t="s">
        <v>420</v>
      </c>
      <c r="B255" s="5"/>
      <c r="C255" s="5"/>
      <c r="D255" s="5"/>
      <c r="G255" s="5"/>
      <c r="I255" s="5"/>
      <c r="J255" t="str">
        <f>INDEX(Location!L:L,MATCH(INDEX(Location!K:K,MATCH(Degree_of_Public_Space_By_Distr__2[[#This Row],[สถานที่]],Location!A:A,0)),Location!K:K,0))</f>
        <v>เขตหลักสี่</v>
      </c>
      <c r="L255">
        <f t="shared" si="3"/>
        <v>252</v>
      </c>
    </row>
    <row r="256" spans="1:12" x14ac:dyDescent="0.2">
      <c r="A256" s="5" t="s">
        <v>421</v>
      </c>
      <c r="B256" s="5"/>
      <c r="C256" s="5"/>
      <c r="D256" s="5"/>
      <c r="G256" s="5"/>
      <c r="I256" s="5"/>
      <c r="J256" t="str">
        <f>INDEX(Location!L:L,MATCH(INDEX(Location!K:K,MATCH(Degree_of_Public_Space_By_Distr__2[[#This Row],[สถานที่]],Location!A:A,0)),Location!K:K,0))</f>
        <v>เขตหลักสี่</v>
      </c>
      <c r="L256">
        <f t="shared" si="3"/>
        <v>253</v>
      </c>
    </row>
    <row r="257" spans="1:12" x14ac:dyDescent="0.2">
      <c r="A257" s="5" t="s">
        <v>422</v>
      </c>
      <c r="B257" s="5"/>
      <c r="C257" s="5"/>
      <c r="D257" s="5"/>
      <c r="G257" s="5"/>
      <c r="I257" s="5"/>
      <c r="J257" t="str">
        <f>INDEX(Location!L:L,MATCH(INDEX(Location!K:K,MATCH(Degree_of_Public_Space_By_Distr__2[[#This Row],[สถานที่]],Location!A:A,0)),Location!K:K,0))</f>
        <v>เขตหลักสี่</v>
      </c>
      <c r="L257">
        <f t="shared" si="3"/>
        <v>254</v>
      </c>
    </row>
    <row r="258" spans="1:12" x14ac:dyDescent="0.2">
      <c r="A258" s="5" t="s">
        <v>423</v>
      </c>
      <c r="B258" s="5"/>
      <c r="C258" s="5"/>
      <c r="D258" s="5"/>
      <c r="G258" s="5"/>
      <c r="I258" s="5"/>
      <c r="J258" t="str">
        <f>INDEX(Location!L:L,MATCH(INDEX(Location!K:K,MATCH(Degree_of_Public_Space_By_Distr__2[[#This Row],[สถานที่]],Location!A:A,0)),Location!K:K,0))</f>
        <v>เขตหลักสี่</v>
      </c>
      <c r="L258">
        <f t="shared" si="3"/>
        <v>255</v>
      </c>
    </row>
    <row r="259" spans="1:12" x14ac:dyDescent="0.2">
      <c r="A259" s="5" t="s">
        <v>424</v>
      </c>
      <c r="B259" s="5"/>
      <c r="C259" s="5"/>
      <c r="D259" s="5"/>
      <c r="G259" s="5"/>
      <c r="I259" s="5"/>
      <c r="J259" t="str">
        <f>INDEX(Location!L:L,MATCH(INDEX(Location!K:K,MATCH(Degree_of_Public_Space_By_Distr__2[[#This Row],[สถานที่]],Location!A:A,0)),Location!K:K,0))</f>
        <v>เขตหลักสี่</v>
      </c>
      <c r="L259">
        <f t="shared" si="3"/>
        <v>256</v>
      </c>
    </row>
    <row r="260" spans="1:12" x14ac:dyDescent="0.2">
      <c r="A260" s="5" t="s">
        <v>425</v>
      </c>
      <c r="B260" s="5"/>
      <c r="C260" s="5"/>
      <c r="D260" s="5"/>
      <c r="G260" s="5"/>
      <c r="I260" s="5"/>
      <c r="J260" t="str">
        <f>INDEX(Location!L:L,MATCH(INDEX(Location!K:K,MATCH(Degree_of_Public_Space_By_Distr__2[[#This Row],[สถานที่]],Location!A:A,0)),Location!K:K,0))</f>
        <v>เขตหลักสี่</v>
      </c>
      <c r="L260">
        <f t="shared" si="3"/>
        <v>257</v>
      </c>
    </row>
    <row r="261" spans="1:12" x14ac:dyDescent="0.2">
      <c r="A261" s="5" t="s">
        <v>426</v>
      </c>
      <c r="B261" s="5"/>
      <c r="C261" s="5"/>
      <c r="D261" s="5"/>
      <c r="G261" s="5"/>
      <c r="I261" s="5"/>
      <c r="J261" t="str">
        <f>INDEX(Location!L:L,MATCH(INDEX(Location!K:K,MATCH(Degree_of_Public_Space_By_Distr__2[[#This Row],[สถานที่]],Location!A:A,0)),Location!K:K,0))</f>
        <v>เขตหลักสี่</v>
      </c>
      <c r="L261">
        <f t="shared" ref="L261:L324" si="4">IF(LEN(A261)&gt;3,L260+1,L260)</f>
        <v>258</v>
      </c>
    </row>
    <row r="262" spans="1:12" x14ac:dyDescent="0.2">
      <c r="A262" s="5" t="s">
        <v>427</v>
      </c>
      <c r="B262" s="5"/>
      <c r="C262" s="5"/>
      <c r="D262" s="5"/>
      <c r="G262" s="5"/>
      <c r="I262" s="5"/>
      <c r="J262" t="str">
        <f>INDEX(Location!L:L,MATCH(INDEX(Location!K:K,MATCH(Degree_of_Public_Space_By_Distr__2[[#This Row],[สถานที่]],Location!A:A,0)),Location!K:K,0))</f>
        <v>เขตหลักสี่</v>
      </c>
      <c r="L262">
        <f t="shared" si="4"/>
        <v>259</v>
      </c>
    </row>
    <row r="263" spans="1:12" x14ac:dyDescent="0.2">
      <c r="A263" s="5" t="s">
        <v>428</v>
      </c>
      <c r="B263" s="5"/>
      <c r="C263" s="5"/>
      <c r="D263" s="5"/>
      <c r="G263" s="5"/>
      <c r="I263" s="5"/>
      <c r="J263" t="str">
        <f>INDEX(Location!L:L,MATCH(INDEX(Location!K:K,MATCH(Degree_of_Public_Space_By_Distr__2[[#This Row],[สถานที่]],Location!A:A,0)),Location!K:K,0))</f>
        <v>เขตหลักสี่</v>
      </c>
      <c r="L263">
        <f t="shared" si="4"/>
        <v>260</v>
      </c>
    </row>
    <row r="264" spans="1:12" x14ac:dyDescent="0.2">
      <c r="A264" s="5" t="s">
        <v>429</v>
      </c>
      <c r="B264" s="5"/>
      <c r="C264" s="5"/>
      <c r="D264" s="5"/>
      <c r="G264" s="5"/>
      <c r="I264" s="5"/>
      <c r="J264" t="str">
        <f>INDEX(Location!L:L,MATCH(INDEX(Location!K:K,MATCH(Degree_of_Public_Space_By_Distr__2[[#This Row],[สถานที่]],Location!A:A,0)),Location!K:K,0))</f>
        <v>เขตหลักสี่</v>
      </c>
      <c r="L264">
        <f t="shared" si="4"/>
        <v>261</v>
      </c>
    </row>
    <row r="265" spans="1:12" x14ac:dyDescent="0.2">
      <c r="A265" s="5" t="s">
        <v>430</v>
      </c>
      <c r="B265" s="5"/>
      <c r="C265" s="5"/>
      <c r="D265" s="5"/>
      <c r="G265" s="5"/>
      <c r="I265" s="5"/>
      <c r="J265" t="str">
        <f>INDEX(Location!L:L,MATCH(INDEX(Location!K:K,MATCH(Degree_of_Public_Space_By_Distr__2[[#This Row],[สถานที่]],Location!A:A,0)),Location!K:K,0))</f>
        <v>เขตหลักสี่</v>
      </c>
      <c r="L265">
        <f t="shared" si="4"/>
        <v>262</v>
      </c>
    </row>
    <row r="266" spans="1:12" x14ac:dyDescent="0.2">
      <c r="A266" s="5" t="s">
        <v>431</v>
      </c>
      <c r="B266" s="5"/>
      <c r="C266" s="5"/>
      <c r="D266" s="5"/>
      <c r="G266" s="5"/>
      <c r="I266" s="5"/>
      <c r="J266" t="str">
        <f>INDEX(Location!L:L,MATCH(INDEX(Location!K:K,MATCH(Degree_of_Public_Space_By_Distr__2[[#This Row],[สถานที่]],Location!A:A,0)),Location!K:K,0))</f>
        <v>เขตหลักสี่</v>
      </c>
      <c r="L266">
        <f t="shared" si="4"/>
        <v>263</v>
      </c>
    </row>
    <row r="267" spans="1:12" x14ac:dyDescent="0.2">
      <c r="A267" s="5" t="s">
        <v>432</v>
      </c>
      <c r="B267" s="5"/>
      <c r="C267" s="5"/>
      <c r="D267" s="5"/>
      <c r="G267" s="5"/>
      <c r="I267" s="5"/>
      <c r="J267" t="str">
        <f>INDEX(Location!L:L,MATCH(INDEX(Location!K:K,MATCH(Degree_of_Public_Space_By_Distr__2[[#This Row],[สถานที่]],Location!A:A,0)),Location!K:K,0))</f>
        <v>เขตหลักสี่</v>
      </c>
      <c r="L267">
        <f t="shared" si="4"/>
        <v>264</v>
      </c>
    </row>
    <row r="268" spans="1:12" x14ac:dyDescent="0.2">
      <c r="A268" s="5" t="s">
        <v>433</v>
      </c>
      <c r="B268" s="5"/>
      <c r="C268" s="5"/>
      <c r="D268" s="5"/>
      <c r="G268" s="5"/>
      <c r="I268" s="5"/>
      <c r="J268" t="str">
        <f>INDEX(Location!L:L,MATCH(INDEX(Location!K:K,MATCH(Degree_of_Public_Space_By_Distr__2[[#This Row],[สถานที่]],Location!A:A,0)),Location!K:K,0))</f>
        <v>เขตหลักสี่</v>
      </c>
      <c r="L268">
        <f t="shared" si="4"/>
        <v>265</v>
      </c>
    </row>
    <row r="269" spans="1:12" x14ac:dyDescent="0.2">
      <c r="A269" s="5" t="s">
        <v>434</v>
      </c>
      <c r="B269" s="5"/>
      <c r="C269" s="5"/>
      <c r="D269" s="5"/>
      <c r="G269" s="5"/>
      <c r="I269" s="5"/>
      <c r="J269" t="str">
        <f>INDEX(Location!L:L,MATCH(INDEX(Location!K:K,MATCH(Degree_of_Public_Space_By_Distr__2[[#This Row],[สถานที่]],Location!A:A,0)),Location!K:K,0))</f>
        <v>เขตหลักสี่</v>
      </c>
      <c r="L269">
        <f t="shared" si="4"/>
        <v>266</v>
      </c>
    </row>
    <row r="270" spans="1:12" x14ac:dyDescent="0.2">
      <c r="A270" s="5" t="s">
        <v>435</v>
      </c>
      <c r="B270" s="5"/>
      <c r="C270" s="5"/>
      <c r="D270" s="5"/>
      <c r="G270" s="5"/>
      <c r="I270" s="5"/>
      <c r="J270" t="str">
        <f>INDEX(Location!L:L,MATCH(INDEX(Location!K:K,MATCH(Degree_of_Public_Space_By_Distr__2[[#This Row],[สถานที่]],Location!A:A,0)),Location!K:K,0))</f>
        <v>เขตหลักสี่</v>
      </c>
      <c r="L270">
        <f t="shared" si="4"/>
        <v>267</v>
      </c>
    </row>
    <row r="271" spans="1:12" x14ac:dyDescent="0.2">
      <c r="A271" s="5" t="s">
        <v>436</v>
      </c>
      <c r="B271" s="5"/>
      <c r="C271" s="5"/>
      <c r="D271" s="5"/>
      <c r="G271" s="5"/>
      <c r="I271" s="5"/>
      <c r="J271" t="str">
        <f>INDEX(Location!L:L,MATCH(INDEX(Location!K:K,MATCH(Degree_of_Public_Space_By_Distr__2[[#This Row],[สถานที่]],Location!A:A,0)),Location!K:K,0))</f>
        <v>เขตหลักสี่</v>
      </c>
      <c r="L271">
        <f t="shared" si="4"/>
        <v>268</v>
      </c>
    </row>
    <row r="272" spans="1:12" x14ac:dyDescent="0.2">
      <c r="A272" s="5" t="s">
        <v>437</v>
      </c>
      <c r="B272" s="5"/>
      <c r="C272" s="5"/>
      <c r="D272" s="5"/>
      <c r="G272" s="5"/>
      <c r="I272" s="5"/>
      <c r="J272" t="str">
        <f>INDEX(Location!L:L,MATCH(INDEX(Location!K:K,MATCH(Degree_of_Public_Space_By_Distr__2[[#This Row],[สถานที่]],Location!A:A,0)),Location!K:K,0))</f>
        <v>เขตหลักสี่</v>
      </c>
      <c r="L272">
        <f t="shared" si="4"/>
        <v>269</v>
      </c>
    </row>
    <row r="273" spans="1:12" x14ac:dyDescent="0.2">
      <c r="A273" s="5" t="s">
        <v>438</v>
      </c>
      <c r="B273" s="5"/>
      <c r="C273" s="5"/>
      <c r="D273" s="5"/>
      <c r="G273" s="5"/>
      <c r="I273" s="5"/>
      <c r="J273" t="str">
        <f>INDEX(Location!L:L,MATCH(INDEX(Location!K:K,MATCH(Degree_of_Public_Space_By_Distr__2[[#This Row],[สถานที่]],Location!A:A,0)),Location!K:K,0))</f>
        <v>เขตหลักสี่</v>
      </c>
      <c r="L273">
        <f t="shared" si="4"/>
        <v>270</v>
      </c>
    </row>
    <row r="274" spans="1:12" x14ac:dyDescent="0.2">
      <c r="A274" s="5" t="s">
        <v>439</v>
      </c>
      <c r="B274" s="5"/>
      <c r="C274" s="5"/>
      <c r="D274" s="5"/>
      <c r="G274" s="5"/>
      <c r="I274" s="5"/>
      <c r="J274" t="str">
        <f>INDEX(Location!L:L,MATCH(INDEX(Location!K:K,MATCH(Degree_of_Public_Space_By_Distr__2[[#This Row],[สถานที่]],Location!A:A,0)),Location!K:K,0))</f>
        <v>เขตพระโขนง</v>
      </c>
      <c r="L274">
        <f t="shared" si="4"/>
        <v>271</v>
      </c>
    </row>
    <row r="275" spans="1:12" x14ac:dyDescent="0.2">
      <c r="A275" s="5" t="s">
        <v>440</v>
      </c>
      <c r="B275" s="5"/>
      <c r="C275" s="5"/>
      <c r="D275" s="5"/>
      <c r="G275" s="5"/>
      <c r="I275" s="5"/>
      <c r="J275" t="str">
        <f>INDEX(Location!L:L,MATCH(INDEX(Location!K:K,MATCH(Degree_of_Public_Space_By_Distr__2[[#This Row],[สถานที่]],Location!A:A,0)),Location!K:K,0))</f>
        <v>เขตพระโขนง</v>
      </c>
      <c r="L275">
        <f t="shared" si="4"/>
        <v>272</v>
      </c>
    </row>
    <row r="276" spans="1:12" x14ac:dyDescent="0.2">
      <c r="A276" s="5" t="s">
        <v>441</v>
      </c>
      <c r="B276" s="5"/>
      <c r="C276" s="5"/>
      <c r="D276" s="5"/>
      <c r="G276" s="5"/>
      <c r="I276" s="5"/>
      <c r="J276" t="str">
        <f>INDEX(Location!L:L,MATCH(INDEX(Location!K:K,MATCH(Degree_of_Public_Space_By_Distr__2[[#This Row],[สถานที่]],Location!A:A,0)),Location!K:K,0))</f>
        <v>เขตพระโขนง</v>
      </c>
      <c r="L276">
        <f t="shared" si="4"/>
        <v>273</v>
      </c>
    </row>
    <row r="277" spans="1:12" x14ac:dyDescent="0.2">
      <c r="A277" s="5" t="s">
        <v>442</v>
      </c>
      <c r="B277" s="5"/>
      <c r="C277" s="5"/>
      <c r="D277" s="5"/>
      <c r="G277" s="5"/>
      <c r="I277" s="5"/>
      <c r="J277" t="str">
        <f>INDEX(Location!L:L,MATCH(INDEX(Location!K:K,MATCH(Degree_of_Public_Space_By_Distr__2[[#This Row],[สถานที่]],Location!A:A,0)),Location!K:K,0))</f>
        <v>เขตพระโขนง</v>
      </c>
      <c r="L277">
        <f t="shared" si="4"/>
        <v>274</v>
      </c>
    </row>
    <row r="278" spans="1:12" x14ac:dyDescent="0.2">
      <c r="A278" s="5" t="s">
        <v>443</v>
      </c>
      <c r="B278" s="5"/>
      <c r="C278" s="5"/>
      <c r="D278" s="5"/>
      <c r="G278" s="5"/>
      <c r="I278" s="5"/>
      <c r="J278" t="str">
        <f>INDEX(Location!L:L,MATCH(INDEX(Location!K:K,MATCH(Degree_of_Public_Space_By_Distr__2[[#This Row],[สถานที่]],Location!A:A,0)),Location!K:K,0))</f>
        <v>เขตพระโขนง</v>
      </c>
      <c r="L278">
        <f t="shared" si="4"/>
        <v>275</v>
      </c>
    </row>
    <row r="279" spans="1:12" x14ac:dyDescent="0.2">
      <c r="A279" s="5" t="s">
        <v>444</v>
      </c>
      <c r="B279" s="5"/>
      <c r="C279" s="5"/>
      <c r="D279" s="5"/>
      <c r="G279" s="5"/>
      <c r="I279" s="5"/>
      <c r="J279" t="str">
        <f>INDEX(Location!L:L,MATCH(INDEX(Location!K:K,MATCH(Degree_of_Public_Space_By_Distr__2[[#This Row],[สถานที่]],Location!A:A,0)),Location!K:K,0))</f>
        <v>เขตพระโขนง</v>
      </c>
      <c r="L279">
        <f t="shared" si="4"/>
        <v>276</v>
      </c>
    </row>
    <row r="280" spans="1:12" x14ac:dyDescent="0.2">
      <c r="A280" s="5" t="s">
        <v>444</v>
      </c>
      <c r="B280" s="5"/>
      <c r="C280" s="5"/>
      <c r="D280" s="5"/>
      <c r="G280" s="5"/>
      <c r="I280" s="5"/>
      <c r="J280" t="str">
        <f>INDEX(Location!L:L,MATCH(INDEX(Location!K:K,MATCH(Degree_of_Public_Space_By_Distr__2[[#This Row],[สถานที่]],Location!A:A,0)),Location!K:K,0))</f>
        <v>เขตพระโขนง</v>
      </c>
      <c r="L280">
        <f t="shared" si="4"/>
        <v>277</v>
      </c>
    </row>
    <row r="281" spans="1:12" x14ac:dyDescent="0.2">
      <c r="A281" s="5" t="s">
        <v>445</v>
      </c>
      <c r="B281" s="5"/>
      <c r="C281" s="5"/>
      <c r="D281" s="5"/>
      <c r="G281" s="5"/>
      <c r="I281" s="5"/>
      <c r="J281" t="str">
        <f>INDEX(Location!L:L,MATCH(INDEX(Location!K:K,MATCH(Degree_of_Public_Space_By_Distr__2[[#This Row],[สถานที่]],Location!A:A,0)),Location!K:K,0))</f>
        <v>เขตพระโขนง</v>
      </c>
      <c r="L281">
        <f t="shared" si="4"/>
        <v>278</v>
      </c>
    </row>
    <row r="282" spans="1:12" x14ac:dyDescent="0.2">
      <c r="A282" s="5" t="s">
        <v>446</v>
      </c>
      <c r="B282" s="5"/>
      <c r="C282" s="5"/>
      <c r="D282" s="5"/>
      <c r="G282" s="5"/>
      <c r="I282" s="5"/>
      <c r="J282" t="str">
        <f>INDEX(Location!L:L,MATCH(INDEX(Location!K:K,MATCH(Degree_of_Public_Space_By_Distr__2[[#This Row],[สถานที่]],Location!A:A,0)),Location!K:K,0))</f>
        <v>เขตพระโขนง</v>
      </c>
      <c r="L282">
        <f t="shared" si="4"/>
        <v>279</v>
      </c>
    </row>
    <row r="283" spans="1:12" x14ac:dyDescent="0.2">
      <c r="A283" s="5" t="s">
        <v>447</v>
      </c>
      <c r="B283" s="5"/>
      <c r="C283" s="5"/>
      <c r="D283" s="5"/>
      <c r="G283" s="5"/>
      <c r="I283" s="5"/>
      <c r="J283" t="str">
        <f>INDEX(Location!L:L,MATCH(INDEX(Location!K:K,MATCH(Degree_of_Public_Space_By_Distr__2[[#This Row],[สถานที่]],Location!A:A,0)),Location!K:K,0))</f>
        <v>เขตพระโขนง</v>
      </c>
      <c r="L283">
        <f t="shared" si="4"/>
        <v>280</v>
      </c>
    </row>
    <row r="284" spans="1:12" x14ac:dyDescent="0.2">
      <c r="A284" s="5" t="s">
        <v>448</v>
      </c>
      <c r="B284" s="5"/>
      <c r="C284" s="5"/>
      <c r="D284" s="5"/>
      <c r="G284" s="5"/>
      <c r="I284" s="5"/>
      <c r="J284" t="str">
        <f>INDEX(Location!L:L,MATCH(INDEX(Location!K:K,MATCH(Degree_of_Public_Space_By_Distr__2[[#This Row],[สถานที่]],Location!A:A,0)),Location!K:K,0))</f>
        <v>เขตพระโขนง</v>
      </c>
      <c r="L284">
        <f t="shared" si="4"/>
        <v>281</v>
      </c>
    </row>
    <row r="285" spans="1:12" x14ac:dyDescent="0.2">
      <c r="A285" s="5" t="s">
        <v>449</v>
      </c>
      <c r="B285" s="5"/>
      <c r="C285" s="5"/>
      <c r="D285" s="5"/>
      <c r="G285" s="5"/>
      <c r="I285" s="5"/>
      <c r="J285" t="str">
        <f>INDEX(Location!L:L,MATCH(INDEX(Location!K:K,MATCH(Degree_of_Public_Space_By_Distr__2[[#This Row],[สถานที่]],Location!A:A,0)),Location!K:K,0))</f>
        <v>เขตพระโขนง</v>
      </c>
      <c r="L285">
        <f t="shared" si="4"/>
        <v>282</v>
      </c>
    </row>
    <row r="286" spans="1:12" x14ac:dyDescent="0.2">
      <c r="A286" s="5" t="s">
        <v>450</v>
      </c>
      <c r="B286" s="5"/>
      <c r="C286" s="5"/>
      <c r="D286" s="5"/>
      <c r="G286" s="5"/>
      <c r="I286" s="5"/>
      <c r="J286" t="str">
        <f>INDEX(Location!L:L,MATCH(INDEX(Location!K:K,MATCH(Degree_of_Public_Space_By_Distr__2[[#This Row],[สถานที่]],Location!A:A,0)),Location!K:K,0))</f>
        <v>เขตพระโขนง</v>
      </c>
      <c r="L286">
        <f t="shared" si="4"/>
        <v>283</v>
      </c>
    </row>
    <row r="287" spans="1:12" x14ac:dyDescent="0.2">
      <c r="A287" s="5" t="s">
        <v>451</v>
      </c>
      <c r="B287" s="5"/>
      <c r="C287" s="5"/>
      <c r="D287" s="5"/>
      <c r="G287" s="5"/>
      <c r="I287" s="5"/>
      <c r="J287" t="str">
        <f>INDEX(Location!L:L,MATCH(INDEX(Location!K:K,MATCH(Degree_of_Public_Space_By_Distr__2[[#This Row],[สถานที่]],Location!A:A,0)),Location!K:K,0))</f>
        <v>เขตพระโขนง</v>
      </c>
      <c r="L287">
        <f t="shared" si="4"/>
        <v>284</v>
      </c>
    </row>
    <row r="288" spans="1:12" x14ac:dyDescent="0.2">
      <c r="A288" s="5" t="s">
        <v>452</v>
      </c>
      <c r="B288" s="5"/>
      <c r="C288" s="5"/>
      <c r="D288" s="5"/>
      <c r="G288" s="5"/>
      <c r="I288" s="5"/>
      <c r="J288" t="str">
        <f>INDEX(Location!L:L,MATCH(INDEX(Location!K:K,MATCH(Degree_of_Public_Space_By_Distr__2[[#This Row],[สถานที่]],Location!A:A,0)),Location!K:K,0))</f>
        <v>เขตพระโขนง</v>
      </c>
      <c r="L288">
        <f t="shared" si="4"/>
        <v>285</v>
      </c>
    </row>
    <row r="289" spans="1:12" x14ac:dyDescent="0.2">
      <c r="A289" s="5" t="s">
        <v>453</v>
      </c>
      <c r="B289" s="5"/>
      <c r="C289" s="5"/>
      <c r="D289" s="5"/>
      <c r="G289" s="5"/>
      <c r="I289" s="5"/>
      <c r="J289" t="str">
        <f>INDEX(Location!L:L,MATCH(INDEX(Location!K:K,MATCH(Degree_of_Public_Space_By_Distr__2[[#This Row],[สถานที่]],Location!A:A,0)),Location!K:K,0))</f>
        <v>เขตพระโขนง</v>
      </c>
      <c r="L289">
        <f t="shared" si="4"/>
        <v>286</v>
      </c>
    </row>
    <row r="290" spans="1:12" x14ac:dyDescent="0.2">
      <c r="A290" s="5" t="s">
        <v>454</v>
      </c>
      <c r="B290" s="5"/>
      <c r="C290" s="5"/>
      <c r="D290" s="5"/>
      <c r="G290" s="5"/>
      <c r="I290" s="5"/>
      <c r="J290" t="str">
        <f>INDEX(Location!L:L,MATCH(INDEX(Location!K:K,MATCH(Degree_of_Public_Space_By_Distr__2[[#This Row],[สถานที่]],Location!A:A,0)),Location!K:K,0))</f>
        <v>เขตพระโขนง</v>
      </c>
      <c r="L290">
        <f t="shared" si="4"/>
        <v>287</v>
      </c>
    </row>
    <row r="291" spans="1:12" x14ac:dyDescent="0.2">
      <c r="A291" s="5" t="s">
        <v>455</v>
      </c>
      <c r="B291" s="5"/>
      <c r="C291" s="5"/>
      <c r="D291" s="5"/>
      <c r="G291" s="5"/>
      <c r="I291" s="5"/>
      <c r="J291" t="str">
        <f>INDEX(Location!L:L,MATCH(INDEX(Location!K:K,MATCH(Degree_of_Public_Space_By_Distr__2[[#This Row],[สถานที่]],Location!A:A,0)),Location!K:K,0))</f>
        <v>เขตพระโขนง</v>
      </c>
      <c r="L291">
        <f t="shared" si="4"/>
        <v>288</v>
      </c>
    </row>
    <row r="292" spans="1:12" x14ac:dyDescent="0.2">
      <c r="A292" s="5" t="s">
        <v>456</v>
      </c>
      <c r="B292" s="5"/>
      <c r="C292" s="5"/>
      <c r="D292" s="5"/>
      <c r="G292" s="5"/>
      <c r="I292" s="5"/>
      <c r="J292" t="str">
        <f>INDEX(Location!L:L,MATCH(INDEX(Location!K:K,MATCH(Degree_of_Public_Space_By_Distr__2[[#This Row],[สถานที่]],Location!A:A,0)),Location!K:K,0))</f>
        <v>เขตพระโขนง</v>
      </c>
      <c r="L292">
        <f t="shared" si="4"/>
        <v>289</v>
      </c>
    </row>
    <row r="293" spans="1:12" x14ac:dyDescent="0.2">
      <c r="A293" s="5" t="s">
        <v>457</v>
      </c>
      <c r="B293" s="5"/>
      <c r="C293" s="5"/>
      <c r="D293" s="5"/>
      <c r="G293" s="5"/>
      <c r="I293" s="5"/>
      <c r="J293" t="str">
        <f>INDEX(Location!L:L,MATCH(INDEX(Location!K:K,MATCH(Degree_of_Public_Space_By_Distr__2[[#This Row],[สถานที่]],Location!A:A,0)),Location!K:K,0))</f>
        <v>เขตพระโขนง</v>
      </c>
      <c r="L293">
        <f t="shared" si="4"/>
        <v>290</v>
      </c>
    </row>
    <row r="294" spans="1:12" x14ac:dyDescent="0.2">
      <c r="A294" s="5" t="s">
        <v>458</v>
      </c>
      <c r="B294" s="5"/>
      <c r="C294" s="5"/>
      <c r="D294" s="5"/>
      <c r="G294" s="5"/>
      <c r="I294" s="5"/>
      <c r="J294" t="str">
        <f>INDEX(Location!L:L,MATCH(INDEX(Location!K:K,MATCH(Degree_of_Public_Space_By_Distr__2[[#This Row],[สถานที่]],Location!A:A,0)),Location!K:K,0))</f>
        <v>เขตพระโขนง</v>
      </c>
      <c r="L294">
        <f t="shared" si="4"/>
        <v>291</v>
      </c>
    </row>
    <row r="295" spans="1:12" x14ac:dyDescent="0.2">
      <c r="A295" s="5" t="s">
        <v>459</v>
      </c>
      <c r="B295" s="5"/>
      <c r="C295" s="5"/>
      <c r="D295" s="5"/>
      <c r="G295" s="5"/>
      <c r="I295" s="5"/>
      <c r="J295" t="str">
        <f>INDEX(Location!L:L,MATCH(INDEX(Location!K:K,MATCH(Degree_of_Public_Space_By_Distr__2[[#This Row],[สถานที่]],Location!A:A,0)),Location!K:K,0))</f>
        <v>เขตพระโขนง</v>
      </c>
      <c r="L295">
        <f t="shared" si="4"/>
        <v>292</v>
      </c>
    </row>
    <row r="296" spans="1:12" x14ac:dyDescent="0.2">
      <c r="A296" s="5" t="s">
        <v>460</v>
      </c>
      <c r="B296" s="5"/>
      <c r="C296" s="5"/>
      <c r="D296" s="5"/>
      <c r="G296" s="5"/>
      <c r="I296" s="5"/>
      <c r="J296" t="str">
        <f>INDEX(Location!L:L,MATCH(INDEX(Location!K:K,MATCH(Degree_of_Public_Space_By_Distr__2[[#This Row],[สถานที่]],Location!A:A,0)),Location!K:K,0))</f>
        <v>เขตพระโขนง</v>
      </c>
      <c r="L296">
        <f t="shared" si="4"/>
        <v>293</v>
      </c>
    </row>
    <row r="297" spans="1:12" x14ac:dyDescent="0.2">
      <c r="A297" s="5" t="s">
        <v>461</v>
      </c>
      <c r="B297" s="5"/>
      <c r="C297" s="5"/>
      <c r="D297" s="5"/>
      <c r="G297" s="5"/>
      <c r="I297" s="5"/>
      <c r="J297" t="str">
        <f>INDEX(Location!L:L,MATCH(INDEX(Location!K:K,MATCH(Degree_of_Public_Space_By_Distr__2[[#This Row],[สถานที่]],Location!A:A,0)),Location!K:K,0))</f>
        <v>เขตพระโขนง</v>
      </c>
      <c r="L297">
        <f t="shared" si="4"/>
        <v>294</v>
      </c>
    </row>
    <row r="298" spans="1:12" x14ac:dyDescent="0.2">
      <c r="A298" s="5" t="s">
        <v>462</v>
      </c>
      <c r="B298" s="5"/>
      <c r="C298" s="5"/>
      <c r="D298" s="5"/>
      <c r="G298" s="5"/>
      <c r="I298" s="5"/>
      <c r="J298" t="str">
        <f>INDEX(Location!L:L,MATCH(INDEX(Location!K:K,MATCH(Degree_of_Public_Space_By_Distr__2[[#This Row],[สถานที่]],Location!A:A,0)),Location!K:K,0))</f>
        <v>เขตพระโขนง</v>
      </c>
      <c r="L298">
        <f t="shared" si="4"/>
        <v>295</v>
      </c>
    </row>
    <row r="299" spans="1:12" x14ac:dyDescent="0.2">
      <c r="A299" s="5" t="s">
        <v>463</v>
      </c>
      <c r="B299" s="5"/>
      <c r="C299" s="5"/>
      <c r="D299" s="5"/>
      <c r="G299" s="5"/>
      <c r="I299" s="5"/>
      <c r="J299" t="str">
        <f>INDEX(Location!L:L,MATCH(INDEX(Location!K:K,MATCH(Degree_of_Public_Space_By_Distr__2[[#This Row],[สถานที่]],Location!A:A,0)),Location!K:K,0))</f>
        <v>เขตพระโขนง</v>
      </c>
      <c r="L299">
        <f t="shared" si="4"/>
        <v>296</v>
      </c>
    </row>
    <row r="300" spans="1:12" x14ac:dyDescent="0.2">
      <c r="A300" s="5" t="s">
        <v>464</v>
      </c>
      <c r="B300" s="5"/>
      <c r="C300" s="5"/>
      <c r="D300" s="5"/>
      <c r="G300" s="5"/>
      <c r="I300" s="5"/>
      <c r="J300" t="str">
        <f>INDEX(Location!L:L,MATCH(INDEX(Location!K:K,MATCH(Degree_of_Public_Space_By_Distr__2[[#This Row],[สถานที่]],Location!A:A,0)),Location!K:K,0))</f>
        <v>เขตพระโขนง</v>
      </c>
      <c r="L300">
        <f t="shared" si="4"/>
        <v>297</v>
      </c>
    </row>
    <row r="301" spans="1:12" x14ac:dyDescent="0.2">
      <c r="A301" s="5" t="s">
        <v>465</v>
      </c>
      <c r="B301" s="5"/>
      <c r="C301" s="5"/>
      <c r="D301" s="5"/>
      <c r="G301" s="5"/>
      <c r="I301" s="5"/>
      <c r="J301" t="str">
        <f>INDEX(Location!L:L,MATCH(INDEX(Location!K:K,MATCH(Degree_of_Public_Space_By_Distr__2[[#This Row],[สถานที่]],Location!A:A,0)),Location!K:K,0))</f>
        <v>เขตพระโขนง</v>
      </c>
      <c r="L301">
        <f t="shared" si="4"/>
        <v>298</v>
      </c>
    </row>
    <row r="302" spans="1:12" x14ac:dyDescent="0.2">
      <c r="A302" s="5" t="s">
        <v>466</v>
      </c>
      <c r="B302" s="5"/>
      <c r="C302" s="5"/>
      <c r="D302" s="5"/>
      <c r="G302" s="5"/>
      <c r="I302" s="5"/>
      <c r="J302" t="str">
        <f>INDEX(Location!L:L,MATCH(INDEX(Location!K:K,MATCH(Degree_of_Public_Space_By_Distr__2[[#This Row],[สถานที่]],Location!A:A,0)),Location!K:K,0))</f>
        <v>เขตพระโขนง</v>
      </c>
      <c r="L302">
        <f t="shared" si="4"/>
        <v>299</v>
      </c>
    </row>
    <row r="303" spans="1:12" x14ac:dyDescent="0.2">
      <c r="A303" s="5" t="s">
        <v>467</v>
      </c>
      <c r="B303" s="5"/>
      <c r="C303" s="5"/>
      <c r="D303" s="5"/>
      <c r="G303" s="5"/>
      <c r="I303" s="5"/>
      <c r="J303" t="str">
        <f>INDEX(Location!L:L,MATCH(INDEX(Location!K:K,MATCH(Degree_of_Public_Space_By_Distr__2[[#This Row],[สถานที่]],Location!A:A,0)),Location!K:K,0))</f>
        <v>เขตพระโขนง</v>
      </c>
      <c r="L303">
        <f t="shared" si="4"/>
        <v>300</v>
      </c>
    </row>
    <row r="304" spans="1:12" x14ac:dyDescent="0.2">
      <c r="A304" s="5" t="s">
        <v>468</v>
      </c>
      <c r="B304" s="5"/>
      <c r="C304" s="5"/>
      <c r="D304" s="5"/>
      <c r="G304" s="5"/>
      <c r="I304" s="5"/>
      <c r="J304" t="str">
        <f>INDEX(Location!L:L,MATCH(INDEX(Location!K:K,MATCH(Degree_of_Public_Space_By_Distr__2[[#This Row],[สถานที่]],Location!A:A,0)),Location!K:K,0))</f>
        <v>เขตพระโขนง</v>
      </c>
      <c r="L304">
        <f t="shared" si="4"/>
        <v>301</v>
      </c>
    </row>
    <row r="305" spans="1:12" x14ac:dyDescent="0.2">
      <c r="A305" s="5" t="s">
        <v>469</v>
      </c>
      <c r="B305" s="5"/>
      <c r="C305" s="5"/>
      <c r="D305" s="5"/>
      <c r="G305" s="5"/>
      <c r="I305" s="5"/>
      <c r="J305" t="str">
        <f>INDEX(Location!L:L,MATCH(INDEX(Location!K:K,MATCH(Degree_of_Public_Space_By_Distr__2[[#This Row],[สถานที่]],Location!A:A,0)),Location!K:K,0))</f>
        <v>เขตพระโขนง</v>
      </c>
      <c r="L305">
        <f t="shared" si="4"/>
        <v>302</v>
      </c>
    </row>
    <row r="306" spans="1:12" x14ac:dyDescent="0.2">
      <c r="A306" s="5" t="s">
        <v>470</v>
      </c>
      <c r="B306" s="5"/>
      <c r="C306" s="5"/>
      <c r="D306" s="5"/>
      <c r="G306" s="5"/>
      <c r="I306" s="5"/>
      <c r="J306" t="str">
        <f>INDEX(Location!L:L,MATCH(INDEX(Location!K:K,MATCH(Degree_of_Public_Space_By_Distr__2[[#This Row],[สถานที่]],Location!A:A,0)),Location!K:K,0))</f>
        <v>เขตพระโขนง</v>
      </c>
      <c r="L306">
        <f t="shared" si="4"/>
        <v>303</v>
      </c>
    </row>
    <row r="307" spans="1:12" x14ac:dyDescent="0.2">
      <c r="A307" s="5" t="s">
        <v>471</v>
      </c>
      <c r="B307" s="5"/>
      <c r="C307" s="5"/>
      <c r="D307" s="5"/>
      <c r="G307" s="5"/>
      <c r="I307" s="5"/>
      <c r="J307" t="str">
        <f>INDEX(Location!L:L,MATCH(INDEX(Location!K:K,MATCH(Degree_of_Public_Space_By_Distr__2[[#This Row],[สถานที่]],Location!A:A,0)),Location!K:K,0))</f>
        <v>เขตพระโขนง</v>
      </c>
      <c r="L307">
        <f t="shared" si="4"/>
        <v>304</v>
      </c>
    </row>
    <row r="308" spans="1:12" x14ac:dyDescent="0.2">
      <c r="A308" s="5" t="s">
        <v>472</v>
      </c>
      <c r="B308" s="5"/>
      <c r="C308" s="5"/>
      <c r="D308" s="5"/>
      <c r="G308" s="5"/>
      <c r="I308" s="5"/>
      <c r="J308" t="str">
        <f>INDEX(Location!L:L,MATCH(INDEX(Location!K:K,MATCH(Degree_of_Public_Space_By_Distr__2[[#This Row],[สถานที่]],Location!A:A,0)),Location!K:K,0))</f>
        <v>เขตพระโขนง</v>
      </c>
      <c r="L308">
        <f t="shared" si="4"/>
        <v>305</v>
      </c>
    </row>
    <row r="309" spans="1:12" x14ac:dyDescent="0.2">
      <c r="A309" s="5" t="s">
        <v>473</v>
      </c>
      <c r="B309" s="5"/>
      <c r="C309" s="5"/>
      <c r="D309" s="5"/>
      <c r="G309" s="5"/>
      <c r="I309" s="5"/>
      <c r="J309" t="str">
        <f>INDEX(Location!L:L,MATCH(INDEX(Location!K:K,MATCH(Degree_of_Public_Space_By_Distr__2[[#This Row],[สถานที่]],Location!A:A,0)),Location!K:K,0))</f>
        <v>เขตพระโขนง</v>
      </c>
      <c r="L309">
        <f t="shared" si="4"/>
        <v>306</v>
      </c>
    </row>
    <row r="310" spans="1:12" x14ac:dyDescent="0.2">
      <c r="A310" s="5" t="s">
        <v>474</v>
      </c>
      <c r="B310" s="5"/>
      <c r="C310" s="5"/>
      <c r="D310" s="5"/>
      <c r="G310" s="5"/>
      <c r="I310" s="5"/>
      <c r="J310" t="str">
        <f>INDEX(Location!L:L,MATCH(INDEX(Location!K:K,MATCH(Degree_of_Public_Space_By_Distr__2[[#This Row],[สถานที่]],Location!A:A,0)),Location!K:K,0))</f>
        <v>เขตคลองสามวา</v>
      </c>
      <c r="L310">
        <f t="shared" si="4"/>
        <v>307</v>
      </c>
    </row>
    <row r="311" spans="1:12" x14ac:dyDescent="0.2">
      <c r="A311" s="5" t="s">
        <v>475</v>
      </c>
      <c r="B311" s="5"/>
      <c r="C311" s="5"/>
      <c r="D311" s="5"/>
      <c r="G311" s="5"/>
      <c r="I311" s="5"/>
      <c r="J311" t="str">
        <f>INDEX(Location!L:L,MATCH(INDEX(Location!K:K,MATCH(Degree_of_Public_Space_By_Distr__2[[#This Row],[สถานที่]],Location!A:A,0)),Location!K:K,0))</f>
        <v>เขตคลองสามวา</v>
      </c>
      <c r="L311">
        <f t="shared" si="4"/>
        <v>308</v>
      </c>
    </row>
    <row r="312" spans="1:12" x14ac:dyDescent="0.2">
      <c r="A312" s="5" t="s">
        <v>476</v>
      </c>
      <c r="B312" s="5"/>
      <c r="C312" s="5"/>
      <c r="D312" s="5"/>
      <c r="G312" s="5"/>
      <c r="I312" s="5"/>
      <c r="J312" t="str">
        <f>INDEX(Location!L:L,MATCH(INDEX(Location!K:K,MATCH(Degree_of_Public_Space_By_Distr__2[[#This Row],[สถานที่]],Location!A:A,0)),Location!K:K,0))</f>
        <v>เขตคลองสามวา</v>
      </c>
      <c r="L312">
        <f t="shared" si="4"/>
        <v>309</v>
      </c>
    </row>
    <row r="313" spans="1:12" x14ac:dyDescent="0.2">
      <c r="A313" s="5" t="s">
        <v>477</v>
      </c>
      <c r="B313" s="5"/>
      <c r="C313" s="5"/>
      <c r="D313" s="5"/>
      <c r="G313" s="5"/>
      <c r="I313" s="5"/>
      <c r="J313" t="str">
        <f>INDEX(Location!L:L,MATCH(INDEX(Location!K:K,MATCH(Degree_of_Public_Space_By_Distr__2[[#This Row],[สถานที่]],Location!A:A,0)),Location!K:K,0))</f>
        <v>เขตคลองสามวา</v>
      </c>
      <c r="L313">
        <f t="shared" si="4"/>
        <v>310</v>
      </c>
    </row>
    <row r="314" spans="1:12" x14ac:dyDescent="0.2">
      <c r="A314" s="5" t="s">
        <v>478</v>
      </c>
      <c r="B314" s="5"/>
      <c r="C314" s="5"/>
      <c r="D314" s="5"/>
      <c r="G314" s="5"/>
      <c r="I314" s="5"/>
      <c r="J314" t="str">
        <f>INDEX(Location!L:L,MATCH(INDEX(Location!K:K,MATCH(Degree_of_Public_Space_By_Distr__2[[#This Row],[สถานที่]],Location!A:A,0)),Location!K:K,0))</f>
        <v>เขตคลองสามวา</v>
      </c>
      <c r="L314">
        <f t="shared" si="4"/>
        <v>311</v>
      </c>
    </row>
    <row r="315" spans="1:12" x14ac:dyDescent="0.2">
      <c r="A315" s="5" t="s">
        <v>479</v>
      </c>
      <c r="B315" s="5"/>
      <c r="C315" s="5"/>
      <c r="D315" s="5"/>
      <c r="G315" s="5"/>
      <c r="I315" s="5"/>
      <c r="J315" t="str">
        <f>INDEX(Location!L:L,MATCH(INDEX(Location!K:K,MATCH(Degree_of_Public_Space_By_Distr__2[[#This Row],[สถานที่]],Location!A:A,0)),Location!K:K,0))</f>
        <v>เขตคลองสามวา</v>
      </c>
      <c r="L315">
        <f t="shared" si="4"/>
        <v>312</v>
      </c>
    </row>
    <row r="316" spans="1:12" x14ac:dyDescent="0.2">
      <c r="A316" s="5" t="s">
        <v>480</v>
      </c>
      <c r="B316" s="5"/>
      <c r="C316" s="5"/>
      <c r="D316" s="5"/>
      <c r="G316" s="5"/>
      <c r="I316" s="5"/>
      <c r="J316" t="str">
        <f>INDEX(Location!L:L,MATCH(INDEX(Location!K:K,MATCH(Degree_of_Public_Space_By_Distr__2[[#This Row],[สถานที่]],Location!A:A,0)),Location!K:K,0))</f>
        <v>เขตคลองสามวา</v>
      </c>
      <c r="L316">
        <f t="shared" si="4"/>
        <v>313</v>
      </c>
    </row>
    <row r="317" spans="1:12" x14ac:dyDescent="0.2">
      <c r="A317" s="5" t="s">
        <v>481</v>
      </c>
      <c r="B317" s="5"/>
      <c r="C317" s="5"/>
      <c r="D317" s="5"/>
      <c r="G317" s="5"/>
      <c r="I317" s="5"/>
      <c r="J317" t="str">
        <f>INDEX(Location!L:L,MATCH(INDEX(Location!K:K,MATCH(Degree_of_Public_Space_By_Distr__2[[#This Row],[สถานที่]],Location!A:A,0)),Location!K:K,0))</f>
        <v>เขตคลองสามวา</v>
      </c>
      <c r="L317">
        <f t="shared" si="4"/>
        <v>314</v>
      </c>
    </row>
    <row r="318" spans="1:12" x14ac:dyDescent="0.2">
      <c r="A318" s="5" t="s">
        <v>482</v>
      </c>
      <c r="B318" s="5"/>
      <c r="C318" s="5"/>
      <c r="D318" s="5"/>
      <c r="G318" s="5"/>
      <c r="I318" s="5"/>
      <c r="J318" t="str">
        <f>INDEX(Location!L:L,MATCH(INDEX(Location!K:K,MATCH(Degree_of_Public_Space_By_Distr__2[[#This Row],[สถานที่]],Location!A:A,0)),Location!K:K,0))</f>
        <v>เขตคลองสามวา</v>
      </c>
      <c r="L318">
        <f t="shared" si="4"/>
        <v>315</v>
      </c>
    </row>
    <row r="319" spans="1:12" x14ac:dyDescent="0.2">
      <c r="A319" s="5" t="s">
        <v>483</v>
      </c>
      <c r="B319" s="5"/>
      <c r="C319" s="5"/>
      <c r="D319" s="5"/>
      <c r="G319" s="5"/>
      <c r="I319" s="5"/>
      <c r="J319" t="str">
        <f>INDEX(Location!L:L,MATCH(INDEX(Location!K:K,MATCH(Degree_of_Public_Space_By_Distr__2[[#This Row],[สถานที่]],Location!A:A,0)),Location!K:K,0))</f>
        <v>เขตคลองสามวา</v>
      </c>
      <c r="L319">
        <f t="shared" si="4"/>
        <v>316</v>
      </c>
    </row>
    <row r="320" spans="1:12" x14ac:dyDescent="0.2">
      <c r="A320" s="5" t="s">
        <v>483</v>
      </c>
      <c r="B320" s="5"/>
      <c r="C320" s="5"/>
      <c r="D320" s="5"/>
      <c r="G320" s="5"/>
      <c r="I320" s="5"/>
      <c r="J320" t="str">
        <f>INDEX(Location!L:L,MATCH(INDEX(Location!K:K,MATCH(Degree_of_Public_Space_By_Distr__2[[#This Row],[สถานที่]],Location!A:A,0)),Location!K:K,0))</f>
        <v>เขตคลองสามวา</v>
      </c>
      <c r="L320">
        <f t="shared" si="4"/>
        <v>317</v>
      </c>
    </row>
    <row r="321" spans="1:12" x14ac:dyDescent="0.2">
      <c r="A321" s="5" t="s">
        <v>484</v>
      </c>
      <c r="B321" s="5"/>
      <c r="C321" s="5"/>
      <c r="D321" s="5"/>
      <c r="G321" s="5"/>
      <c r="I321" s="5"/>
      <c r="J321" t="str">
        <f>INDEX(Location!L:L,MATCH(INDEX(Location!K:K,MATCH(Degree_of_Public_Space_By_Distr__2[[#This Row],[สถานที่]],Location!A:A,0)),Location!K:K,0))</f>
        <v>เขตคลองสามวา</v>
      </c>
      <c r="L321">
        <f t="shared" si="4"/>
        <v>318</v>
      </c>
    </row>
    <row r="322" spans="1:12" x14ac:dyDescent="0.2">
      <c r="A322" s="5" t="s">
        <v>485</v>
      </c>
      <c r="B322" s="5"/>
      <c r="C322" s="5"/>
      <c r="D322" s="5"/>
      <c r="G322" s="5"/>
      <c r="I322" s="5"/>
      <c r="J322" t="str">
        <f>INDEX(Location!L:L,MATCH(INDEX(Location!K:K,MATCH(Degree_of_Public_Space_By_Distr__2[[#This Row],[สถานที่]],Location!A:A,0)),Location!K:K,0))</f>
        <v>เขตคลองสามวา</v>
      </c>
      <c r="L322">
        <f t="shared" si="4"/>
        <v>319</v>
      </c>
    </row>
    <row r="323" spans="1:12" x14ac:dyDescent="0.2">
      <c r="A323" s="5" t="s">
        <v>486</v>
      </c>
      <c r="B323" s="5"/>
      <c r="C323" s="5"/>
      <c r="D323" s="5"/>
      <c r="G323" s="5"/>
      <c r="I323" s="5"/>
      <c r="J323" t="str">
        <f>INDEX(Location!L:L,MATCH(INDEX(Location!K:K,MATCH(Degree_of_Public_Space_By_Distr__2[[#This Row],[สถานที่]],Location!A:A,0)),Location!K:K,0))</f>
        <v>เขตคลองสามวา</v>
      </c>
      <c r="L323">
        <f t="shared" si="4"/>
        <v>320</v>
      </c>
    </row>
    <row r="324" spans="1:12" x14ac:dyDescent="0.2">
      <c r="A324" s="5" t="s">
        <v>487</v>
      </c>
      <c r="B324" s="5"/>
      <c r="C324" s="5"/>
      <c r="D324" s="5"/>
      <c r="G324" s="5"/>
      <c r="I324" s="5"/>
      <c r="J324" t="str">
        <f>INDEX(Location!L:L,MATCH(INDEX(Location!K:K,MATCH(Degree_of_Public_Space_By_Distr__2[[#This Row],[สถานที่]],Location!A:A,0)),Location!K:K,0))</f>
        <v>เขตคลองสามวา</v>
      </c>
      <c r="L324">
        <f t="shared" si="4"/>
        <v>321</v>
      </c>
    </row>
    <row r="325" spans="1:12" x14ac:dyDescent="0.2">
      <c r="A325" s="5" t="s">
        <v>488</v>
      </c>
      <c r="B325" s="5"/>
      <c r="C325" s="5"/>
      <c r="D325" s="5"/>
      <c r="G325" s="5"/>
      <c r="I325" s="5"/>
      <c r="J325" t="str">
        <f>INDEX(Location!L:L,MATCH(INDEX(Location!K:K,MATCH(Degree_of_Public_Space_By_Distr__2[[#This Row],[สถานที่]],Location!A:A,0)),Location!K:K,0))</f>
        <v>เขตคลองสามวา</v>
      </c>
      <c r="L325">
        <f t="shared" ref="L325:L388" si="5">IF(LEN(A325)&gt;3,L324+1,L324)</f>
        <v>322</v>
      </c>
    </row>
    <row r="326" spans="1:12" x14ac:dyDescent="0.2">
      <c r="A326" s="5" t="s">
        <v>489</v>
      </c>
      <c r="B326" s="5"/>
      <c r="C326" s="5"/>
      <c r="D326" s="5"/>
      <c r="G326" s="5"/>
      <c r="I326" s="5"/>
      <c r="J326" t="str">
        <f>INDEX(Location!L:L,MATCH(INDEX(Location!K:K,MATCH(Degree_of_Public_Space_By_Distr__2[[#This Row],[สถานที่]],Location!A:A,0)),Location!K:K,0))</f>
        <v>เขตคลองสามวา</v>
      </c>
      <c r="L326">
        <f t="shared" si="5"/>
        <v>323</v>
      </c>
    </row>
    <row r="327" spans="1:12" x14ac:dyDescent="0.2">
      <c r="A327" s="5" t="s">
        <v>490</v>
      </c>
      <c r="B327" s="5"/>
      <c r="C327" s="5"/>
      <c r="D327" s="5"/>
      <c r="G327" s="5"/>
      <c r="I327" s="5"/>
      <c r="J327" t="str">
        <f>INDEX(Location!L:L,MATCH(INDEX(Location!K:K,MATCH(Degree_of_Public_Space_By_Distr__2[[#This Row],[สถานที่]],Location!A:A,0)),Location!K:K,0))</f>
        <v>เขตคลองสามวา</v>
      </c>
      <c r="L327">
        <f t="shared" si="5"/>
        <v>324</v>
      </c>
    </row>
    <row r="328" spans="1:12" x14ac:dyDescent="0.2">
      <c r="A328" s="5" t="s">
        <v>491</v>
      </c>
      <c r="B328" s="5"/>
      <c r="C328" s="5"/>
      <c r="D328" s="5"/>
      <c r="G328" s="5"/>
      <c r="I328" s="5"/>
      <c r="J328" t="str">
        <f>INDEX(Location!L:L,MATCH(INDEX(Location!K:K,MATCH(Degree_of_Public_Space_By_Distr__2[[#This Row],[สถานที่]],Location!A:A,0)),Location!K:K,0))</f>
        <v>เขตคลองสามวา</v>
      </c>
      <c r="L328">
        <f t="shared" si="5"/>
        <v>325</v>
      </c>
    </row>
    <row r="329" spans="1:12" x14ac:dyDescent="0.2">
      <c r="A329" s="5" t="s">
        <v>492</v>
      </c>
      <c r="B329" s="5"/>
      <c r="C329" s="5"/>
      <c r="D329" s="5"/>
      <c r="G329" s="5"/>
      <c r="I329" s="5"/>
      <c r="J329" t="str">
        <f>INDEX(Location!L:L,MATCH(INDEX(Location!K:K,MATCH(Degree_of_Public_Space_By_Distr__2[[#This Row],[สถานที่]],Location!A:A,0)),Location!K:K,0))</f>
        <v>เขตคลองสามวา</v>
      </c>
      <c r="L329">
        <f t="shared" si="5"/>
        <v>326</v>
      </c>
    </row>
    <row r="330" spans="1:12" x14ac:dyDescent="0.2">
      <c r="A330" s="5" t="s">
        <v>493</v>
      </c>
      <c r="B330" s="5"/>
      <c r="C330" s="5"/>
      <c r="D330" s="5"/>
      <c r="G330" s="5"/>
      <c r="I330" s="5"/>
      <c r="J330" t="str">
        <f>INDEX(Location!L:L,MATCH(INDEX(Location!K:K,MATCH(Degree_of_Public_Space_By_Distr__2[[#This Row],[สถานที่]],Location!A:A,0)),Location!K:K,0))</f>
        <v>เขตคลองสามวา</v>
      </c>
      <c r="L330">
        <f t="shared" si="5"/>
        <v>327</v>
      </c>
    </row>
    <row r="331" spans="1:12" x14ac:dyDescent="0.2">
      <c r="A331" s="5" t="s">
        <v>494</v>
      </c>
      <c r="B331" s="5"/>
      <c r="C331" s="5"/>
      <c r="D331" s="5"/>
      <c r="G331" s="5"/>
      <c r="I331" s="5"/>
      <c r="J331" t="str">
        <f>INDEX(Location!L:L,MATCH(INDEX(Location!K:K,MATCH(Degree_of_Public_Space_By_Distr__2[[#This Row],[สถานที่]],Location!A:A,0)),Location!K:K,0))</f>
        <v>เขตคลองสามวา</v>
      </c>
      <c r="L331">
        <f t="shared" si="5"/>
        <v>328</v>
      </c>
    </row>
    <row r="332" spans="1:12" x14ac:dyDescent="0.2">
      <c r="A332" s="5" t="s">
        <v>495</v>
      </c>
      <c r="B332" s="5"/>
      <c r="C332" s="5"/>
      <c r="D332" s="5"/>
      <c r="G332" s="5"/>
      <c r="I332" s="5"/>
      <c r="J332" t="str">
        <f>INDEX(Location!L:L,MATCH(INDEX(Location!K:K,MATCH(Degree_of_Public_Space_By_Distr__2[[#This Row],[สถานที่]],Location!A:A,0)),Location!K:K,0))</f>
        <v>เขตคลองสามวา</v>
      </c>
      <c r="L332">
        <f t="shared" si="5"/>
        <v>329</v>
      </c>
    </row>
    <row r="333" spans="1:12" x14ac:dyDescent="0.2">
      <c r="A333" s="5" t="s">
        <v>496</v>
      </c>
      <c r="B333" s="5"/>
      <c r="C333" s="5"/>
      <c r="D333" s="5"/>
      <c r="G333" s="5"/>
      <c r="I333" s="5"/>
      <c r="J333" t="str">
        <f>INDEX(Location!L:L,MATCH(INDEX(Location!K:K,MATCH(Degree_of_Public_Space_By_Distr__2[[#This Row],[สถานที่]],Location!A:A,0)),Location!K:K,0))</f>
        <v>เขตคลองสามวา</v>
      </c>
      <c r="L333">
        <f t="shared" si="5"/>
        <v>330</v>
      </c>
    </row>
    <row r="334" spans="1:12" x14ac:dyDescent="0.2">
      <c r="A334" s="5" t="s">
        <v>497</v>
      </c>
      <c r="B334" s="5"/>
      <c r="C334" s="5"/>
      <c r="D334" s="5"/>
      <c r="G334" s="5"/>
      <c r="I334" s="5"/>
      <c r="J334" t="str">
        <f>INDEX(Location!L:L,MATCH(INDEX(Location!K:K,MATCH(Degree_of_Public_Space_By_Distr__2[[#This Row],[สถานที่]],Location!A:A,0)),Location!K:K,0))</f>
        <v>เขตคลองสามวา</v>
      </c>
      <c r="L334">
        <f t="shared" si="5"/>
        <v>331</v>
      </c>
    </row>
    <row r="335" spans="1:12" x14ac:dyDescent="0.2">
      <c r="A335" s="5" t="s">
        <v>498</v>
      </c>
      <c r="B335" s="5"/>
      <c r="C335" s="5"/>
      <c r="D335" s="5"/>
      <c r="G335" s="5"/>
      <c r="I335" s="5"/>
      <c r="J335" t="str">
        <f>INDEX(Location!L:L,MATCH(INDEX(Location!K:K,MATCH(Degree_of_Public_Space_By_Distr__2[[#This Row],[สถานที่]],Location!A:A,0)),Location!K:K,0))</f>
        <v>เขตคลองสามวา</v>
      </c>
      <c r="L335">
        <f t="shared" si="5"/>
        <v>332</v>
      </c>
    </row>
    <row r="336" spans="1:12" x14ac:dyDescent="0.2">
      <c r="A336" s="5" t="s">
        <v>499</v>
      </c>
      <c r="B336" s="5"/>
      <c r="C336" s="5"/>
      <c r="D336" s="5"/>
      <c r="G336" s="5"/>
      <c r="I336" s="5"/>
      <c r="J336" t="str">
        <f>INDEX(Location!L:L,MATCH(INDEX(Location!K:K,MATCH(Degree_of_Public_Space_By_Distr__2[[#This Row],[สถานที่]],Location!A:A,0)),Location!K:K,0))</f>
        <v>เขตคลองสามวา</v>
      </c>
      <c r="L336">
        <f t="shared" si="5"/>
        <v>333</v>
      </c>
    </row>
    <row r="337" spans="1:12" x14ac:dyDescent="0.2">
      <c r="A337" s="5" t="s">
        <v>500</v>
      </c>
      <c r="B337" s="5"/>
      <c r="C337" s="5"/>
      <c r="D337" s="5"/>
      <c r="G337" s="5"/>
      <c r="I337" s="5"/>
      <c r="J337" t="str">
        <f>INDEX(Location!L:L,MATCH(INDEX(Location!K:K,MATCH(Degree_of_Public_Space_By_Distr__2[[#This Row],[สถานที่]],Location!A:A,0)),Location!K:K,0))</f>
        <v>เขตคลองสามวา</v>
      </c>
      <c r="L337">
        <f t="shared" si="5"/>
        <v>334</v>
      </c>
    </row>
    <row r="338" spans="1:12" x14ac:dyDescent="0.2">
      <c r="A338" s="5" t="s">
        <v>501</v>
      </c>
      <c r="B338" s="5"/>
      <c r="C338" s="5"/>
      <c r="D338" s="5"/>
      <c r="G338" s="5"/>
      <c r="I338" s="5"/>
      <c r="J338" t="str">
        <f>INDEX(Location!L:L,MATCH(INDEX(Location!K:K,MATCH(Degree_of_Public_Space_By_Distr__2[[#This Row],[สถานที่]],Location!A:A,0)),Location!K:K,0))</f>
        <v>เขตคลองสามวา</v>
      </c>
      <c r="L338">
        <f t="shared" si="5"/>
        <v>335</v>
      </c>
    </row>
    <row r="339" spans="1:12" x14ac:dyDescent="0.2">
      <c r="A339" s="5" t="s">
        <v>502</v>
      </c>
      <c r="B339" s="5"/>
      <c r="C339" s="5"/>
      <c r="D339" s="5"/>
      <c r="G339" s="5"/>
      <c r="I339" s="5"/>
      <c r="J339" t="str">
        <f>INDEX(Location!L:L,MATCH(INDEX(Location!K:K,MATCH(Degree_of_Public_Space_By_Distr__2[[#This Row],[สถานที่]],Location!A:A,0)),Location!K:K,0))</f>
        <v>เขตคลองสามวา</v>
      </c>
      <c r="L339">
        <f t="shared" si="5"/>
        <v>336</v>
      </c>
    </row>
    <row r="340" spans="1:12" x14ac:dyDescent="0.2">
      <c r="A340" s="5" t="s">
        <v>503</v>
      </c>
      <c r="B340" s="5"/>
      <c r="C340" s="5"/>
      <c r="D340" s="5"/>
      <c r="G340" s="5"/>
      <c r="I340" s="5"/>
      <c r="J340" t="str">
        <f>INDEX(Location!L:L,MATCH(INDEX(Location!K:K,MATCH(Degree_of_Public_Space_By_Distr__2[[#This Row],[สถานที่]],Location!A:A,0)),Location!K:K,0))</f>
        <v>เขตคลองสามวา</v>
      </c>
      <c r="L340">
        <f t="shared" si="5"/>
        <v>337</v>
      </c>
    </row>
    <row r="341" spans="1:12" x14ac:dyDescent="0.2">
      <c r="A341" s="5" t="s">
        <v>504</v>
      </c>
      <c r="B341" s="5"/>
      <c r="C341" s="5"/>
      <c r="D341" s="5"/>
      <c r="G341" s="5"/>
      <c r="I341" s="5"/>
      <c r="J341" t="str">
        <f>INDEX(Location!L:L,MATCH(INDEX(Location!K:K,MATCH(Degree_of_Public_Space_By_Distr__2[[#This Row],[สถานที่]],Location!A:A,0)),Location!K:K,0))</f>
        <v>เขตคลองสามวา</v>
      </c>
      <c r="L341">
        <f t="shared" si="5"/>
        <v>338</v>
      </c>
    </row>
    <row r="342" spans="1:12" x14ac:dyDescent="0.2">
      <c r="A342" s="5" t="s">
        <v>505</v>
      </c>
      <c r="B342" s="5"/>
      <c r="C342" s="5"/>
      <c r="D342" s="5"/>
      <c r="G342" s="5"/>
      <c r="I342" s="5"/>
      <c r="J342" t="str">
        <f>INDEX(Location!L:L,MATCH(INDEX(Location!K:K,MATCH(Degree_of_Public_Space_By_Distr__2[[#This Row],[สถานที่]],Location!A:A,0)),Location!K:K,0))</f>
        <v>เขตคลองสามวา</v>
      </c>
      <c r="L342">
        <f t="shared" si="5"/>
        <v>339</v>
      </c>
    </row>
    <row r="343" spans="1:12" x14ac:dyDescent="0.2">
      <c r="A343" s="5" t="s">
        <v>506</v>
      </c>
      <c r="B343" s="5"/>
      <c r="C343" s="5"/>
      <c r="D343" s="5"/>
      <c r="G343" s="5"/>
      <c r="I343" s="5"/>
      <c r="J343" t="str">
        <f>INDEX(Location!L:L,MATCH(INDEX(Location!K:K,MATCH(Degree_of_Public_Space_By_Distr__2[[#This Row],[สถานที่]],Location!A:A,0)),Location!K:K,0))</f>
        <v>เขตคลองสามวา</v>
      </c>
      <c r="L343">
        <f t="shared" si="5"/>
        <v>340</v>
      </c>
    </row>
    <row r="344" spans="1:12" x14ac:dyDescent="0.2">
      <c r="A344" s="5" t="s">
        <v>507</v>
      </c>
      <c r="B344" s="5"/>
      <c r="C344" s="5"/>
      <c r="D344" s="5"/>
      <c r="G344" s="5"/>
      <c r="I344" s="5"/>
      <c r="J344" t="str">
        <f>INDEX(Location!L:L,MATCH(INDEX(Location!K:K,MATCH(Degree_of_Public_Space_By_Distr__2[[#This Row],[สถานที่]],Location!A:A,0)),Location!K:K,0))</f>
        <v>เขตคลองสามวา</v>
      </c>
      <c r="L344">
        <f t="shared" si="5"/>
        <v>341</v>
      </c>
    </row>
    <row r="345" spans="1:12" x14ac:dyDescent="0.2">
      <c r="A345" s="5" t="s">
        <v>508</v>
      </c>
      <c r="B345" s="5"/>
      <c r="C345" s="5"/>
      <c r="D345" s="5"/>
      <c r="G345" s="5"/>
      <c r="I345" s="5"/>
      <c r="J345" t="str">
        <f>INDEX(Location!L:L,MATCH(INDEX(Location!K:K,MATCH(Degree_of_Public_Space_By_Distr__2[[#This Row],[สถานที่]],Location!A:A,0)),Location!K:K,0))</f>
        <v>เขตคลองสามวา</v>
      </c>
      <c r="L345">
        <f t="shared" si="5"/>
        <v>342</v>
      </c>
    </row>
    <row r="346" spans="1:12" x14ac:dyDescent="0.2">
      <c r="A346" s="5" t="s">
        <v>509</v>
      </c>
      <c r="B346" s="5"/>
      <c r="C346" s="5"/>
      <c r="D346" s="5"/>
      <c r="G346" s="5"/>
      <c r="I346" s="5"/>
      <c r="J346" t="str">
        <f>INDEX(Location!L:L,MATCH(INDEX(Location!K:K,MATCH(Degree_of_Public_Space_By_Distr__2[[#This Row],[สถานที่]],Location!A:A,0)),Location!K:K,0))</f>
        <v>เขตคลองสามวา</v>
      </c>
      <c r="L346">
        <f t="shared" si="5"/>
        <v>343</v>
      </c>
    </row>
    <row r="347" spans="1:12" x14ac:dyDescent="0.2">
      <c r="A347" s="5" t="s">
        <v>510</v>
      </c>
      <c r="B347" s="5"/>
      <c r="C347" s="5"/>
      <c r="D347" s="5"/>
      <c r="G347" s="5"/>
      <c r="I347" s="5"/>
      <c r="J347" t="str">
        <f>INDEX(Location!L:L,MATCH(INDEX(Location!K:K,MATCH(Degree_of_Public_Space_By_Distr__2[[#This Row],[สถานที่]],Location!A:A,0)),Location!K:K,0))</f>
        <v>เขตคลองสามวา</v>
      </c>
      <c r="L347">
        <f t="shared" si="5"/>
        <v>344</v>
      </c>
    </row>
    <row r="348" spans="1:12" x14ac:dyDescent="0.2">
      <c r="A348" s="5" t="s">
        <v>511</v>
      </c>
      <c r="B348" s="5"/>
      <c r="C348" s="5"/>
      <c r="D348" s="5"/>
      <c r="G348" s="5"/>
      <c r="I348" s="5"/>
      <c r="J348" t="str">
        <f>INDEX(Location!L:L,MATCH(INDEX(Location!K:K,MATCH(Degree_of_Public_Space_By_Distr__2[[#This Row],[สถานที่]],Location!A:A,0)),Location!K:K,0))</f>
        <v>เขตคลองสามวา</v>
      </c>
      <c r="L348">
        <f t="shared" si="5"/>
        <v>345</v>
      </c>
    </row>
    <row r="349" spans="1:12" x14ac:dyDescent="0.2">
      <c r="A349" s="5" t="s">
        <v>512</v>
      </c>
      <c r="B349" s="5"/>
      <c r="C349" s="5"/>
      <c r="D349" s="5"/>
      <c r="G349" s="5"/>
      <c r="I349" s="5"/>
      <c r="J349" t="str">
        <f>INDEX(Location!L:L,MATCH(INDEX(Location!K:K,MATCH(Degree_of_Public_Space_By_Distr__2[[#This Row],[สถานที่]],Location!A:A,0)),Location!K:K,0))</f>
        <v>เขตคลองสามวา</v>
      </c>
      <c r="L349">
        <f t="shared" si="5"/>
        <v>346</v>
      </c>
    </row>
    <row r="350" spans="1:12" x14ac:dyDescent="0.2">
      <c r="A350" s="5" t="s">
        <v>513</v>
      </c>
      <c r="B350" s="5"/>
      <c r="C350" s="5"/>
      <c r="D350" s="5"/>
      <c r="G350" s="5"/>
      <c r="I350" s="5"/>
      <c r="J350" t="str">
        <f>INDEX(Location!L:L,MATCH(INDEX(Location!K:K,MATCH(Degree_of_Public_Space_By_Distr__2[[#This Row],[สถานที่]],Location!A:A,0)),Location!K:K,0))</f>
        <v>เขตคลองสามวา</v>
      </c>
      <c r="L350">
        <f t="shared" si="5"/>
        <v>347</v>
      </c>
    </row>
    <row r="351" spans="1:12" x14ac:dyDescent="0.2">
      <c r="A351" s="5" t="s">
        <v>514</v>
      </c>
      <c r="B351" s="5"/>
      <c r="C351" s="5"/>
      <c r="D351" s="5"/>
      <c r="G351" s="5"/>
      <c r="I351" s="5"/>
      <c r="J351" t="str">
        <f>INDEX(Location!L:L,MATCH(INDEX(Location!K:K,MATCH(Degree_of_Public_Space_By_Distr__2[[#This Row],[สถานที่]],Location!A:A,0)),Location!K:K,0))</f>
        <v>เขตคลองสามวา</v>
      </c>
      <c r="L351">
        <f t="shared" si="5"/>
        <v>348</v>
      </c>
    </row>
    <row r="352" spans="1:12" x14ac:dyDescent="0.2">
      <c r="A352" s="5" t="s">
        <v>515</v>
      </c>
      <c r="B352" s="5"/>
      <c r="C352" s="5"/>
      <c r="D352" s="5"/>
      <c r="G352" s="5"/>
      <c r="I352" s="5"/>
      <c r="J352" t="str">
        <f>INDEX(Location!L:L,MATCH(INDEX(Location!K:K,MATCH(Degree_of_Public_Space_By_Distr__2[[#This Row],[สถานที่]],Location!A:A,0)),Location!K:K,0))</f>
        <v>เขตคลองสามวา</v>
      </c>
      <c r="L352">
        <f t="shared" si="5"/>
        <v>349</v>
      </c>
    </row>
    <row r="353" spans="1:12" x14ac:dyDescent="0.2">
      <c r="A353" s="5" t="s">
        <v>516</v>
      </c>
      <c r="B353" s="5"/>
      <c r="C353" s="5"/>
      <c r="D353" s="5"/>
      <c r="G353" s="5"/>
      <c r="I353" s="5"/>
      <c r="J353" t="str">
        <f>INDEX(Location!L:L,MATCH(INDEX(Location!K:K,MATCH(Degree_of_Public_Space_By_Distr__2[[#This Row],[สถานที่]],Location!A:A,0)),Location!K:K,0))</f>
        <v>เขตคลองสามวา</v>
      </c>
      <c r="L353">
        <f t="shared" si="5"/>
        <v>350</v>
      </c>
    </row>
    <row r="354" spans="1:12" x14ac:dyDescent="0.2">
      <c r="A354" s="5" t="s">
        <v>517</v>
      </c>
      <c r="B354" s="5"/>
      <c r="C354" s="5"/>
      <c r="D354" s="5"/>
      <c r="G354" s="5"/>
      <c r="I354" s="5"/>
      <c r="J354" t="str">
        <f>INDEX(Location!L:L,MATCH(INDEX(Location!K:K,MATCH(Degree_of_Public_Space_By_Distr__2[[#This Row],[สถานที่]],Location!A:A,0)),Location!K:K,0))</f>
        <v>เขตคลองสามวา</v>
      </c>
      <c r="L354">
        <f t="shared" si="5"/>
        <v>351</v>
      </c>
    </row>
    <row r="355" spans="1:12" x14ac:dyDescent="0.2">
      <c r="A355" s="5" t="s">
        <v>518</v>
      </c>
      <c r="B355" s="5"/>
      <c r="C355" s="5"/>
      <c r="D355" s="5"/>
      <c r="G355" s="5"/>
      <c r="I355" s="5"/>
      <c r="J355" t="str">
        <f>INDEX(Location!L:L,MATCH(INDEX(Location!K:K,MATCH(Degree_of_Public_Space_By_Distr__2[[#This Row],[สถานที่]],Location!A:A,0)),Location!K:K,0))</f>
        <v>เขตคลองสามวา</v>
      </c>
      <c r="L355">
        <f t="shared" si="5"/>
        <v>352</v>
      </c>
    </row>
    <row r="356" spans="1:12" x14ac:dyDescent="0.2">
      <c r="A356" s="5" t="s">
        <v>519</v>
      </c>
      <c r="B356" s="5"/>
      <c r="C356" s="5"/>
      <c r="D356" s="5"/>
      <c r="G356" s="5"/>
      <c r="I356" s="5"/>
      <c r="J356" t="str">
        <f>INDEX(Location!L:L,MATCH(INDEX(Location!K:K,MATCH(Degree_of_Public_Space_By_Distr__2[[#This Row],[สถานที่]],Location!A:A,0)),Location!K:K,0))</f>
        <v>เขตคลองสามวา</v>
      </c>
      <c r="L356">
        <f t="shared" si="5"/>
        <v>353</v>
      </c>
    </row>
    <row r="357" spans="1:12" x14ac:dyDescent="0.2">
      <c r="A357" s="5" t="s">
        <v>520</v>
      </c>
      <c r="B357" s="5"/>
      <c r="C357" s="5"/>
      <c r="D357" s="5"/>
      <c r="G357" s="5"/>
      <c r="I357" s="5"/>
      <c r="J357" t="str">
        <f>INDEX(Location!L:L,MATCH(INDEX(Location!K:K,MATCH(Degree_of_Public_Space_By_Distr__2[[#This Row],[สถานที่]],Location!A:A,0)),Location!K:K,0))</f>
        <v>เขตคลองสามวา</v>
      </c>
      <c r="L357">
        <f t="shared" si="5"/>
        <v>354</v>
      </c>
    </row>
    <row r="358" spans="1:12" x14ac:dyDescent="0.2">
      <c r="A358" s="5" t="s">
        <v>521</v>
      </c>
      <c r="B358" s="5"/>
      <c r="C358" s="5"/>
      <c r="D358" s="5"/>
      <c r="G358" s="5"/>
      <c r="I358" s="5"/>
      <c r="J358" t="str">
        <f>INDEX(Location!L:L,MATCH(INDEX(Location!K:K,MATCH(Degree_of_Public_Space_By_Distr__2[[#This Row],[สถานที่]],Location!A:A,0)),Location!K:K,0))</f>
        <v>เขตคลองสามวา</v>
      </c>
      <c r="L358">
        <f t="shared" si="5"/>
        <v>355</v>
      </c>
    </row>
    <row r="359" spans="1:12" x14ac:dyDescent="0.2">
      <c r="A359" s="5" t="s">
        <v>522</v>
      </c>
      <c r="B359" s="5"/>
      <c r="C359" s="5"/>
      <c r="D359" s="5"/>
      <c r="G359" s="5"/>
      <c r="I359" s="5"/>
      <c r="J359" t="str">
        <f>INDEX(Location!L:L,MATCH(INDEX(Location!K:K,MATCH(Degree_of_Public_Space_By_Distr__2[[#This Row],[สถานที่]],Location!A:A,0)),Location!K:K,0))</f>
        <v>เขตคลองสามวา</v>
      </c>
      <c r="L359">
        <f t="shared" si="5"/>
        <v>356</v>
      </c>
    </row>
    <row r="360" spans="1:12" x14ac:dyDescent="0.2">
      <c r="A360" s="5" t="s">
        <v>523</v>
      </c>
      <c r="B360" s="5"/>
      <c r="C360" s="5"/>
      <c r="D360" s="5"/>
      <c r="G360" s="5"/>
      <c r="I360" s="5"/>
      <c r="J360" t="str">
        <f>INDEX(Location!L:L,MATCH(INDEX(Location!K:K,MATCH(Degree_of_Public_Space_By_Distr__2[[#This Row],[สถานที่]],Location!A:A,0)),Location!K:K,0))</f>
        <v>เขตคลองสามวา</v>
      </c>
      <c r="L360">
        <f t="shared" si="5"/>
        <v>357</v>
      </c>
    </row>
    <row r="361" spans="1:12" x14ac:dyDescent="0.2">
      <c r="A361" s="5" t="s">
        <v>524</v>
      </c>
      <c r="B361" s="5"/>
      <c r="C361" s="5"/>
      <c r="D361" s="5"/>
      <c r="G361" s="5"/>
      <c r="I361" s="5"/>
      <c r="J361" t="str">
        <f>INDEX(Location!L:L,MATCH(INDEX(Location!K:K,MATCH(Degree_of_Public_Space_By_Distr__2[[#This Row],[สถานที่]],Location!A:A,0)),Location!K:K,0))</f>
        <v>เขตคลองสามวา</v>
      </c>
      <c r="L361">
        <f t="shared" si="5"/>
        <v>358</v>
      </c>
    </row>
    <row r="362" spans="1:12" x14ac:dyDescent="0.2">
      <c r="A362" s="5" t="s">
        <v>525</v>
      </c>
      <c r="B362" s="5"/>
      <c r="C362" s="5"/>
      <c r="D362" s="5"/>
      <c r="G362" s="5"/>
      <c r="I362" s="5"/>
      <c r="J362" t="str">
        <f>INDEX(Location!L:L,MATCH(INDEX(Location!K:K,MATCH(Degree_of_Public_Space_By_Distr__2[[#This Row],[สถานที่]],Location!A:A,0)),Location!K:K,0))</f>
        <v>เขตคลองสามวา</v>
      </c>
      <c r="L362">
        <f t="shared" si="5"/>
        <v>359</v>
      </c>
    </row>
    <row r="363" spans="1:12" x14ac:dyDescent="0.2">
      <c r="A363" s="5" t="s">
        <v>526</v>
      </c>
      <c r="B363" s="5"/>
      <c r="C363" s="5"/>
      <c r="D363" s="5"/>
      <c r="G363" s="5"/>
      <c r="I363" s="5"/>
      <c r="J363" t="str">
        <f>INDEX(Location!L:L,MATCH(INDEX(Location!K:K,MATCH(Degree_of_Public_Space_By_Distr__2[[#This Row],[สถานที่]],Location!A:A,0)),Location!K:K,0))</f>
        <v>เขตคลองสามวา</v>
      </c>
      <c r="L363">
        <f t="shared" si="5"/>
        <v>360</v>
      </c>
    </row>
    <row r="364" spans="1:12" x14ac:dyDescent="0.2">
      <c r="A364" s="5" t="s">
        <v>527</v>
      </c>
      <c r="B364" s="5"/>
      <c r="C364" s="5"/>
      <c r="D364" s="5"/>
      <c r="G364" s="5"/>
      <c r="I364" s="5"/>
      <c r="J364" t="str">
        <f>INDEX(Location!L:L,MATCH(INDEX(Location!K:K,MATCH(Degree_of_Public_Space_By_Distr__2[[#This Row],[สถานที่]],Location!A:A,0)),Location!K:K,0))</f>
        <v>เขตคลองสามวา</v>
      </c>
      <c r="L364">
        <f t="shared" si="5"/>
        <v>361</v>
      </c>
    </row>
    <row r="365" spans="1:12" x14ac:dyDescent="0.2">
      <c r="A365" s="5" t="s">
        <v>528</v>
      </c>
      <c r="B365" s="5"/>
      <c r="C365" s="5"/>
      <c r="D365" s="5"/>
      <c r="G365" s="5"/>
      <c r="I365" s="5"/>
      <c r="J365" t="str">
        <f>INDEX(Location!L:L,MATCH(INDEX(Location!K:K,MATCH(Degree_of_Public_Space_By_Distr__2[[#This Row],[สถานที่]],Location!A:A,0)),Location!K:K,0))</f>
        <v>เขตคลองสามวา</v>
      </c>
      <c r="L365">
        <f t="shared" si="5"/>
        <v>362</v>
      </c>
    </row>
    <row r="366" spans="1:12" x14ac:dyDescent="0.2">
      <c r="A366" s="5" t="s">
        <v>529</v>
      </c>
      <c r="B366" s="5"/>
      <c r="C366" s="5"/>
      <c r="D366" s="5"/>
      <c r="G366" s="5"/>
      <c r="I366" s="5"/>
      <c r="J366" t="str">
        <f>INDEX(Location!L:L,MATCH(INDEX(Location!K:K,MATCH(Degree_of_Public_Space_By_Distr__2[[#This Row],[สถานที่]],Location!A:A,0)),Location!K:K,0))</f>
        <v>เขตคลองสามวา</v>
      </c>
      <c r="L366">
        <f t="shared" si="5"/>
        <v>363</v>
      </c>
    </row>
    <row r="367" spans="1:12" x14ac:dyDescent="0.2">
      <c r="A367" s="5" t="s">
        <v>530</v>
      </c>
      <c r="B367" s="5"/>
      <c r="C367" s="5"/>
      <c r="D367" s="5"/>
      <c r="G367" s="5"/>
      <c r="I367" s="5"/>
      <c r="J367" t="str">
        <f>INDEX(Location!L:L,MATCH(INDEX(Location!K:K,MATCH(Degree_of_Public_Space_By_Distr__2[[#This Row],[สถานที่]],Location!A:A,0)),Location!K:K,0))</f>
        <v>เขตคลองสามวา</v>
      </c>
      <c r="L367">
        <f t="shared" si="5"/>
        <v>364</v>
      </c>
    </row>
    <row r="368" spans="1:12" x14ac:dyDescent="0.2">
      <c r="A368" s="5" t="s">
        <v>531</v>
      </c>
      <c r="B368" s="5"/>
      <c r="C368" s="5"/>
      <c r="D368" s="5"/>
      <c r="G368" s="5"/>
      <c r="I368" s="5"/>
      <c r="J368" t="str">
        <f>INDEX(Location!L:L,MATCH(INDEX(Location!K:K,MATCH(Degree_of_Public_Space_By_Distr__2[[#This Row],[สถานที่]],Location!A:A,0)),Location!K:K,0))</f>
        <v>เขตคลองสามวา</v>
      </c>
      <c r="L368">
        <f t="shared" si="5"/>
        <v>365</v>
      </c>
    </row>
    <row r="369" spans="1:12" x14ac:dyDescent="0.2">
      <c r="A369" s="5" t="s">
        <v>532</v>
      </c>
      <c r="B369" s="5"/>
      <c r="C369" s="5"/>
      <c r="D369" s="5"/>
      <c r="G369" s="5"/>
      <c r="I369" s="5"/>
      <c r="J369" t="str">
        <f>INDEX(Location!L:L,MATCH(INDEX(Location!K:K,MATCH(Degree_of_Public_Space_By_Distr__2[[#This Row],[สถานที่]],Location!A:A,0)),Location!K:K,0))</f>
        <v>เขตคลองสามวา</v>
      </c>
      <c r="L369">
        <f t="shared" si="5"/>
        <v>366</v>
      </c>
    </row>
    <row r="370" spans="1:12" x14ac:dyDescent="0.2">
      <c r="A370" s="5" t="s">
        <v>533</v>
      </c>
      <c r="B370" s="5"/>
      <c r="C370" s="5"/>
      <c r="D370" s="5"/>
      <c r="G370" s="5"/>
      <c r="I370" s="5"/>
      <c r="J370" t="str">
        <f>INDEX(Location!L:L,MATCH(INDEX(Location!K:K,MATCH(Degree_of_Public_Space_By_Distr__2[[#This Row],[สถานที่]],Location!A:A,0)),Location!K:K,0))</f>
        <v>เขตคลองสามวา</v>
      </c>
      <c r="L370">
        <f t="shared" si="5"/>
        <v>367</v>
      </c>
    </row>
    <row r="371" spans="1:12" x14ac:dyDescent="0.2">
      <c r="A371" s="5" t="s">
        <v>534</v>
      </c>
      <c r="B371" s="5"/>
      <c r="C371" s="5"/>
      <c r="D371" s="5"/>
      <c r="G371" s="5"/>
      <c r="I371" s="5"/>
      <c r="J371" t="str">
        <f>INDEX(Location!L:L,MATCH(INDEX(Location!K:K,MATCH(Degree_of_Public_Space_By_Distr__2[[#This Row],[สถานที่]],Location!A:A,0)),Location!K:K,0))</f>
        <v>เขตคลองสามวา</v>
      </c>
      <c r="L371">
        <f t="shared" si="5"/>
        <v>368</v>
      </c>
    </row>
    <row r="372" spans="1:12" x14ac:dyDescent="0.2">
      <c r="A372" s="5" t="s">
        <v>535</v>
      </c>
      <c r="B372" s="5"/>
      <c r="C372" s="5"/>
      <c r="D372" s="5"/>
      <c r="G372" s="5"/>
      <c r="I372" s="5"/>
      <c r="J372" t="str">
        <f>INDEX(Location!L:L,MATCH(INDEX(Location!K:K,MATCH(Degree_of_Public_Space_By_Distr__2[[#This Row],[สถานที่]],Location!A:A,0)),Location!K:K,0))</f>
        <v>เขตคลองสามวา</v>
      </c>
      <c r="L372">
        <f t="shared" si="5"/>
        <v>369</v>
      </c>
    </row>
    <row r="373" spans="1:12" x14ac:dyDescent="0.2">
      <c r="A373" s="5" t="s">
        <v>536</v>
      </c>
      <c r="B373" s="5"/>
      <c r="C373" s="5"/>
      <c r="D373" s="5"/>
      <c r="G373" s="5"/>
      <c r="I373" s="5"/>
      <c r="J373" t="str">
        <f>INDEX(Location!L:L,MATCH(INDEX(Location!K:K,MATCH(Degree_of_Public_Space_By_Distr__2[[#This Row],[สถานที่]],Location!A:A,0)),Location!K:K,0))</f>
        <v>เขตคลองสามวา</v>
      </c>
      <c r="L373">
        <f t="shared" si="5"/>
        <v>370</v>
      </c>
    </row>
    <row r="374" spans="1:12" x14ac:dyDescent="0.2">
      <c r="A374" s="5" t="s">
        <v>537</v>
      </c>
      <c r="B374" s="5"/>
      <c r="C374" s="5"/>
      <c r="D374" s="5"/>
      <c r="G374" s="5"/>
      <c r="I374" s="5"/>
      <c r="J374" t="str">
        <f>INDEX(Location!L:L,MATCH(INDEX(Location!K:K,MATCH(Degree_of_Public_Space_By_Distr__2[[#This Row],[สถานที่]],Location!A:A,0)),Location!K:K,0))</f>
        <v>เขตคลองสามวา</v>
      </c>
      <c r="L374">
        <f t="shared" si="5"/>
        <v>371</v>
      </c>
    </row>
    <row r="375" spans="1:12" x14ac:dyDescent="0.2">
      <c r="A375" s="5" t="s">
        <v>538</v>
      </c>
      <c r="B375" s="5"/>
      <c r="C375" s="5"/>
      <c r="D375" s="5"/>
      <c r="G375" s="5"/>
      <c r="I375" s="5"/>
      <c r="J375" t="str">
        <f>INDEX(Location!L:L,MATCH(INDEX(Location!K:K,MATCH(Degree_of_Public_Space_By_Distr__2[[#This Row],[สถานที่]],Location!A:A,0)),Location!K:K,0))</f>
        <v>เขตคลองสามวา</v>
      </c>
      <c r="L375">
        <f t="shared" si="5"/>
        <v>372</v>
      </c>
    </row>
    <row r="376" spans="1:12" x14ac:dyDescent="0.2">
      <c r="A376" s="5" t="s">
        <v>539</v>
      </c>
      <c r="B376" s="5"/>
      <c r="C376" s="5"/>
      <c r="D376" s="5"/>
      <c r="G376" s="5"/>
      <c r="I376" s="5"/>
      <c r="J376" t="str">
        <f>INDEX(Location!L:L,MATCH(INDEX(Location!K:K,MATCH(Degree_of_Public_Space_By_Distr__2[[#This Row],[สถานที่]],Location!A:A,0)),Location!K:K,0))</f>
        <v>เขตคลองสามวา</v>
      </c>
      <c r="L376">
        <f t="shared" si="5"/>
        <v>373</v>
      </c>
    </row>
    <row r="377" spans="1:12" x14ac:dyDescent="0.2">
      <c r="A377" s="5" t="s">
        <v>540</v>
      </c>
      <c r="B377" s="5"/>
      <c r="C377" s="5"/>
      <c r="D377" s="5"/>
      <c r="G377" s="5"/>
      <c r="I377" s="5"/>
      <c r="J377" t="str">
        <f>INDEX(Location!L:L,MATCH(INDEX(Location!K:K,MATCH(Degree_of_Public_Space_By_Distr__2[[#This Row],[สถานที่]],Location!A:A,0)),Location!K:K,0))</f>
        <v>เขตคลองสามวา</v>
      </c>
      <c r="L377">
        <f t="shared" si="5"/>
        <v>374</v>
      </c>
    </row>
    <row r="378" spans="1:12" x14ac:dyDescent="0.2">
      <c r="A378" s="5" t="s">
        <v>541</v>
      </c>
      <c r="B378" s="5"/>
      <c r="C378" s="5"/>
      <c r="D378" s="5"/>
      <c r="G378" s="5"/>
      <c r="I378" s="5"/>
      <c r="J378" t="str">
        <f>INDEX(Location!L:L,MATCH(INDEX(Location!K:K,MATCH(Degree_of_Public_Space_By_Distr__2[[#This Row],[สถานที่]],Location!A:A,0)),Location!K:K,0))</f>
        <v>เขตคลองสามวา</v>
      </c>
      <c r="L378">
        <f t="shared" si="5"/>
        <v>375</v>
      </c>
    </row>
    <row r="379" spans="1:12" x14ac:dyDescent="0.2">
      <c r="A379" s="5" t="s">
        <v>542</v>
      </c>
      <c r="B379" s="5"/>
      <c r="C379" s="5"/>
      <c r="D379" s="5"/>
      <c r="G379" s="5"/>
      <c r="I379" s="5"/>
      <c r="J379" t="str">
        <f>INDEX(Location!L:L,MATCH(INDEX(Location!K:K,MATCH(Degree_of_Public_Space_By_Distr__2[[#This Row],[สถานที่]],Location!A:A,0)),Location!K:K,0))</f>
        <v>เขตคลองสามวา</v>
      </c>
      <c r="L379">
        <f t="shared" si="5"/>
        <v>376</v>
      </c>
    </row>
    <row r="380" spans="1:12" x14ac:dyDescent="0.2">
      <c r="A380" s="5" t="s">
        <v>543</v>
      </c>
      <c r="B380" s="5"/>
      <c r="C380" s="5"/>
      <c r="D380" s="5"/>
      <c r="G380" s="5"/>
      <c r="I380" s="5"/>
      <c r="J380" t="str">
        <f>INDEX(Location!L:L,MATCH(INDEX(Location!K:K,MATCH(Degree_of_Public_Space_By_Distr__2[[#This Row],[สถานที่]],Location!A:A,0)),Location!K:K,0))</f>
        <v>เขตคลองสามวา</v>
      </c>
      <c r="L380">
        <f t="shared" si="5"/>
        <v>377</v>
      </c>
    </row>
    <row r="381" spans="1:12" x14ac:dyDescent="0.2">
      <c r="A381" s="5" t="s">
        <v>544</v>
      </c>
      <c r="B381" s="5"/>
      <c r="C381" s="5"/>
      <c r="D381" s="5"/>
      <c r="G381" s="5"/>
      <c r="I381" s="5"/>
      <c r="J381" t="str">
        <f>INDEX(Location!L:L,MATCH(INDEX(Location!K:K,MATCH(Degree_of_Public_Space_By_Distr__2[[#This Row],[สถานที่]],Location!A:A,0)),Location!K:K,0))</f>
        <v>เขตคลองสามวา</v>
      </c>
      <c r="L381">
        <f t="shared" si="5"/>
        <v>378</v>
      </c>
    </row>
    <row r="382" spans="1:12" x14ac:dyDescent="0.2">
      <c r="A382" s="5" t="s">
        <v>545</v>
      </c>
      <c r="B382" s="5"/>
      <c r="C382" s="5"/>
      <c r="D382" s="5"/>
      <c r="G382" s="5"/>
      <c r="I382" s="5"/>
      <c r="J382" t="str">
        <f>INDEX(Location!L:L,MATCH(INDEX(Location!K:K,MATCH(Degree_of_Public_Space_By_Distr__2[[#This Row],[สถานที่]],Location!A:A,0)),Location!K:K,0))</f>
        <v>เขตคลองสามวา</v>
      </c>
      <c r="L382">
        <f t="shared" si="5"/>
        <v>379</v>
      </c>
    </row>
    <row r="383" spans="1:12" x14ac:dyDescent="0.2">
      <c r="A383" s="5" t="s">
        <v>546</v>
      </c>
      <c r="B383" s="5"/>
      <c r="C383" s="5"/>
      <c r="D383" s="5"/>
      <c r="G383" s="5"/>
      <c r="I383" s="5"/>
      <c r="J383" t="str">
        <f>INDEX(Location!L:L,MATCH(INDEX(Location!K:K,MATCH(Degree_of_Public_Space_By_Distr__2[[#This Row],[สถานที่]],Location!A:A,0)),Location!K:K,0))</f>
        <v>เขตคลองสามวา</v>
      </c>
      <c r="L383">
        <f t="shared" si="5"/>
        <v>380</v>
      </c>
    </row>
    <row r="384" spans="1:12" x14ac:dyDescent="0.2">
      <c r="A384" s="5" t="s">
        <v>547</v>
      </c>
      <c r="B384" s="5"/>
      <c r="C384" s="5"/>
      <c r="D384" s="5"/>
      <c r="G384" s="5"/>
      <c r="I384" s="5"/>
      <c r="J384" t="str">
        <f>INDEX(Location!L:L,MATCH(INDEX(Location!K:K,MATCH(Degree_of_Public_Space_By_Distr__2[[#This Row],[สถานที่]],Location!A:A,0)),Location!K:K,0))</f>
        <v>เขตคลองสามวา</v>
      </c>
      <c r="L384">
        <f t="shared" si="5"/>
        <v>381</v>
      </c>
    </row>
    <row r="385" spans="1:12" x14ac:dyDescent="0.2">
      <c r="A385" s="5" t="s">
        <v>548</v>
      </c>
      <c r="B385" s="5"/>
      <c r="C385" s="5"/>
      <c r="D385" s="5"/>
      <c r="G385" s="5"/>
      <c r="I385" s="5"/>
      <c r="J385" t="str">
        <f>INDEX(Location!L:L,MATCH(INDEX(Location!K:K,MATCH(Degree_of_Public_Space_By_Distr__2[[#This Row],[สถานที่]],Location!A:A,0)),Location!K:K,0))</f>
        <v>เขตคลองสามวา</v>
      </c>
      <c r="L385">
        <f t="shared" si="5"/>
        <v>382</v>
      </c>
    </row>
    <row r="386" spans="1:12" x14ac:dyDescent="0.2">
      <c r="A386" s="5" t="s">
        <v>549</v>
      </c>
      <c r="B386" s="5"/>
      <c r="C386" s="5"/>
      <c r="D386" s="5"/>
      <c r="G386" s="5"/>
      <c r="I386" s="5"/>
      <c r="J386" t="str">
        <f>INDEX(Location!L:L,MATCH(INDEX(Location!K:K,MATCH(Degree_of_Public_Space_By_Distr__2[[#This Row],[สถานที่]],Location!A:A,0)),Location!K:K,0))</f>
        <v>เขตคลองสามวา</v>
      </c>
      <c r="L386">
        <f t="shared" si="5"/>
        <v>383</v>
      </c>
    </row>
    <row r="387" spans="1:12" x14ac:dyDescent="0.2">
      <c r="A387" s="5" t="s">
        <v>550</v>
      </c>
      <c r="B387" s="5"/>
      <c r="C387" s="5"/>
      <c r="D387" s="5"/>
      <c r="G387" s="5"/>
      <c r="I387" s="5"/>
      <c r="J387" t="str">
        <f>INDEX(Location!L:L,MATCH(INDEX(Location!K:K,MATCH(Degree_of_Public_Space_By_Distr__2[[#This Row],[สถานที่]],Location!A:A,0)),Location!K:K,0))</f>
        <v>เขตคลองสามวา</v>
      </c>
      <c r="L387">
        <f t="shared" si="5"/>
        <v>384</v>
      </c>
    </row>
    <row r="388" spans="1:12" x14ac:dyDescent="0.2">
      <c r="A388" s="5" t="s">
        <v>551</v>
      </c>
      <c r="B388" s="5"/>
      <c r="C388" s="5"/>
      <c r="D388" s="5"/>
      <c r="G388" s="5"/>
      <c r="I388" s="5"/>
      <c r="J388" t="str">
        <f>INDEX(Location!L:L,MATCH(INDEX(Location!K:K,MATCH(Degree_of_Public_Space_By_Distr__2[[#This Row],[สถานที่]],Location!A:A,0)),Location!K:K,0))</f>
        <v>เขตคลองสามวา</v>
      </c>
      <c r="L388">
        <f t="shared" si="5"/>
        <v>385</v>
      </c>
    </row>
    <row r="389" spans="1:12" x14ac:dyDescent="0.2">
      <c r="A389" s="5" t="s">
        <v>551</v>
      </c>
      <c r="B389" s="5"/>
      <c r="C389" s="5"/>
      <c r="D389" s="5"/>
      <c r="G389" s="5"/>
      <c r="I389" s="5"/>
      <c r="J389" t="str">
        <f>INDEX(Location!L:L,MATCH(INDEX(Location!K:K,MATCH(Degree_of_Public_Space_By_Distr__2[[#This Row],[สถานที่]],Location!A:A,0)),Location!K:K,0))</f>
        <v>เขตคลองสามวา</v>
      </c>
      <c r="L389">
        <f t="shared" ref="L389:L415" si="6">IF(LEN(A389)&gt;3,L388+1,L388)</f>
        <v>386</v>
      </c>
    </row>
    <row r="390" spans="1:12" x14ac:dyDescent="0.2">
      <c r="A390" s="5" t="s">
        <v>552</v>
      </c>
      <c r="B390" s="5"/>
      <c r="C390" s="5"/>
      <c r="D390" s="5"/>
      <c r="G390" s="5"/>
      <c r="I390" s="5"/>
      <c r="J390" t="str">
        <f>INDEX(Location!L:L,MATCH(INDEX(Location!K:K,MATCH(Degree_of_Public_Space_By_Distr__2[[#This Row],[สถานที่]],Location!A:A,0)),Location!K:K,0))</f>
        <v>เขตคลองสามวา</v>
      </c>
      <c r="L390">
        <f t="shared" si="6"/>
        <v>387</v>
      </c>
    </row>
    <row r="391" spans="1:12" x14ac:dyDescent="0.2">
      <c r="A391" s="5" t="s">
        <v>553</v>
      </c>
      <c r="B391" s="5"/>
      <c r="C391" s="5"/>
      <c r="D391" s="5"/>
      <c r="G391" s="5"/>
      <c r="I391" s="5"/>
      <c r="J391" t="str">
        <f>INDEX(Location!L:L,MATCH(INDEX(Location!K:K,MATCH(Degree_of_Public_Space_By_Distr__2[[#This Row],[สถานที่]],Location!A:A,0)),Location!K:K,0))</f>
        <v>เขตคลองสามวา</v>
      </c>
      <c r="L391">
        <f t="shared" si="6"/>
        <v>388</v>
      </c>
    </row>
    <row r="392" spans="1:12" x14ac:dyDescent="0.2">
      <c r="A392" s="5" t="s">
        <v>554</v>
      </c>
      <c r="B392" s="5"/>
      <c r="C392" s="5"/>
      <c r="D392" s="5"/>
      <c r="G392" s="5"/>
      <c r="I392" s="5"/>
      <c r="J392" t="str">
        <f>INDEX(Location!L:L,MATCH(INDEX(Location!K:K,MATCH(Degree_of_Public_Space_By_Distr__2[[#This Row],[สถานที่]],Location!A:A,0)),Location!K:K,0))</f>
        <v>เขตคลองสามวา</v>
      </c>
      <c r="L392">
        <f t="shared" si="6"/>
        <v>389</v>
      </c>
    </row>
    <row r="393" spans="1:12" x14ac:dyDescent="0.2">
      <c r="A393" s="5" t="s">
        <v>555</v>
      </c>
      <c r="B393" s="5"/>
      <c r="C393" s="5"/>
      <c r="D393" s="5"/>
      <c r="G393" s="5"/>
      <c r="I393" s="5"/>
      <c r="J393" t="str">
        <f>INDEX(Location!L:L,MATCH(INDEX(Location!K:K,MATCH(Degree_of_Public_Space_By_Distr__2[[#This Row],[สถานที่]],Location!A:A,0)),Location!K:K,0))</f>
        <v>เขตคลองสามวา</v>
      </c>
      <c r="L393">
        <f t="shared" si="6"/>
        <v>390</v>
      </c>
    </row>
    <row r="394" spans="1:12" x14ac:dyDescent="0.2">
      <c r="A394" s="5" t="s">
        <v>556</v>
      </c>
      <c r="B394" s="5"/>
      <c r="C394" s="5"/>
      <c r="D394" s="5"/>
      <c r="G394" s="5"/>
      <c r="I394" s="5"/>
      <c r="J394" t="str">
        <f>INDEX(Location!L:L,MATCH(INDEX(Location!K:K,MATCH(Degree_of_Public_Space_By_Distr__2[[#This Row],[สถานที่]],Location!A:A,0)),Location!K:K,0))</f>
        <v>เขตคลองสามวา</v>
      </c>
      <c r="L394">
        <f t="shared" si="6"/>
        <v>391</v>
      </c>
    </row>
    <row r="395" spans="1:12" x14ac:dyDescent="0.2">
      <c r="A395" s="5" t="s">
        <v>557</v>
      </c>
      <c r="B395" s="5"/>
      <c r="C395" s="5"/>
      <c r="D395" s="5"/>
      <c r="G395" s="5"/>
      <c r="I395" s="5"/>
      <c r="J395" t="str">
        <f>INDEX(Location!L:L,MATCH(INDEX(Location!K:K,MATCH(Degree_of_Public_Space_By_Distr__2[[#This Row],[สถานที่]],Location!A:A,0)),Location!K:K,0))</f>
        <v>เขตคลองสามวา</v>
      </c>
      <c r="L395">
        <f t="shared" si="6"/>
        <v>392</v>
      </c>
    </row>
    <row r="396" spans="1:12" x14ac:dyDescent="0.2">
      <c r="A396" s="5" t="s">
        <v>558</v>
      </c>
      <c r="B396" s="5"/>
      <c r="C396" s="5"/>
      <c r="D396" s="5"/>
      <c r="G396" s="5"/>
      <c r="I396" s="5"/>
      <c r="J396" t="str">
        <f>INDEX(Location!L:L,MATCH(INDEX(Location!K:K,MATCH(Degree_of_Public_Space_By_Distr__2[[#This Row],[สถานที่]],Location!A:A,0)),Location!K:K,0))</f>
        <v>เขตคลองสามวา</v>
      </c>
      <c r="L396">
        <f t="shared" si="6"/>
        <v>393</v>
      </c>
    </row>
    <row r="397" spans="1:12" x14ac:dyDescent="0.2">
      <c r="A397" s="5" t="s">
        <v>559</v>
      </c>
      <c r="B397" s="5"/>
      <c r="C397" s="5"/>
      <c r="D397" s="5"/>
      <c r="G397" s="5"/>
      <c r="I397" s="5"/>
      <c r="J397" t="str">
        <f>INDEX(Location!L:L,MATCH(INDEX(Location!K:K,MATCH(Degree_of_Public_Space_By_Distr__2[[#This Row],[สถานที่]],Location!A:A,0)),Location!K:K,0))</f>
        <v>เขตคลองสามวา</v>
      </c>
      <c r="L397">
        <f t="shared" si="6"/>
        <v>394</v>
      </c>
    </row>
    <row r="398" spans="1:12" x14ac:dyDescent="0.2">
      <c r="A398" s="5" t="s">
        <v>560</v>
      </c>
      <c r="B398" s="5"/>
      <c r="C398" s="5"/>
      <c r="D398" s="5"/>
      <c r="G398" s="5"/>
      <c r="I398" s="5"/>
      <c r="J398" t="str">
        <f>INDEX(Location!L:L,MATCH(INDEX(Location!K:K,MATCH(Degree_of_Public_Space_By_Distr__2[[#This Row],[สถานที่]],Location!A:A,0)),Location!K:K,0))</f>
        <v>เขตคลองสามวา</v>
      </c>
      <c r="L398">
        <f t="shared" si="6"/>
        <v>395</v>
      </c>
    </row>
    <row r="399" spans="1:12" x14ac:dyDescent="0.2">
      <c r="A399" s="5" t="s">
        <v>561</v>
      </c>
      <c r="B399" s="5"/>
      <c r="C399" s="5"/>
      <c r="D399" s="5"/>
      <c r="G399" s="5"/>
      <c r="I399" s="5"/>
      <c r="J399" t="str">
        <f>INDEX(Location!L:L,MATCH(INDEX(Location!K:K,MATCH(Degree_of_Public_Space_By_Distr__2[[#This Row],[สถานที่]],Location!A:A,0)),Location!K:K,0))</f>
        <v>เขตคลองสามวา</v>
      </c>
      <c r="L399">
        <f t="shared" si="6"/>
        <v>396</v>
      </c>
    </row>
    <row r="400" spans="1:12" x14ac:dyDescent="0.2">
      <c r="A400" s="5" t="s">
        <v>562</v>
      </c>
      <c r="B400" s="5"/>
      <c r="C400" s="5"/>
      <c r="D400" s="5"/>
      <c r="G400" s="5"/>
      <c r="I400" s="5"/>
      <c r="J400" t="str">
        <f>INDEX(Location!L:L,MATCH(INDEX(Location!K:K,MATCH(Degree_of_Public_Space_By_Distr__2[[#This Row],[สถานที่]],Location!A:A,0)),Location!K:K,0))</f>
        <v>เขตคลองสามวา</v>
      </c>
      <c r="L400">
        <f t="shared" si="6"/>
        <v>397</v>
      </c>
    </row>
    <row r="401" spans="1:12" x14ac:dyDescent="0.2">
      <c r="A401" s="5" t="s">
        <v>563</v>
      </c>
      <c r="B401" s="5"/>
      <c r="C401" s="5"/>
      <c r="D401" s="5"/>
      <c r="G401" s="5"/>
      <c r="I401" s="5"/>
      <c r="J401" t="str">
        <f>INDEX(Location!L:L,MATCH(INDEX(Location!K:K,MATCH(Degree_of_Public_Space_By_Distr__2[[#This Row],[สถานที่]],Location!A:A,0)),Location!K:K,0))</f>
        <v>เขตคลองสามวา</v>
      </c>
      <c r="L401">
        <f t="shared" si="6"/>
        <v>398</v>
      </c>
    </row>
    <row r="402" spans="1:12" x14ac:dyDescent="0.2">
      <c r="A402" s="5" t="s">
        <v>564</v>
      </c>
      <c r="B402" s="5"/>
      <c r="C402" s="5"/>
      <c r="D402" s="5"/>
      <c r="G402" s="5"/>
      <c r="I402" s="5"/>
      <c r="J402" t="str">
        <f>INDEX(Location!L:L,MATCH(INDEX(Location!K:K,MATCH(Degree_of_Public_Space_By_Distr__2[[#This Row],[สถานที่]],Location!A:A,0)),Location!K:K,0))</f>
        <v>เขตคลองสามวา</v>
      </c>
      <c r="L402">
        <f t="shared" si="6"/>
        <v>399</v>
      </c>
    </row>
    <row r="403" spans="1:12" x14ac:dyDescent="0.2">
      <c r="A403" s="5" t="s">
        <v>565</v>
      </c>
      <c r="B403" s="5"/>
      <c r="C403" s="5"/>
      <c r="D403" s="5"/>
      <c r="G403" s="5"/>
      <c r="I403" s="5"/>
      <c r="J403" t="str">
        <f>INDEX(Location!L:L,MATCH(INDEX(Location!K:K,MATCH(Degree_of_Public_Space_By_Distr__2[[#This Row],[สถานที่]],Location!A:A,0)),Location!K:K,0))</f>
        <v>เขตคลองสามวา</v>
      </c>
      <c r="L403">
        <f t="shared" si="6"/>
        <v>400</v>
      </c>
    </row>
    <row r="404" spans="1:12" x14ac:dyDescent="0.2">
      <c r="A404" s="5" t="s">
        <v>566</v>
      </c>
      <c r="B404" s="5"/>
      <c r="C404" s="5"/>
      <c r="D404" s="5"/>
      <c r="G404" s="5"/>
      <c r="I404" s="5"/>
      <c r="J404" t="str">
        <f>INDEX(Location!L:L,MATCH(INDEX(Location!K:K,MATCH(Degree_of_Public_Space_By_Distr__2[[#This Row],[สถานที่]],Location!A:A,0)),Location!K:K,0))</f>
        <v>เขตคลองสามวา</v>
      </c>
      <c r="L404">
        <f t="shared" si="6"/>
        <v>401</v>
      </c>
    </row>
    <row r="405" spans="1:12" x14ac:dyDescent="0.2">
      <c r="A405" s="5" t="s">
        <v>567</v>
      </c>
      <c r="B405" s="5"/>
      <c r="C405" s="5"/>
      <c r="D405" s="5"/>
      <c r="G405" s="5"/>
      <c r="I405" s="5"/>
      <c r="J405" t="str">
        <f>INDEX(Location!L:L,MATCH(INDEX(Location!K:K,MATCH(Degree_of_Public_Space_By_Distr__2[[#This Row],[สถานที่]],Location!A:A,0)),Location!K:K,0))</f>
        <v>เขตคลองสามวา</v>
      </c>
      <c r="L405">
        <f t="shared" si="6"/>
        <v>402</v>
      </c>
    </row>
    <row r="406" spans="1:12" x14ac:dyDescent="0.2">
      <c r="A406" s="5" t="s">
        <v>568</v>
      </c>
      <c r="B406" s="5"/>
      <c r="C406" s="5"/>
      <c r="D406" s="5"/>
      <c r="G406" s="5"/>
      <c r="I406" s="5"/>
      <c r="J406" t="str">
        <f>INDEX(Location!L:L,MATCH(INDEX(Location!K:K,MATCH(Degree_of_Public_Space_By_Distr__2[[#This Row],[สถานที่]],Location!A:A,0)),Location!K:K,0))</f>
        <v>เขตคลองสามวา</v>
      </c>
      <c r="L406">
        <f t="shared" si="6"/>
        <v>403</v>
      </c>
    </row>
    <row r="407" spans="1:12" x14ac:dyDescent="0.2">
      <c r="A407" s="5" t="s">
        <v>569</v>
      </c>
      <c r="B407" s="5"/>
      <c r="C407" s="5"/>
      <c r="D407" s="5"/>
      <c r="G407" s="5"/>
      <c r="I407" s="5"/>
      <c r="J407" t="str">
        <f>INDEX(Location!L:L,MATCH(INDEX(Location!K:K,MATCH(Degree_of_Public_Space_By_Distr__2[[#This Row],[สถานที่]],Location!A:A,0)),Location!K:K,0))</f>
        <v>เขตคลองสามวา</v>
      </c>
      <c r="L407">
        <f t="shared" si="6"/>
        <v>404</v>
      </c>
    </row>
    <row r="408" spans="1:12" x14ac:dyDescent="0.2">
      <c r="A408" s="5" t="s">
        <v>570</v>
      </c>
      <c r="B408" s="5"/>
      <c r="C408" s="5"/>
      <c r="D408" s="5"/>
      <c r="G408" s="5"/>
      <c r="I408" s="5"/>
      <c r="J408" t="str">
        <f>INDEX(Location!L:L,MATCH(INDEX(Location!K:K,MATCH(Degree_of_Public_Space_By_Distr__2[[#This Row],[สถานที่]],Location!A:A,0)),Location!K:K,0))</f>
        <v>เขตคลองสามวา</v>
      </c>
      <c r="L408">
        <f t="shared" si="6"/>
        <v>405</v>
      </c>
    </row>
    <row r="409" spans="1:12" x14ac:dyDescent="0.2">
      <c r="A409" s="5" t="s">
        <v>571</v>
      </c>
      <c r="B409" s="5"/>
      <c r="C409" s="5"/>
      <c r="D409" s="5"/>
      <c r="G409" s="5"/>
      <c r="I409" s="5"/>
      <c r="J409" t="str">
        <f>INDEX(Location!L:L,MATCH(INDEX(Location!K:K,MATCH(Degree_of_Public_Space_By_Distr__2[[#This Row],[สถานที่]],Location!A:A,0)),Location!K:K,0))</f>
        <v>เขตคลองสามวา</v>
      </c>
      <c r="L409">
        <f t="shared" si="6"/>
        <v>406</v>
      </c>
    </row>
    <row r="410" spans="1:12" x14ac:dyDescent="0.2">
      <c r="A410" s="5" t="s">
        <v>572</v>
      </c>
      <c r="B410" s="5"/>
      <c r="C410" s="5"/>
      <c r="D410" s="5"/>
      <c r="G410" s="5"/>
      <c r="I410" s="5"/>
      <c r="J410" t="str">
        <f>INDEX(Location!L:L,MATCH(INDEX(Location!K:K,MATCH(Degree_of_Public_Space_By_Distr__2[[#This Row],[สถานที่]],Location!A:A,0)),Location!K:K,0))</f>
        <v>เขตคลองสามวา</v>
      </c>
      <c r="L410">
        <f t="shared" si="6"/>
        <v>407</v>
      </c>
    </row>
    <row r="411" spans="1:12" x14ac:dyDescent="0.2">
      <c r="A411" s="5" t="s">
        <v>573</v>
      </c>
      <c r="B411" s="5"/>
      <c r="C411" s="5"/>
      <c r="D411" s="5"/>
      <c r="G411" s="5"/>
      <c r="I411" s="5"/>
      <c r="J411" t="str">
        <f>INDEX(Location!L:L,MATCH(INDEX(Location!K:K,MATCH(Degree_of_Public_Space_By_Distr__2[[#This Row],[สถานที่]],Location!A:A,0)),Location!K:K,0))</f>
        <v>เขตคลองสามวา</v>
      </c>
      <c r="L411">
        <f t="shared" si="6"/>
        <v>408</v>
      </c>
    </row>
    <row r="412" spans="1:12" x14ac:dyDescent="0.2">
      <c r="A412" s="5" t="s">
        <v>574</v>
      </c>
      <c r="B412" s="5"/>
      <c r="C412" s="5"/>
      <c r="D412" s="5"/>
      <c r="G412" s="5"/>
      <c r="I412" s="5"/>
      <c r="J412" t="str">
        <f>INDEX(Location!L:L,MATCH(INDEX(Location!K:K,MATCH(Degree_of_Public_Space_By_Distr__2[[#This Row],[สถานที่]],Location!A:A,0)),Location!K:K,0))</f>
        <v>เขตคลองสามวา</v>
      </c>
      <c r="L412">
        <f t="shared" si="6"/>
        <v>409</v>
      </c>
    </row>
    <row r="413" spans="1:12" x14ac:dyDescent="0.2">
      <c r="A413" s="5" t="s">
        <v>575</v>
      </c>
      <c r="B413" s="5"/>
      <c r="C413" s="5"/>
      <c r="D413" s="5"/>
      <c r="G413" s="5"/>
      <c r="I413" s="5"/>
      <c r="J413" t="str">
        <f>INDEX(Location!L:L,MATCH(INDEX(Location!K:K,MATCH(Degree_of_Public_Space_By_Distr__2[[#This Row],[สถานที่]],Location!A:A,0)),Location!K:K,0))</f>
        <v>เขตคลองสามวา</v>
      </c>
      <c r="L413">
        <f t="shared" si="6"/>
        <v>410</v>
      </c>
    </row>
    <row r="414" spans="1:12" x14ac:dyDescent="0.2">
      <c r="A414" s="5" t="s">
        <v>576</v>
      </c>
      <c r="B414" s="5"/>
      <c r="C414" s="5"/>
      <c r="D414" s="5"/>
      <c r="G414" s="5"/>
      <c r="I414" s="5"/>
      <c r="J414" t="str">
        <f>INDEX(Location!L:L,MATCH(INDEX(Location!K:K,MATCH(Degree_of_Public_Space_By_Distr__2[[#This Row],[สถานที่]],Location!A:A,0)),Location!K:K,0))</f>
        <v>เขตคลองสามวา</v>
      </c>
      <c r="L414">
        <f t="shared" si="6"/>
        <v>411</v>
      </c>
    </row>
    <row r="415" spans="1:12" x14ac:dyDescent="0.2">
      <c r="A415" s="5" t="s">
        <v>577</v>
      </c>
      <c r="B415" s="5"/>
      <c r="C415" s="5"/>
      <c r="D415" s="5"/>
      <c r="G415" s="5"/>
      <c r="I415" s="5"/>
      <c r="J415" t="str">
        <f>INDEX(Location!L:L,MATCH(INDEX(Location!K:K,MATCH(Degree_of_Public_Space_By_Distr__2[[#This Row],[สถานที่]],Location!A:A,0)),Location!K:K,0))</f>
        <v>เขตคลองสามวา</v>
      </c>
      <c r="L415">
        <f t="shared" si="6"/>
        <v>412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CDCB-C47B-47D1-B324-BDB7CB08B641}">
  <dimension ref="A7:L1400"/>
  <sheetViews>
    <sheetView topLeftCell="A7" workbookViewId="0">
      <selection activeCell="A18" sqref="A18"/>
    </sheetView>
  </sheetViews>
  <sheetFormatPr defaultRowHeight="14.25" x14ac:dyDescent="0.2"/>
  <cols>
    <col min="1" max="1" width="69.75" bestFit="1" customWidth="1"/>
    <col min="2" max="5" width="11.25" bestFit="1" customWidth="1"/>
    <col min="6" max="6" width="81" bestFit="1" customWidth="1"/>
    <col min="7" max="7" width="39.125" bestFit="1" customWidth="1"/>
    <col min="8" max="8" width="11.5" customWidth="1"/>
    <col min="9" max="9" width="29.125" bestFit="1" customWidth="1"/>
    <col min="10" max="10" width="12.125" bestFit="1" customWidth="1"/>
    <col min="11" max="11" width="11.25" customWidth="1"/>
    <col min="12" max="12" width="81" bestFit="1" customWidth="1"/>
    <col min="13" max="13" width="35.375" bestFit="1" customWidth="1"/>
    <col min="14" max="14" width="6.875" bestFit="1" customWidth="1"/>
    <col min="15" max="15" width="29.125" bestFit="1" customWidth="1"/>
    <col min="16" max="17" width="11.25" bestFit="1" customWidth="1"/>
    <col min="18" max="18" width="81" bestFit="1" customWidth="1"/>
    <col min="19" max="19" width="39.125" bestFit="1" customWidth="1"/>
    <col min="20" max="20" width="11.5" bestFit="1" customWidth="1"/>
    <col min="21" max="21" width="29.125" bestFit="1" customWidth="1"/>
  </cols>
  <sheetData>
    <row r="7" spans="1:12" x14ac:dyDescent="0.2">
      <c r="A7" t="s">
        <v>146</v>
      </c>
      <c r="B7" t="s">
        <v>147</v>
      </c>
      <c r="C7" t="s">
        <v>148</v>
      </c>
      <c r="D7" t="s">
        <v>149</v>
      </c>
      <c r="E7" t="s">
        <v>150</v>
      </c>
      <c r="F7" t="s">
        <v>151</v>
      </c>
      <c r="G7" t="s">
        <v>152</v>
      </c>
      <c r="H7" t="s">
        <v>153</v>
      </c>
      <c r="I7" t="s">
        <v>154</v>
      </c>
      <c r="K7">
        <f>IF(A8="สถานที่",K6+1,K6)</f>
        <v>1</v>
      </c>
      <c r="L7" t="str">
        <f>IF(K7&gt;K6,A7,"")</f>
        <v xml:space="preserve">เขตป้อมปราบศัตรูพ่าย </v>
      </c>
    </row>
    <row r="8" spans="1:12" x14ac:dyDescent="0.2">
      <c r="A8" t="s">
        <v>155</v>
      </c>
      <c r="B8" t="s">
        <v>151</v>
      </c>
      <c r="C8" t="s">
        <v>153</v>
      </c>
      <c r="D8" t="s">
        <v>156</v>
      </c>
      <c r="F8">
        <v>1</v>
      </c>
      <c r="G8" t="s">
        <v>157</v>
      </c>
      <c r="H8" s="5">
        <v>1</v>
      </c>
      <c r="I8" t="s">
        <v>158</v>
      </c>
      <c r="K8">
        <f t="shared" ref="K8:K71" si="0">IF(A9="สถานที่",K7+1,K7)</f>
        <v>1</v>
      </c>
      <c r="L8" t="str">
        <f t="shared" ref="L8:L71" si="1">IF(K8&gt;K7,A8,"")</f>
        <v/>
      </c>
    </row>
    <row r="9" spans="1:12" x14ac:dyDescent="0.2">
      <c r="A9" t="s">
        <v>159</v>
      </c>
      <c r="F9">
        <v>2</v>
      </c>
      <c r="G9" t="s">
        <v>160</v>
      </c>
      <c r="H9" s="5">
        <v>2</v>
      </c>
      <c r="I9" t="s">
        <v>161</v>
      </c>
      <c r="K9">
        <f t="shared" si="0"/>
        <v>1</v>
      </c>
      <c r="L9" t="str">
        <f t="shared" si="1"/>
        <v/>
      </c>
    </row>
    <row r="10" spans="1:12" x14ac:dyDescent="0.2">
      <c r="A10" t="s">
        <v>162</v>
      </c>
      <c r="F10">
        <v>3</v>
      </c>
      <c r="G10" t="s">
        <v>163</v>
      </c>
      <c r="H10" s="5">
        <v>3</v>
      </c>
      <c r="I10" t="s">
        <v>164</v>
      </c>
      <c r="K10">
        <f t="shared" si="0"/>
        <v>1</v>
      </c>
      <c r="L10" t="str">
        <f t="shared" si="1"/>
        <v/>
      </c>
    </row>
    <row r="11" spans="1:12" x14ac:dyDescent="0.2">
      <c r="A11" t="s">
        <v>165</v>
      </c>
      <c r="H11" s="5"/>
      <c r="K11">
        <f t="shared" si="0"/>
        <v>1</v>
      </c>
      <c r="L11" t="str">
        <f t="shared" si="1"/>
        <v/>
      </c>
    </row>
    <row r="12" spans="1:12" x14ac:dyDescent="0.2">
      <c r="A12" t="s">
        <v>166</v>
      </c>
      <c r="H12" s="5"/>
      <c r="K12">
        <f t="shared" si="0"/>
        <v>1</v>
      </c>
      <c r="L12" t="str">
        <f t="shared" si="1"/>
        <v/>
      </c>
    </row>
    <row r="13" spans="1:12" x14ac:dyDescent="0.2">
      <c r="A13" t="s">
        <v>167</v>
      </c>
      <c r="H13" s="5"/>
      <c r="K13">
        <f t="shared" si="0"/>
        <v>1</v>
      </c>
      <c r="L13" t="str">
        <f t="shared" si="1"/>
        <v/>
      </c>
    </row>
    <row r="14" spans="1:12" x14ac:dyDescent="0.2">
      <c r="A14" t="s">
        <v>168</v>
      </c>
      <c r="H14" s="5"/>
      <c r="K14">
        <f t="shared" si="0"/>
        <v>1</v>
      </c>
      <c r="L14" t="str">
        <f t="shared" si="1"/>
        <v/>
      </c>
    </row>
    <row r="15" spans="1:12" x14ac:dyDescent="0.2">
      <c r="A15" t="s">
        <v>169</v>
      </c>
      <c r="H15" s="5"/>
      <c r="K15">
        <f t="shared" si="0"/>
        <v>1</v>
      </c>
      <c r="L15" t="str">
        <f t="shared" si="1"/>
        <v/>
      </c>
    </row>
    <row r="16" spans="1:12" x14ac:dyDescent="0.2">
      <c r="A16" t="s">
        <v>170</v>
      </c>
      <c r="H16" s="5"/>
      <c r="K16">
        <f t="shared" si="0"/>
        <v>1</v>
      </c>
      <c r="L16" t="str">
        <f t="shared" si="1"/>
        <v/>
      </c>
    </row>
    <row r="17" spans="1:12" x14ac:dyDescent="0.2">
      <c r="A17" t="s">
        <v>171</v>
      </c>
      <c r="H17" s="5"/>
      <c r="K17">
        <f t="shared" si="0"/>
        <v>1</v>
      </c>
      <c r="L17" t="str">
        <f t="shared" si="1"/>
        <v/>
      </c>
    </row>
    <row r="18" spans="1:12" x14ac:dyDescent="0.2">
      <c r="A18" t="s">
        <v>172</v>
      </c>
      <c r="H18" s="5"/>
      <c r="K18">
        <f t="shared" si="0"/>
        <v>1</v>
      </c>
      <c r="L18" t="str">
        <f t="shared" si="1"/>
        <v/>
      </c>
    </row>
    <row r="19" spans="1:12" x14ac:dyDescent="0.2">
      <c r="A19" t="s">
        <v>173</v>
      </c>
      <c r="H19" s="5"/>
      <c r="K19">
        <f t="shared" si="0"/>
        <v>1</v>
      </c>
      <c r="L19" t="str">
        <f t="shared" si="1"/>
        <v/>
      </c>
    </row>
    <row r="20" spans="1:12" x14ac:dyDescent="0.2">
      <c r="A20" t="s">
        <v>174</v>
      </c>
      <c r="H20" s="5"/>
      <c r="K20">
        <f t="shared" si="0"/>
        <v>1</v>
      </c>
      <c r="L20" t="str">
        <f t="shared" si="1"/>
        <v/>
      </c>
    </row>
    <row r="21" spans="1:12" x14ac:dyDescent="0.2">
      <c r="A21" t="s">
        <v>175</v>
      </c>
      <c r="H21" s="5"/>
      <c r="K21">
        <f t="shared" si="0"/>
        <v>1</v>
      </c>
      <c r="L21" t="str">
        <f t="shared" si="1"/>
        <v/>
      </c>
    </row>
    <row r="22" spans="1:12" x14ac:dyDescent="0.2">
      <c r="A22" t="s">
        <v>167</v>
      </c>
      <c r="H22" s="5"/>
      <c r="K22">
        <f t="shared" si="0"/>
        <v>1</v>
      </c>
      <c r="L22" t="str">
        <f t="shared" si="1"/>
        <v/>
      </c>
    </row>
    <row r="23" spans="1:12" x14ac:dyDescent="0.2">
      <c r="A23" t="s">
        <v>176</v>
      </c>
      <c r="H23" s="5"/>
      <c r="K23">
        <f t="shared" si="0"/>
        <v>1</v>
      </c>
      <c r="L23" t="str">
        <f t="shared" si="1"/>
        <v/>
      </c>
    </row>
    <row r="24" spans="1:12" x14ac:dyDescent="0.2">
      <c r="A24" t="s">
        <v>177</v>
      </c>
      <c r="H24" s="5"/>
      <c r="K24">
        <f t="shared" si="0"/>
        <v>1</v>
      </c>
      <c r="L24" t="str">
        <f t="shared" si="1"/>
        <v/>
      </c>
    </row>
    <row r="25" spans="1:12" x14ac:dyDescent="0.2">
      <c r="A25" t="s">
        <v>178</v>
      </c>
      <c r="H25" s="5"/>
      <c r="K25">
        <f t="shared" si="0"/>
        <v>1</v>
      </c>
      <c r="L25" t="str">
        <f t="shared" si="1"/>
        <v/>
      </c>
    </row>
    <row r="26" spans="1:12" x14ac:dyDescent="0.2">
      <c r="A26" t="s">
        <v>179</v>
      </c>
      <c r="H26" s="5"/>
      <c r="K26">
        <f t="shared" si="0"/>
        <v>1</v>
      </c>
      <c r="L26" t="str">
        <f t="shared" si="1"/>
        <v/>
      </c>
    </row>
    <row r="27" spans="1:12" x14ac:dyDescent="0.2">
      <c r="A27" t="s">
        <v>180</v>
      </c>
      <c r="H27" s="5"/>
      <c r="K27">
        <f t="shared" si="0"/>
        <v>1</v>
      </c>
      <c r="L27" t="str">
        <f t="shared" si="1"/>
        <v/>
      </c>
    </row>
    <row r="28" spans="1:12" x14ac:dyDescent="0.2">
      <c r="A28" t="s">
        <v>181</v>
      </c>
      <c r="H28" s="5"/>
      <c r="K28">
        <f t="shared" si="0"/>
        <v>1</v>
      </c>
      <c r="L28" t="str">
        <f t="shared" si="1"/>
        <v/>
      </c>
    </row>
    <row r="29" spans="1:12" x14ac:dyDescent="0.2">
      <c r="A29" t="s">
        <v>182</v>
      </c>
      <c r="H29" s="5"/>
      <c r="K29">
        <f t="shared" si="0"/>
        <v>1</v>
      </c>
      <c r="L29" t="str">
        <f t="shared" si="1"/>
        <v/>
      </c>
    </row>
    <row r="30" spans="1:12" x14ac:dyDescent="0.2">
      <c r="A30" t="s">
        <v>183</v>
      </c>
      <c r="H30" s="5"/>
      <c r="K30">
        <f t="shared" si="0"/>
        <v>1</v>
      </c>
      <c r="L30" t="str">
        <f t="shared" si="1"/>
        <v/>
      </c>
    </row>
    <row r="31" spans="1:12" x14ac:dyDescent="0.2">
      <c r="A31" t="s">
        <v>184</v>
      </c>
      <c r="H31" s="5"/>
      <c r="K31">
        <f t="shared" si="0"/>
        <v>1</v>
      </c>
      <c r="L31" t="str">
        <f t="shared" si="1"/>
        <v/>
      </c>
    </row>
    <row r="32" spans="1:12" x14ac:dyDescent="0.2">
      <c r="A32" t="s">
        <v>185</v>
      </c>
      <c r="H32" s="5"/>
      <c r="K32">
        <f t="shared" si="0"/>
        <v>1</v>
      </c>
      <c r="L32" t="str">
        <f t="shared" si="1"/>
        <v/>
      </c>
    </row>
    <row r="33" spans="1:12" x14ac:dyDescent="0.2">
      <c r="A33" t="s">
        <v>186</v>
      </c>
      <c r="H33" s="5"/>
      <c r="K33">
        <f t="shared" si="0"/>
        <v>1</v>
      </c>
      <c r="L33" t="str">
        <f t="shared" si="1"/>
        <v/>
      </c>
    </row>
    <row r="34" spans="1:12" x14ac:dyDescent="0.2">
      <c r="A34" t="s">
        <v>187</v>
      </c>
      <c r="H34" s="5"/>
      <c r="K34">
        <f t="shared" si="0"/>
        <v>1</v>
      </c>
      <c r="L34" t="str">
        <f t="shared" si="1"/>
        <v/>
      </c>
    </row>
    <row r="35" spans="1:12" x14ac:dyDescent="0.2">
      <c r="A35" t="s">
        <v>188</v>
      </c>
      <c r="H35" s="5"/>
      <c r="K35">
        <f t="shared" si="0"/>
        <v>1</v>
      </c>
      <c r="L35" t="str">
        <f t="shared" si="1"/>
        <v/>
      </c>
    </row>
    <row r="36" spans="1:12" x14ac:dyDescent="0.2">
      <c r="A36" t="s">
        <v>189</v>
      </c>
      <c r="H36" s="5"/>
      <c r="K36">
        <f t="shared" si="0"/>
        <v>1</v>
      </c>
      <c r="L36" t="str">
        <f t="shared" si="1"/>
        <v/>
      </c>
    </row>
    <row r="37" spans="1:12" x14ac:dyDescent="0.2">
      <c r="A37" t="s">
        <v>190</v>
      </c>
      <c r="H37" s="5"/>
      <c r="K37">
        <f t="shared" si="0"/>
        <v>1</v>
      </c>
      <c r="L37" t="str">
        <f t="shared" si="1"/>
        <v/>
      </c>
    </row>
    <row r="38" spans="1:12" x14ac:dyDescent="0.2">
      <c r="A38" t="s">
        <v>191</v>
      </c>
      <c r="H38" s="5"/>
      <c r="K38">
        <f t="shared" si="0"/>
        <v>1</v>
      </c>
      <c r="L38" t="str">
        <f t="shared" si="1"/>
        <v/>
      </c>
    </row>
    <row r="39" spans="1:12" x14ac:dyDescent="0.2">
      <c r="A39" t="s">
        <v>192</v>
      </c>
      <c r="F39" t="s">
        <v>193</v>
      </c>
      <c r="G39" t="s">
        <v>194</v>
      </c>
      <c r="H39" s="5"/>
      <c r="K39">
        <f t="shared" si="0"/>
        <v>2</v>
      </c>
      <c r="L39" t="str">
        <f t="shared" si="1"/>
        <v>เขตพระนคร</v>
      </c>
    </row>
    <row r="40" spans="1:12" x14ac:dyDescent="0.2">
      <c r="A40" t="s">
        <v>155</v>
      </c>
      <c r="B40" t="s">
        <v>151</v>
      </c>
      <c r="C40" t="s">
        <v>153</v>
      </c>
      <c r="D40" t="s">
        <v>156</v>
      </c>
      <c r="H40" s="5"/>
      <c r="K40">
        <f t="shared" si="0"/>
        <v>2</v>
      </c>
      <c r="L40" t="str">
        <f t="shared" si="1"/>
        <v/>
      </c>
    </row>
    <row r="41" spans="1:12" x14ac:dyDescent="0.2">
      <c r="A41" t="s">
        <v>195</v>
      </c>
      <c r="H41" s="5"/>
      <c r="K41">
        <f t="shared" si="0"/>
        <v>2</v>
      </c>
      <c r="L41" t="str">
        <f t="shared" si="1"/>
        <v/>
      </c>
    </row>
    <row r="42" spans="1:12" x14ac:dyDescent="0.2">
      <c r="A42" t="s">
        <v>196</v>
      </c>
      <c r="H42" s="5"/>
      <c r="K42">
        <f t="shared" si="0"/>
        <v>2</v>
      </c>
      <c r="L42" t="str">
        <f t="shared" si="1"/>
        <v/>
      </c>
    </row>
    <row r="43" spans="1:12" x14ac:dyDescent="0.2">
      <c r="A43" t="s">
        <v>197</v>
      </c>
      <c r="H43" s="5"/>
      <c r="K43">
        <f t="shared" si="0"/>
        <v>2</v>
      </c>
      <c r="L43" t="str">
        <f t="shared" si="1"/>
        <v/>
      </c>
    </row>
    <row r="44" spans="1:12" x14ac:dyDescent="0.2">
      <c r="A44" t="s">
        <v>198</v>
      </c>
      <c r="H44" s="5"/>
      <c r="K44">
        <f t="shared" si="0"/>
        <v>2</v>
      </c>
      <c r="L44" t="str">
        <f t="shared" si="1"/>
        <v/>
      </c>
    </row>
    <row r="45" spans="1:12" x14ac:dyDescent="0.2">
      <c r="A45" t="s">
        <v>199</v>
      </c>
      <c r="H45" s="5"/>
      <c r="K45">
        <f t="shared" si="0"/>
        <v>2</v>
      </c>
      <c r="L45" t="str">
        <f t="shared" si="1"/>
        <v/>
      </c>
    </row>
    <row r="46" spans="1:12" x14ac:dyDescent="0.2">
      <c r="A46" t="s">
        <v>200</v>
      </c>
      <c r="H46" s="5"/>
      <c r="K46">
        <f t="shared" si="0"/>
        <v>2</v>
      </c>
      <c r="L46" t="str">
        <f t="shared" si="1"/>
        <v/>
      </c>
    </row>
    <row r="47" spans="1:12" x14ac:dyDescent="0.2">
      <c r="A47" t="s">
        <v>201</v>
      </c>
      <c r="H47" s="5"/>
      <c r="K47">
        <f t="shared" si="0"/>
        <v>2</v>
      </c>
      <c r="L47" t="str">
        <f t="shared" si="1"/>
        <v/>
      </c>
    </row>
    <row r="48" spans="1:12" x14ac:dyDescent="0.2">
      <c r="A48" t="s">
        <v>202</v>
      </c>
      <c r="H48" s="5"/>
      <c r="K48">
        <f t="shared" si="0"/>
        <v>2</v>
      </c>
      <c r="L48" t="str">
        <f t="shared" si="1"/>
        <v/>
      </c>
    </row>
    <row r="49" spans="1:12" x14ac:dyDescent="0.2">
      <c r="A49" t="s">
        <v>203</v>
      </c>
      <c r="H49" s="5"/>
      <c r="K49">
        <f t="shared" si="0"/>
        <v>2</v>
      </c>
      <c r="L49" t="str">
        <f t="shared" si="1"/>
        <v/>
      </c>
    </row>
    <row r="50" spans="1:12" x14ac:dyDescent="0.2">
      <c r="A50" t="s">
        <v>204</v>
      </c>
      <c r="H50" s="5"/>
      <c r="K50">
        <f t="shared" si="0"/>
        <v>2</v>
      </c>
      <c r="L50" t="str">
        <f t="shared" si="1"/>
        <v/>
      </c>
    </row>
    <row r="51" spans="1:12" x14ac:dyDescent="0.2">
      <c r="A51" t="s">
        <v>205</v>
      </c>
      <c r="H51" s="5"/>
      <c r="K51">
        <f t="shared" si="0"/>
        <v>2</v>
      </c>
      <c r="L51" t="str">
        <f t="shared" si="1"/>
        <v/>
      </c>
    </row>
    <row r="52" spans="1:12" x14ac:dyDescent="0.2">
      <c r="A52" t="s">
        <v>206</v>
      </c>
      <c r="H52" s="5"/>
      <c r="K52">
        <f t="shared" si="0"/>
        <v>2</v>
      </c>
      <c r="L52" t="str">
        <f t="shared" si="1"/>
        <v/>
      </c>
    </row>
    <row r="53" spans="1:12" x14ac:dyDescent="0.2">
      <c r="A53" t="s">
        <v>207</v>
      </c>
      <c r="H53" s="5"/>
      <c r="K53">
        <f t="shared" si="0"/>
        <v>2</v>
      </c>
      <c r="L53" t="str">
        <f t="shared" si="1"/>
        <v/>
      </c>
    </row>
    <row r="54" spans="1:12" x14ac:dyDescent="0.2">
      <c r="A54" t="s">
        <v>208</v>
      </c>
      <c r="H54" s="5"/>
      <c r="K54">
        <f t="shared" si="0"/>
        <v>2</v>
      </c>
      <c r="L54" t="str">
        <f t="shared" si="1"/>
        <v/>
      </c>
    </row>
    <row r="55" spans="1:12" x14ac:dyDescent="0.2">
      <c r="A55" t="s">
        <v>209</v>
      </c>
      <c r="H55" s="5"/>
      <c r="K55">
        <f t="shared" si="0"/>
        <v>2</v>
      </c>
      <c r="L55" t="str">
        <f t="shared" si="1"/>
        <v/>
      </c>
    </row>
    <row r="56" spans="1:12" x14ac:dyDescent="0.2">
      <c r="A56" t="s">
        <v>210</v>
      </c>
      <c r="H56" s="5"/>
      <c r="K56">
        <f t="shared" si="0"/>
        <v>2</v>
      </c>
      <c r="L56" t="str">
        <f t="shared" si="1"/>
        <v/>
      </c>
    </row>
    <row r="57" spans="1:12" x14ac:dyDescent="0.2">
      <c r="A57" t="s">
        <v>211</v>
      </c>
      <c r="H57" s="5"/>
      <c r="K57">
        <f t="shared" si="0"/>
        <v>2</v>
      </c>
      <c r="L57" t="str">
        <f t="shared" si="1"/>
        <v/>
      </c>
    </row>
    <row r="58" spans="1:12" x14ac:dyDescent="0.2">
      <c r="A58" t="s">
        <v>212</v>
      </c>
      <c r="H58" s="5"/>
      <c r="K58">
        <f t="shared" si="0"/>
        <v>2</v>
      </c>
      <c r="L58" t="str">
        <f t="shared" si="1"/>
        <v/>
      </c>
    </row>
    <row r="59" spans="1:12" x14ac:dyDescent="0.2">
      <c r="A59" t="s">
        <v>213</v>
      </c>
      <c r="H59" s="5"/>
      <c r="K59">
        <f t="shared" si="0"/>
        <v>2</v>
      </c>
      <c r="L59" t="str">
        <f t="shared" si="1"/>
        <v/>
      </c>
    </row>
    <row r="60" spans="1:12" x14ac:dyDescent="0.2">
      <c r="A60" t="s">
        <v>214</v>
      </c>
      <c r="H60" s="5"/>
      <c r="K60">
        <f t="shared" si="0"/>
        <v>2</v>
      </c>
      <c r="L60" t="str">
        <f t="shared" si="1"/>
        <v/>
      </c>
    </row>
    <row r="61" spans="1:12" x14ac:dyDescent="0.2">
      <c r="A61" t="s">
        <v>215</v>
      </c>
      <c r="H61" s="5"/>
      <c r="K61">
        <f t="shared" si="0"/>
        <v>2</v>
      </c>
      <c r="L61" t="str">
        <f t="shared" si="1"/>
        <v/>
      </c>
    </row>
    <row r="62" spans="1:12" x14ac:dyDescent="0.2">
      <c r="A62" t="s">
        <v>216</v>
      </c>
      <c r="H62" s="5"/>
      <c r="K62">
        <f t="shared" si="0"/>
        <v>2</v>
      </c>
      <c r="L62" t="str">
        <f t="shared" si="1"/>
        <v/>
      </c>
    </row>
    <row r="63" spans="1:12" x14ac:dyDescent="0.2">
      <c r="A63" t="s">
        <v>217</v>
      </c>
      <c r="H63" s="5"/>
      <c r="K63">
        <f t="shared" si="0"/>
        <v>2</v>
      </c>
      <c r="L63" t="str">
        <f t="shared" si="1"/>
        <v/>
      </c>
    </row>
    <row r="64" spans="1:12" x14ac:dyDescent="0.2">
      <c r="A64" t="s">
        <v>218</v>
      </c>
      <c r="H64" s="5"/>
      <c r="K64">
        <f t="shared" si="0"/>
        <v>2</v>
      </c>
      <c r="L64" t="str">
        <f t="shared" si="1"/>
        <v/>
      </c>
    </row>
    <row r="65" spans="1:12" x14ac:dyDescent="0.2">
      <c r="A65" t="s">
        <v>219</v>
      </c>
      <c r="H65" s="5"/>
      <c r="K65">
        <f t="shared" si="0"/>
        <v>2</v>
      </c>
      <c r="L65" t="str">
        <f t="shared" si="1"/>
        <v/>
      </c>
    </row>
    <row r="66" spans="1:12" x14ac:dyDescent="0.2">
      <c r="A66" t="s">
        <v>220</v>
      </c>
      <c r="H66" s="5"/>
      <c r="K66">
        <f t="shared" si="0"/>
        <v>2</v>
      </c>
      <c r="L66" t="str">
        <f t="shared" si="1"/>
        <v/>
      </c>
    </row>
    <row r="67" spans="1:12" x14ac:dyDescent="0.2">
      <c r="A67" t="s">
        <v>221</v>
      </c>
      <c r="H67" s="5"/>
      <c r="K67">
        <f t="shared" si="0"/>
        <v>2</v>
      </c>
      <c r="L67" t="str">
        <f t="shared" si="1"/>
        <v/>
      </c>
    </row>
    <row r="68" spans="1:12" x14ac:dyDescent="0.2">
      <c r="A68" t="s">
        <v>222</v>
      </c>
      <c r="H68" s="5"/>
      <c r="K68">
        <f t="shared" si="0"/>
        <v>2</v>
      </c>
      <c r="L68" t="str">
        <f t="shared" si="1"/>
        <v/>
      </c>
    </row>
    <row r="69" spans="1:12" x14ac:dyDescent="0.2">
      <c r="A69" t="s">
        <v>223</v>
      </c>
      <c r="H69" s="5"/>
      <c r="K69">
        <f t="shared" si="0"/>
        <v>2</v>
      </c>
      <c r="L69" t="str">
        <f t="shared" si="1"/>
        <v/>
      </c>
    </row>
    <row r="70" spans="1:12" x14ac:dyDescent="0.2">
      <c r="A70" t="s">
        <v>224</v>
      </c>
      <c r="H70" s="5"/>
      <c r="K70">
        <f t="shared" si="0"/>
        <v>2</v>
      </c>
      <c r="L70" t="str">
        <f t="shared" si="1"/>
        <v/>
      </c>
    </row>
    <row r="71" spans="1:12" x14ac:dyDescent="0.2">
      <c r="A71" t="s">
        <v>225</v>
      </c>
      <c r="F71" t="s">
        <v>226</v>
      </c>
      <c r="H71" s="5"/>
      <c r="K71">
        <f t="shared" si="0"/>
        <v>2</v>
      </c>
      <c r="L71" t="str">
        <f t="shared" si="1"/>
        <v/>
      </c>
    </row>
    <row r="72" spans="1:12" x14ac:dyDescent="0.2">
      <c r="A72" t="s">
        <v>227</v>
      </c>
      <c r="F72" t="s">
        <v>228</v>
      </c>
      <c r="H72" s="5"/>
      <c r="K72">
        <f t="shared" ref="K72:K135" si="2">IF(A73="สถานที่",K71+1,K71)</f>
        <v>2</v>
      </c>
      <c r="L72" t="str">
        <f t="shared" ref="L72:L135" si="3">IF(K72&gt;K71,A72,"")</f>
        <v/>
      </c>
    </row>
    <row r="73" spans="1:12" x14ac:dyDescent="0.2">
      <c r="A73" t="s">
        <v>229</v>
      </c>
      <c r="F73" t="s">
        <v>230</v>
      </c>
      <c r="H73" s="5"/>
      <c r="K73">
        <f t="shared" si="2"/>
        <v>2</v>
      </c>
      <c r="L73" t="str">
        <f t="shared" si="3"/>
        <v/>
      </c>
    </row>
    <row r="74" spans="1:12" x14ac:dyDescent="0.2">
      <c r="A74" t="s">
        <v>231</v>
      </c>
      <c r="F74" t="s">
        <v>232</v>
      </c>
      <c r="H74" s="5"/>
      <c r="K74">
        <f t="shared" si="2"/>
        <v>2</v>
      </c>
      <c r="L74" t="str">
        <f t="shared" si="3"/>
        <v/>
      </c>
    </row>
    <row r="75" spans="1:12" x14ac:dyDescent="0.2">
      <c r="A75" t="s">
        <v>233</v>
      </c>
      <c r="F75" t="s">
        <v>234</v>
      </c>
      <c r="H75" s="5"/>
      <c r="K75">
        <f t="shared" si="2"/>
        <v>2</v>
      </c>
      <c r="L75" t="str">
        <f t="shared" si="3"/>
        <v/>
      </c>
    </row>
    <row r="76" spans="1:12" x14ac:dyDescent="0.2">
      <c r="A76" t="s">
        <v>235</v>
      </c>
      <c r="H76" s="5"/>
      <c r="K76">
        <f t="shared" si="2"/>
        <v>2</v>
      </c>
      <c r="L76" t="str">
        <f t="shared" si="3"/>
        <v/>
      </c>
    </row>
    <row r="77" spans="1:12" x14ac:dyDescent="0.2">
      <c r="A77" t="s">
        <v>236</v>
      </c>
      <c r="H77" s="5"/>
      <c r="K77">
        <f t="shared" si="2"/>
        <v>2</v>
      </c>
      <c r="L77" t="str">
        <f t="shared" si="3"/>
        <v/>
      </c>
    </row>
    <row r="78" spans="1:12" x14ac:dyDescent="0.2">
      <c r="A78" t="s">
        <v>237</v>
      </c>
      <c r="H78" s="5"/>
      <c r="K78">
        <f t="shared" si="2"/>
        <v>2</v>
      </c>
      <c r="L78" t="str">
        <f t="shared" si="3"/>
        <v/>
      </c>
    </row>
    <row r="79" spans="1:12" x14ac:dyDescent="0.2">
      <c r="A79" t="s">
        <v>238</v>
      </c>
      <c r="H79" s="5"/>
      <c r="K79">
        <f t="shared" si="2"/>
        <v>2</v>
      </c>
      <c r="L79" t="str">
        <f t="shared" si="3"/>
        <v/>
      </c>
    </row>
    <row r="80" spans="1:12" x14ac:dyDescent="0.2">
      <c r="A80" t="s">
        <v>239</v>
      </c>
      <c r="H80" s="5"/>
      <c r="K80">
        <f t="shared" si="2"/>
        <v>2</v>
      </c>
      <c r="L80" t="str">
        <f t="shared" si="3"/>
        <v/>
      </c>
    </row>
    <row r="81" spans="1:12" x14ac:dyDescent="0.2">
      <c r="A81" t="s">
        <v>240</v>
      </c>
      <c r="H81" s="5"/>
      <c r="K81">
        <f t="shared" si="2"/>
        <v>2</v>
      </c>
      <c r="L81" t="str">
        <f t="shared" si="3"/>
        <v/>
      </c>
    </row>
    <row r="82" spans="1:12" x14ac:dyDescent="0.2">
      <c r="A82" t="s">
        <v>241</v>
      </c>
      <c r="H82" s="5"/>
      <c r="K82">
        <f t="shared" si="2"/>
        <v>3</v>
      </c>
      <c r="L82" t="str">
        <f t="shared" si="3"/>
        <v>เขตบางแค</v>
      </c>
    </row>
    <row r="83" spans="1:12" x14ac:dyDescent="0.2">
      <c r="A83" t="s">
        <v>155</v>
      </c>
      <c r="B83" t="s">
        <v>151</v>
      </c>
      <c r="C83" t="s">
        <v>153</v>
      </c>
      <c r="D83" t="s">
        <v>156</v>
      </c>
      <c r="H83" s="5"/>
      <c r="K83">
        <f t="shared" si="2"/>
        <v>3</v>
      </c>
      <c r="L83" t="str">
        <f t="shared" si="3"/>
        <v/>
      </c>
    </row>
    <row r="84" spans="1:12" x14ac:dyDescent="0.2">
      <c r="A84" t="s">
        <v>242</v>
      </c>
      <c r="H84" s="5"/>
      <c r="K84">
        <f t="shared" si="2"/>
        <v>3</v>
      </c>
      <c r="L84" t="str">
        <f t="shared" si="3"/>
        <v/>
      </c>
    </row>
    <row r="85" spans="1:12" x14ac:dyDescent="0.2">
      <c r="A85" t="s">
        <v>243</v>
      </c>
      <c r="H85" s="5"/>
      <c r="K85">
        <f t="shared" si="2"/>
        <v>3</v>
      </c>
      <c r="L85" t="str">
        <f t="shared" si="3"/>
        <v/>
      </c>
    </row>
    <row r="86" spans="1:12" x14ac:dyDescent="0.2">
      <c r="A86" t="s">
        <v>244</v>
      </c>
      <c r="H86" s="5"/>
      <c r="K86">
        <f t="shared" si="2"/>
        <v>3</v>
      </c>
      <c r="L86" t="str">
        <f t="shared" si="3"/>
        <v/>
      </c>
    </row>
    <row r="87" spans="1:12" x14ac:dyDescent="0.2">
      <c r="A87" t="s">
        <v>245</v>
      </c>
      <c r="H87" s="5"/>
      <c r="K87">
        <f t="shared" si="2"/>
        <v>3</v>
      </c>
      <c r="L87" t="str">
        <f t="shared" si="3"/>
        <v/>
      </c>
    </row>
    <row r="88" spans="1:12" x14ac:dyDescent="0.2">
      <c r="A88" t="s">
        <v>246</v>
      </c>
      <c r="H88" s="5"/>
      <c r="K88">
        <f t="shared" si="2"/>
        <v>3</v>
      </c>
      <c r="L88" t="str">
        <f t="shared" si="3"/>
        <v/>
      </c>
    </row>
    <row r="89" spans="1:12" x14ac:dyDescent="0.2">
      <c r="A89" t="s">
        <v>247</v>
      </c>
      <c r="H89" s="5"/>
      <c r="K89">
        <f t="shared" si="2"/>
        <v>3</v>
      </c>
      <c r="L89" t="str">
        <f t="shared" si="3"/>
        <v/>
      </c>
    </row>
    <row r="90" spans="1:12" x14ac:dyDescent="0.2">
      <c r="A90" t="s">
        <v>248</v>
      </c>
      <c r="H90" s="5"/>
      <c r="K90">
        <f t="shared" si="2"/>
        <v>3</v>
      </c>
      <c r="L90" t="str">
        <f t="shared" si="3"/>
        <v/>
      </c>
    </row>
    <row r="91" spans="1:12" x14ac:dyDescent="0.2">
      <c r="A91" t="s">
        <v>249</v>
      </c>
      <c r="H91" s="5"/>
      <c r="K91">
        <f t="shared" si="2"/>
        <v>3</v>
      </c>
      <c r="L91" t="str">
        <f t="shared" si="3"/>
        <v/>
      </c>
    </row>
    <row r="92" spans="1:12" x14ac:dyDescent="0.2">
      <c r="A92" t="s">
        <v>250</v>
      </c>
      <c r="H92" s="5"/>
      <c r="K92">
        <f t="shared" si="2"/>
        <v>3</v>
      </c>
      <c r="L92" t="str">
        <f t="shared" si="3"/>
        <v/>
      </c>
    </row>
    <row r="93" spans="1:12" x14ac:dyDescent="0.2">
      <c r="A93" t="s">
        <v>251</v>
      </c>
      <c r="H93" s="5"/>
      <c r="K93">
        <f t="shared" si="2"/>
        <v>3</v>
      </c>
      <c r="L93" t="str">
        <f t="shared" si="3"/>
        <v/>
      </c>
    </row>
    <row r="94" spans="1:12" x14ac:dyDescent="0.2">
      <c r="A94" t="s">
        <v>252</v>
      </c>
      <c r="H94" s="5"/>
      <c r="K94">
        <f t="shared" si="2"/>
        <v>3</v>
      </c>
      <c r="L94" t="str">
        <f t="shared" si="3"/>
        <v/>
      </c>
    </row>
    <row r="95" spans="1:12" x14ac:dyDescent="0.2">
      <c r="A95" t="s">
        <v>253</v>
      </c>
      <c r="H95" s="5"/>
      <c r="K95">
        <f t="shared" si="2"/>
        <v>3</v>
      </c>
      <c r="L95" t="str">
        <f t="shared" si="3"/>
        <v/>
      </c>
    </row>
    <row r="96" spans="1:12" x14ac:dyDescent="0.2">
      <c r="A96" t="s">
        <v>254</v>
      </c>
      <c r="H96" s="5"/>
      <c r="K96">
        <f t="shared" si="2"/>
        <v>3</v>
      </c>
      <c r="L96" t="str">
        <f t="shared" si="3"/>
        <v/>
      </c>
    </row>
    <row r="97" spans="1:12" x14ac:dyDescent="0.2">
      <c r="A97" t="s">
        <v>255</v>
      </c>
      <c r="H97" s="5"/>
      <c r="K97">
        <f t="shared" si="2"/>
        <v>3</v>
      </c>
      <c r="L97" t="str">
        <f t="shared" si="3"/>
        <v/>
      </c>
    </row>
    <row r="98" spans="1:12" x14ac:dyDescent="0.2">
      <c r="A98" t="s">
        <v>256</v>
      </c>
      <c r="H98" s="5"/>
      <c r="K98">
        <f t="shared" si="2"/>
        <v>3</v>
      </c>
      <c r="L98" t="str">
        <f t="shared" si="3"/>
        <v/>
      </c>
    </row>
    <row r="99" spans="1:12" x14ac:dyDescent="0.2">
      <c r="A99" t="s">
        <v>257</v>
      </c>
      <c r="H99" s="5"/>
      <c r="K99">
        <f t="shared" si="2"/>
        <v>3</v>
      </c>
      <c r="L99" t="str">
        <f t="shared" si="3"/>
        <v/>
      </c>
    </row>
    <row r="100" spans="1:12" x14ac:dyDescent="0.2">
      <c r="A100" t="s">
        <v>258</v>
      </c>
      <c r="H100" s="5"/>
      <c r="K100">
        <f t="shared" si="2"/>
        <v>3</v>
      </c>
      <c r="L100" t="str">
        <f t="shared" si="3"/>
        <v/>
      </c>
    </row>
    <row r="101" spans="1:12" x14ac:dyDescent="0.2">
      <c r="A101" t="s">
        <v>259</v>
      </c>
      <c r="H101" s="5"/>
      <c r="K101">
        <f t="shared" si="2"/>
        <v>3</v>
      </c>
      <c r="L101" t="str">
        <f t="shared" si="3"/>
        <v/>
      </c>
    </row>
    <row r="102" spans="1:12" x14ac:dyDescent="0.2">
      <c r="A102" t="s">
        <v>260</v>
      </c>
      <c r="H102" s="5"/>
      <c r="K102">
        <f t="shared" si="2"/>
        <v>3</v>
      </c>
      <c r="L102" t="str">
        <f t="shared" si="3"/>
        <v/>
      </c>
    </row>
    <row r="103" spans="1:12" x14ac:dyDescent="0.2">
      <c r="A103" t="s">
        <v>261</v>
      </c>
      <c r="H103" s="5"/>
      <c r="K103">
        <f t="shared" si="2"/>
        <v>3</v>
      </c>
      <c r="L103" t="str">
        <f t="shared" si="3"/>
        <v/>
      </c>
    </row>
    <row r="104" spans="1:12" x14ac:dyDescent="0.2">
      <c r="A104" t="s">
        <v>262</v>
      </c>
      <c r="H104" s="5"/>
      <c r="K104">
        <f t="shared" si="2"/>
        <v>3</v>
      </c>
      <c r="L104" t="str">
        <f t="shared" si="3"/>
        <v/>
      </c>
    </row>
    <row r="105" spans="1:12" x14ac:dyDescent="0.2">
      <c r="A105" t="s">
        <v>263</v>
      </c>
      <c r="H105" s="5"/>
      <c r="K105">
        <f t="shared" si="2"/>
        <v>3</v>
      </c>
      <c r="L105" t="str">
        <f t="shared" si="3"/>
        <v/>
      </c>
    </row>
    <row r="106" spans="1:12" x14ac:dyDescent="0.2">
      <c r="A106" t="s">
        <v>264</v>
      </c>
      <c r="H106" s="5"/>
      <c r="K106">
        <f t="shared" si="2"/>
        <v>3</v>
      </c>
      <c r="L106" t="str">
        <f t="shared" si="3"/>
        <v/>
      </c>
    </row>
    <row r="107" spans="1:12" x14ac:dyDescent="0.2">
      <c r="A107" t="s">
        <v>265</v>
      </c>
      <c r="H107" s="5"/>
      <c r="K107">
        <f t="shared" si="2"/>
        <v>3</v>
      </c>
      <c r="L107" t="str">
        <f t="shared" si="3"/>
        <v/>
      </c>
    </row>
    <row r="108" spans="1:12" x14ac:dyDescent="0.2">
      <c r="A108" t="s">
        <v>266</v>
      </c>
      <c r="H108" s="5"/>
      <c r="K108">
        <f t="shared" si="2"/>
        <v>3</v>
      </c>
      <c r="L108" t="str">
        <f t="shared" si="3"/>
        <v/>
      </c>
    </row>
    <row r="109" spans="1:12" x14ac:dyDescent="0.2">
      <c r="A109" t="s">
        <v>267</v>
      </c>
      <c r="H109" s="5"/>
      <c r="K109">
        <f t="shared" si="2"/>
        <v>3</v>
      </c>
      <c r="L109" t="str">
        <f t="shared" si="3"/>
        <v/>
      </c>
    </row>
    <row r="110" spans="1:12" x14ac:dyDescent="0.2">
      <c r="A110" t="s">
        <v>268</v>
      </c>
      <c r="H110" s="5"/>
      <c r="K110">
        <f t="shared" si="2"/>
        <v>3</v>
      </c>
      <c r="L110" t="str">
        <f t="shared" si="3"/>
        <v/>
      </c>
    </row>
    <row r="111" spans="1:12" x14ac:dyDescent="0.2">
      <c r="A111" t="s">
        <v>269</v>
      </c>
      <c r="H111" s="5"/>
      <c r="K111">
        <f t="shared" si="2"/>
        <v>3</v>
      </c>
      <c r="L111" t="str">
        <f t="shared" si="3"/>
        <v/>
      </c>
    </row>
    <row r="112" spans="1:12" x14ac:dyDescent="0.2">
      <c r="A112" t="s">
        <v>270</v>
      </c>
      <c r="H112" s="5"/>
      <c r="K112">
        <f t="shared" si="2"/>
        <v>3</v>
      </c>
      <c r="L112" t="str">
        <f t="shared" si="3"/>
        <v/>
      </c>
    </row>
    <row r="113" spans="1:12" x14ac:dyDescent="0.2">
      <c r="A113" t="s">
        <v>271</v>
      </c>
      <c r="H113" s="5"/>
      <c r="K113">
        <f t="shared" si="2"/>
        <v>3</v>
      </c>
      <c r="L113" t="str">
        <f t="shared" si="3"/>
        <v/>
      </c>
    </row>
    <row r="114" spans="1:12" x14ac:dyDescent="0.2">
      <c r="A114" t="s">
        <v>272</v>
      </c>
      <c r="H114" s="5"/>
      <c r="K114">
        <f t="shared" si="2"/>
        <v>3</v>
      </c>
      <c r="L114" t="str">
        <f t="shared" si="3"/>
        <v/>
      </c>
    </row>
    <row r="115" spans="1:12" x14ac:dyDescent="0.2">
      <c r="A115" t="s">
        <v>273</v>
      </c>
      <c r="H115" s="5"/>
      <c r="K115">
        <f t="shared" si="2"/>
        <v>3</v>
      </c>
      <c r="L115" t="str">
        <f t="shared" si="3"/>
        <v/>
      </c>
    </row>
    <row r="116" spans="1:12" x14ac:dyDescent="0.2">
      <c r="A116" t="s">
        <v>274</v>
      </c>
      <c r="H116" s="5"/>
      <c r="K116">
        <f t="shared" si="2"/>
        <v>3</v>
      </c>
      <c r="L116" t="str">
        <f t="shared" si="3"/>
        <v/>
      </c>
    </row>
    <row r="117" spans="1:12" x14ac:dyDescent="0.2">
      <c r="A117" t="s">
        <v>275</v>
      </c>
      <c r="H117" s="5"/>
      <c r="K117">
        <f t="shared" si="2"/>
        <v>3</v>
      </c>
      <c r="L117" t="str">
        <f t="shared" si="3"/>
        <v/>
      </c>
    </row>
    <row r="118" spans="1:12" x14ac:dyDescent="0.2">
      <c r="A118" t="s">
        <v>276</v>
      </c>
      <c r="H118" s="5"/>
      <c r="K118">
        <f t="shared" si="2"/>
        <v>3</v>
      </c>
      <c r="L118" t="str">
        <f t="shared" si="3"/>
        <v/>
      </c>
    </row>
    <row r="119" spans="1:12" x14ac:dyDescent="0.2">
      <c r="A119" t="s">
        <v>277</v>
      </c>
      <c r="H119" s="5"/>
      <c r="K119">
        <f t="shared" si="2"/>
        <v>3</v>
      </c>
      <c r="L119" t="str">
        <f t="shared" si="3"/>
        <v/>
      </c>
    </row>
    <row r="120" spans="1:12" x14ac:dyDescent="0.2">
      <c r="A120" t="s">
        <v>278</v>
      </c>
      <c r="H120" s="5"/>
      <c r="K120">
        <f t="shared" si="2"/>
        <v>3</v>
      </c>
      <c r="L120" t="str">
        <f t="shared" si="3"/>
        <v/>
      </c>
    </row>
    <row r="121" spans="1:12" x14ac:dyDescent="0.2">
      <c r="A121" t="s">
        <v>279</v>
      </c>
      <c r="H121" s="5"/>
      <c r="K121">
        <f t="shared" si="2"/>
        <v>3</v>
      </c>
      <c r="L121" t="str">
        <f t="shared" si="3"/>
        <v/>
      </c>
    </row>
    <row r="122" spans="1:12" x14ac:dyDescent="0.2">
      <c r="A122" t="s">
        <v>280</v>
      </c>
      <c r="H122" s="5"/>
      <c r="K122">
        <f t="shared" si="2"/>
        <v>3</v>
      </c>
      <c r="L122" t="str">
        <f t="shared" si="3"/>
        <v/>
      </c>
    </row>
    <row r="123" spans="1:12" x14ac:dyDescent="0.2">
      <c r="A123" t="s">
        <v>281</v>
      </c>
      <c r="H123" s="5"/>
      <c r="K123">
        <f t="shared" si="2"/>
        <v>3</v>
      </c>
      <c r="L123" t="str">
        <f t="shared" si="3"/>
        <v/>
      </c>
    </row>
    <row r="124" spans="1:12" x14ac:dyDescent="0.2">
      <c r="A124" t="s">
        <v>282</v>
      </c>
      <c r="H124" s="5"/>
      <c r="K124">
        <f t="shared" si="2"/>
        <v>3</v>
      </c>
      <c r="L124" t="str">
        <f t="shared" si="3"/>
        <v/>
      </c>
    </row>
    <row r="125" spans="1:12" x14ac:dyDescent="0.2">
      <c r="A125" t="s">
        <v>283</v>
      </c>
      <c r="H125" s="5"/>
      <c r="K125">
        <f t="shared" si="2"/>
        <v>3</v>
      </c>
      <c r="L125" t="str">
        <f t="shared" si="3"/>
        <v/>
      </c>
    </row>
    <row r="126" spans="1:12" x14ac:dyDescent="0.2">
      <c r="A126" t="s">
        <v>284</v>
      </c>
      <c r="H126" s="5"/>
      <c r="K126">
        <f t="shared" si="2"/>
        <v>3</v>
      </c>
      <c r="L126" t="str">
        <f t="shared" si="3"/>
        <v/>
      </c>
    </row>
    <row r="127" spans="1:12" x14ac:dyDescent="0.2">
      <c r="A127" t="s">
        <v>285</v>
      </c>
      <c r="H127" s="5"/>
      <c r="K127">
        <f t="shared" si="2"/>
        <v>3</v>
      </c>
      <c r="L127" t="str">
        <f t="shared" si="3"/>
        <v/>
      </c>
    </row>
    <row r="128" spans="1:12" x14ac:dyDescent="0.2">
      <c r="A128" t="s">
        <v>286</v>
      </c>
      <c r="H128" s="5"/>
      <c r="K128">
        <f t="shared" si="2"/>
        <v>3</v>
      </c>
      <c r="L128" t="str">
        <f t="shared" si="3"/>
        <v/>
      </c>
    </row>
    <row r="129" spans="1:12" x14ac:dyDescent="0.2">
      <c r="A129" t="s">
        <v>287</v>
      </c>
      <c r="H129" s="5"/>
      <c r="K129">
        <f t="shared" si="2"/>
        <v>3</v>
      </c>
      <c r="L129" t="str">
        <f t="shared" si="3"/>
        <v/>
      </c>
    </row>
    <row r="130" spans="1:12" x14ac:dyDescent="0.2">
      <c r="A130" t="s">
        <v>288</v>
      </c>
      <c r="H130" s="5"/>
      <c r="K130">
        <f t="shared" si="2"/>
        <v>3</v>
      </c>
      <c r="L130" t="str">
        <f t="shared" si="3"/>
        <v/>
      </c>
    </row>
    <row r="131" spans="1:12" x14ac:dyDescent="0.2">
      <c r="A131" t="s">
        <v>289</v>
      </c>
      <c r="H131" s="5"/>
      <c r="K131">
        <f t="shared" si="2"/>
        <v>3</v>
      </c>
      <c r="L131" t="str">
        <f t="shared" si="3"/>
        <v/>
      </c>
    </row>
    <row r="132" spans="1:12" x14ac:dyDescent="0.2">
      <c r="A132" t="s">
        <v>290</v>
      </c>
      <c r="H132" s="5"/>
      <c r="K132">
        <f t="shared" si="2"/>
        <v>3</v>
      </c>
      <c r="L132" t="str">
        <f t="shared" si="3"/>
        <v/>
      </c>
    </row>
    <row r="133" spans="1:12" x14ac:dyDescent="0.2">
      <c r="A133" t="s">
        <v>291</v>
      </c>
      <c r="H133" s="5"/>
      <c r="K133">
        <f t="shared" si="2"/>
        <v>3</v>
      </c>
      <c r="L133" t="str">
        <f t="shared" si="3"/>
        <v/>
      </c>
    </row>
    <row r="134" spans="1:12" x14ac:dyDescent="0.2">
      <c r="A134" t="s">
        <v>292</v>
      </c>
      <c r="H134" s="5"/>
      <c r="K134">
        <f t="shared" si="2"/>
        <v>3</v>
      </c>
      <c r="L134" t="str">
        <f t="shared" si="3"/>
        <v/>
      </c>
    </row>
    <row r="135" spans="1:12" x14ac:dyDescent="0.2">
      <c r="A135" t="s">
        <v>293</v>
      </c>
      <c r="H135" s="5"/>
      <c r="K135">
        <f t="shared" si="2"/>
        <v>3</v>
      </c>
      <c r="L135" t="str">
        <f t="shared" si="3"/>
        <v/>
      </c>
    </row>
    <row r="136" spans="1:12" x14ac:dyDescent="0.2">
      <c r="A136" t="s">
        <v>294</v>
      </c>
      <c r="H136" s="5"/>
      <c r="K136">
        <f t="shared" ref="K136:K199" si="4">IF(A137="สถานที่",K135+1,K135)</f>
        <v>3</v>
      </c>
      <c r="L136" t="str">
        <f t="shared" ref="L136:L199" si="5">IF(K136&gt;K135,A136,"")</f>
        <v/>
      </c>
    </row>
    <row r="137" spans="1:12" x14ac:dyDescent="0.2">
      <c r="A137" t="s">
        <v>295</v>
      </c>
      <c r="H137" s="5"/>
      <c r="K137">
        <f t="shared" si="4"/>
        <v>3</v>
      </c>
      <c r="L137" t="str">
        <f t="shared" si="5"/>
        <v/>
      </c>
    </row>
    <row r="138" spans="1:12" x14ac:dyDescent="0.2">
      <c r="A138" t="s">
        <v>296</v>
      </c>
      <c r="H138" s="5"/>
      <c r="K138">
        <f t="shared" si="4"/>
        <v>3</v>
      </c>
      <c r="L138" t="str">
        <f t="shared" si="5"/>
        <v/>
      </c>
    </row>
    <row r="139" spans="1:12" x14ac:dyDescent="0.2">
      <c r="A139" t="s">
        <v>297</v>
      </c>
      <c r="H139" s="5"/>
      <c r="K139">
        <f t="shared" si="4"/>
        <v>3</v>
      </c>
      <c r="L139" t="str">
        <f t="shared" si="5"/>
        <v/>
      </c>
    </row>
    <row r="140" spans="1:12" x14ac:dyDescent="0.2">
      <c r="A140" t="s">
        <v>298</v>
      </c>
      <c r="H140" s="5"/>
      <c r="K140">
        <f t="shared" si="4"/>
        <v>3</v>
      </c>
      <c r="L140" t="str">
        <f t="shared" si="5"/>
        <v/>
      </c>
    </row>
    <row r="141" spans="1:12" x14ac:dyDescent="0.2">
      <c r="A141" t="s">
        <v>299</v>
      </c>
      <c r="H141" s="5"/>
      <c r="K141">
        <f t="shared" si="4"/>
        <v>3</v>
      </c>
      <c r="L141" t="str">
        <f t="shared" si="5"/>
        <v/>
      </c>
    </row>
    <row r="142" spans="1:12" x14ac:dyDescent="0.2">
      <c r="A142" t="s">
        <v>300</v>
      </c>
      <c r="H142" s="5"/>
      <c r="K142">
        <f t="shared" si="4"/>
        <v>4</v>
      </c>
      <c r="L142" t="str">
        <f t="shared" si="5"/>
        <v>เขตธนบุรี</v>
      </c>
    </row>
    <row r="143" spans="1:12" x14ac:dyDescent="0.2">
      <c r="A143" t="s">
        <v>155</v>
      </c>
      <c r="B143" t="s">
        <v>151</v>
      </c>
      <c r="C143" t="s">
        <v>153</v>
      </c>
      <c r="D143" t="s">
        <v>156</v>
      </c>
      <c r="H143" s="5"/>
      <c r="K143">
        <f t="shared" si="4"/>
        <v>4</v>
      </c>
      <c r="L143" t="str">
        <f t="shared" si="5"/>
        <v/>
      </c>
    </row>
    <row r="144" spans="1:12" x14ac:dyDescent="0.2">
      <c r="A144" t="s">
        <v>301</v>
      </c>
      <c r="H144" s="5"/>
      <c r="K144">
        <f t="shared" si="4"/>
        <v>4</v>
      </c>
      <c r="L144" t="str">
        <f t="shared" si="5"/>
        <v/>
      </c>
    </row>
    <row r="145" spans="1:12" x14ac:dyDescent="0.2">
      <c r="A145" t="s">
        <v>302</v>
      </c>
      <c r="H145" s="5"/>
      <c r="K145">
        <f t="shared" si="4"/>
        <v>4</v>
      </c>
      <c r="L145" t="str">
        <f t="shared" si="5"/>
        <v/>
      </c>
    </row>
    <row r="146" spans="1:12" x14ac:dyDescent="0.2">
      <c r="A146" t="s">
        <v>303</v>
      </c>
      <c r="H146" s="5"/>
      <c r="K146">
        <f t="shared" si="4"/>
        <v>4</v>
      </c>
      <c r="L146" t="str">
        <f t="shared" si="5"/>
        <v/>
      </c>
    </row>
    <row r="147" spans="1:12" x14ac:dyDescent="0.2">
      <c r="A147" t="s">
        <v>304</v>
      </c>
      <c r="H147" s="5"/>
      <c r="K147">
        <f t="shared" si="4"/>
        <v>4</v>
      </c>
      <c r="L147" t="str">
        <f t="shared" si="5"/>
        <v/>
      </c>
    </row>
    <row r="148" spans="1:12" x14ac:dyDescent="0.2">
      <c r="A148" t="s">
        <v>305</v>
      </c>
      <c r="H148" s="5"/>
      <c r="K148">
        <f t="shared" si="4"/>
        <v>4</v>
      </c>
      <c r="L148" t="str">
        <f t="shared" si="5"/>
        <v/>
      </c>
    </row>
    <row r="149" spans="1:12" x14ac:dyDescent="0.2">
      <c r="A149" t="s">
        <v>306</v>
      </c>
      <c r="H149" s="5"/>
      <c r="K149">
        <f t="shared" si="4"/>
        <v>4</v>
      </c>
      <c r="L149" t="str">
        <f t="shared" si="5"/>
        <v/>
      </c>
    </row>
    <row r="150" spans="1:12" x14ac:dyDescent="0.2">
      <c r="A150" t="s">
        <v>307</v>
      </c>
      <c r="H150" s="5"/>
      <c r="K150">
        <f t="shared" si="4"/>
        <v>4</v>
      </c>
      <c r="L150" t="str">
        <f t="shared" si="5"/>
        <v/>
      </c>
    </row>
    <row r="151" spans="1:12" x14ac:dyDescent="0.2">
      <c r="A151" t="s">
        <v>308</v>
      </c>
      <c r="H151" s="5"/>
      <c r="K151">
        <f t="shared" si="4"/>
        <v>4</v>
      </c>
      <c r="L151" t="str">
        <f t="shared" si="5"/>
        <v/>
      </c>
    </row>
    <row r="152" spans="1:12" x14ac:dyDescent="0.2">
      <c r="A152" t="s">
        <v>309</v>
      </c>
      <c r="H152" s="5"/>
      <c r="K152">
        <f t="shared" si="4"/>
        <v>4</v>
      </c>
      <c r="L152" t="str">
        <f t="shared" si="5"/>
        <v/>
      </c>
    </row>
    <row r="153" spans="1:12" x14ac:dyDescent="0.2">
      <c r="A153" t="s">
        <v>310</v>
      </c>
      <c r="H153" s="5"/>
      <c r="K153">
        <f t="shared" si="4"/>
        <v>4</v>
      </c>
      <c r="L153" t="str">
        <f t="shared" si="5"/>
        <v/>
      </c>
    </row>
    <row r="154" spans="1:12" x14ac:dyDescent="0.2">
      <c r="A154" t="s">
        <v>311</v>
      </c>
      <c r="H154" s="5"/>
      <c r="K154">
        <f t="shared" si="4"/>
        <v>4</v>
      </c>
      <c r="L154" t="str">
        <f t="shared" si="5"/>
        <v/>
      </c>
    </row>
    <row r="155" spans="1:12" x14ac:dyDescent="0.2">
      <c r="A155" t="s">
        <v>312</v>
      </c>
      <c r="H155" s="5"/>
      <c r="K155">
        <f t="shared" si="4"/>
        <v>4</v>
      </c>
      <c r="L155" t="str">
        <f t="shared" si="5"/>
        <v/>
      </c>
    </row>
    <row r="156" spans="1:12" x14ac:dyDescent="0.2">
      <c r="A156" t="s">
        <v>313</v>
      </c>
      <c r="H156" s="5"/>
      <c r="K156">
        <f t="shared" si="4"/>
        <v>4</v>
      </c>
      <c r="L156" t="str">
        <f t="shared" si="5"/>
        <v/>
      </c>
    </row>
    <row r="157" spans="1:12" x14ac:dyDescent="0.2">
      <c r="A157" t="s">
        <v>314</v>
      </c>
      <c r="H157" s="5"/>
      <c r="K157">
        <f t="shared" si="4"/>
        <v>4</v>
      </c>
      <c r="L157" t="str">
        <f t="shared" si="5"/>
        <v/>
      </c>
    </row>
    <row r="158" spans="1:12" x14ac:dyDescent="0.2">
      <c r="A158" t="s">
        <v>315</v>
      </c>
      <c r="H158" s="5"/>
      <c r="K158">
        <f t="shared" si="4"/>
        <v>4</v>
      </c>
      <c r="L158" t="str">
        <f t="shared" si="5"/>
        <v/>
      </c>
    </row>
    <row r="159" spans="1:12" x14ac:dyDescent="0.2">
      <c r="A159" t="s">
        <v>316</v>
      </c>
      <c r="H159" s="5"/>
      <c r="K159">
        <f t="shared" si="4"/>
        <v>4</v>
      </c>
      <c r="L159" t="str">
        <f t="shared" si="5"/>
        <v/>
      </c>
    </row>
    <row r="160" spans="1:12" x14ac:dyDescent="0.2">
      <c r="A160" t="s">
        <v>317</v>
      </c>
      <c r="H160" s="5"/>
      <c r="K160">
        <f t="shared" si="4"/>
        <v>4</v>
      </c>
      <c r="L160" t="str">
        <f t="shared" si="5"/>
        <v/>
      </c>
    </row>
    <row r="161" spans="1:12" x14ac:dyDescent="0.2">
      <c r="A161" t="s">
        <v>318</v>
      </c>
      <c r="H161" s="5"/>
      <c r="K161">
        <f t="shared" si="4"/>
        <v>4</v>
      </c>
      <c r="L161" t="str">
        <f t="shared" si="5"/>
        <v/>
      </c>
    </row>
    <row r="162" spans="1:12" x14ac:dyDescent="0.2">
      <c r="A162" t="s">
        <v>319</v>
      </c>
      <c r="H162" s="5"/>
      <c r="K162">
        <f t="shared" si="4"/>
        <v>4</v>
      </c>
      <c r="L162" t="str">
        <f t="shared" si="5"/>
        <v/>
      </c>
    </row>
    <row r="163" spans="1:12" x14ac:dyDescent="0.2">
      <c r="A163" t="s">
        <v>320</v>
      </c>
      <c r="H163" s="5"/>
      <c r="K163">
        <f t="shared" si="4"/>
        <v>4</v>
      </c>
      <c r="L163" t="str">
        <f t="shared" si="5"/>
        <v/>
      </c>
    </row>
    <row r="164" spans="1:12" x14ac:dyDescent="0.2">
      <c r="A164" t="s">
        <v>321</v>
      </c>
      <c r="H164" s="5"/>
      <c r="K164">
        <f t="shared" si="4"/>
        <v>4</v>
      </c>
      <c r="L164" t="str">
        <f t="shared" si="5"/>
        <v/>
      </c>
    </row>
    <row r="165" spans="1:12" x14ac:dyDescent="0.2">
      <c r="A165" t="s">
        <v>322</v>
      </c>
      <c r="H165" s="5"/>
      <c r="K165">
        <f t="shared" si="4"/>
        <v>4</v>
      </c>
      <c r="L165" t="str">
        <f t="shared" si="5"/>
        <v/>
      </c>
    </row>
    <row r="166" spans="1:12" x14ac:dyDescent="0.2">
      <c r="A166" t="s">
        <v>323</v>
      </c>
      <c r="H166" s="5"/>
      <c r="K166">
        <f t="shared" si="4"/>
        <v>4</v>
      </c>
      <c r="L166" t="str">
        <f t="shared" si="5"/>
        <v/>
      </c>
    </row>
    <row r="167" spans="1:12" x14ac:dyDescent="0.2">
      <c r="A167" t="s">
        <v>324</v>
      </c>
      <c r="H167" s="5"/>
      <c r="K167">
        <f t="shared" si="4"/>
        <v>4</v>
      </c>
      <c r="L167" t="str">
        <f t="shared" si="5"/>
        <v/>
      </c>
    </row>
    <row r="168" spans="1:12" x14ac:dyDescent="0.2">
      <c r="A168" t="s">
        <v>325</v>
      </c>
      <c r="H168" s="5"/>
      <c r="K168">
        <f t="shared" si="4"/>
        <v>4</v>
      </c>
      <c r="L168" t="str">
        <f t="shared" si="5"/>
        <v/>
      </c>
    </row>
    <row r="169" spans="1:12" x14ac:dyDescent="0.2">
      <c r="A169" t="s">
        <v>326</v>
      </c>
      <c r="H169" s="5"/>
      <c r="K169">
        <f t="shared" si="4"/>
        <v>4</v>
      </c>
      <c r="L169" t="str">
        <f t="shared" si="5"/>
        <v/>
      </c>
    </row>
    <row r="170" spans="1:12" x14ac:dyDescent="0.2">
      <c r="A170" t="s">
        <v>327</v>
      </c>
      <c r="H170" s="5"/>
      <c r="K170">
        <f t="shared" si="4"/>
        <v>4</v>
      </c>
      <c r="L170" t="str">
        <f t="shared" si="5"/>
        <v/>
      </c>
    </row>
    <row r="171" spans="1:12" x14ac:dyDescent="0.2">
      <c r="A171" t="s">
        <v>328</v>
      </c>
      <c r="H171" s="5"/>
      <c r="K171">
        <f t="shared" si="4"/>
        <v>4</v>
      </c>
      <c r="L171" t="str">
        <f t="shared" si="5"/>
        <v/>
      </c>
    </row>
    <row r="172" spans="1:12" x14ac:dyDescent="0.2">
      <c r="A172" t="s">
        <v>329</v>
      </c>
      <c r="H172" s="5"/>
      <c r="K172">
        <f t="shared" si="4"/>
        <v>4</v>
      </c>
      <c r="L172" t="str">
        <f t="shared" si="5"/>
        <v/>
      </c>
    </row>
    <row r="173" spans="1:12" x14ac:dyDescent="0.2">
      <c r="A173" t="s">
        <v>330</v>
      </c>
      <c r="H173" s="5"/>
      <c r="K173">
        <f t="shared" si="4"/>
        <v>4</v>
      </c>
      <c r="L173" t="str">
        <f t="shared" si="5"/>
        <v/>
      </c>
    </row>
    <row r="174" spans="1:12" x14ac:dyDescent="0.2">
      <c r="A174" t="s">
        <v>331</v>
      </c>
      <c r="H174" s="5"/>
      <c r="K174">
        <f t="shared" si="4"/>
        <v>4</v>
      </c>
      <c r="L174" t="str">
        <f t="shared" si="5"/>
        <v/>
      </c>
    </row>
    <row r="175" spans="1:12" x14ac:dyDescent="0.2">
      <c r="A175" t="s">
        <v>332</v>
      </c>
      <c r="H175" s="5"/>
      <c r="K175">
        <f t="shared" si="4"/>
        <v>4</v>
      </c>
      <c r="L175" t="str">
        <f t="shared" si="5"/>
        <v/>
      </c>
    </row>
    <row r="176" spans="1:12" x14ac:dyDescent="0.2">
      <c r="A176" t="s">
        <v>333</v>
      </c>
      <c r="H176" s="5"/>
      <c r="K176">
        <f t="shared" si="4"/>
        <v>4</v>
      </c>
      <c r="L176" t="str">
        <f t="shared" si="5"/>
        <v/>
      </c>
    </row>
    <row r="177" spans="1:12" x14ac:dyDescent="0.2">
      <c r="A177" t="s">
        <v>334</v>
      </c>
      <c r="H177" s="5"/>
      <c r="K177">
        <f t="shared" si="4"/>
        <v>4</v>
      </c>
      <c r="L177" t="str">
        <f t="shared" si="5"/>
        <v/>
      </c>
    </row>
    <row r="178" spans="1:12" x14ac:dyDescent="0.2">
      <c r="A178" t="s">
        <v>335</v>
      </c>
      <c r="H178" s="5"/>
      <c r="K178">
        <f t="shared" si="4"/>
        <v>4</v>
      </c>
      <c r="L178" t="str">
        <f t="shared" si="5"/>
        <v/>
      </c>
    </row>
    <row r="179" spans="1:12" x14ac:dyDescent="0.2">
      <c r="A179" t="s">
        <v>336</v>
      </c>
      <c r="H179" s="5"/>
      <c r="K179">
        <f t="shared" si="4"/>
        <v>4</v>
      </c>
      <c r="L179" t="str">
        <f t="shared" si="5"/>
        <v/>
      </c>
    </row>
    <row r="180" spans="1:12" x14ac:dyDescent="0.2">
      <c r="A180" t="s">
        <v>337</v>
      </c>
      <c r="H180" s="5"/>
      <c r="K180">
        <f t="shared" si="4"/>
        <v>4</v>
      </c>
      <c r="L180" t="str">
        <f t="shared" si="5"/>
        <v/>
      </c>
    </row>
    <row r="181" spans="1:12" x14ac:dyDescent="0.2">
      <c r="A181" t="s">
        <v>338</v>
      </c>
      <c r="H181" s="5"/>
      <c r="K181">
        <f t="shared" si="4"/>
        <v>4</v>
      </c>
      <c r="L181" t="str">
        <f t="shared" si="5"/>
        <v/>
      </c>
    </row>
    <row r="182" spans="1:12" x14ac:dyDescent="0.2">
      <c r="A182" t="s">
        <v>339</v>
      </c>
      <c r="H182" s="5"/>
      <c r="K182">
        <f t="shared" si="4"/>
        <v>4</v>
      </c>
      <c r="L182" t="str">
        <f t="shared" si="5"/>
        <v/>
      </c>
    </row>
    <row r="183" spans="1:12" x14ac:dyDescent="0.2">
      <c r="A183" t="s">
        <v>340</v>
      </c>
      <c r="H183" s="5"/>
      <c r="K183">
        <f t="shared" si="4"/>
        <v>4</v>
      </c>
      <c r="L183" t="str">
        <f t="shared" si="5"/>
        <v/>
      </c>
    </row>
    <row r="184" spans="1:12" x14ac:dyDescent="0.2">
      <c r="A184" t="s">
        <v>341</v>
      </c>
      <c r="H184" s="5"/>
      <c r="K184">
        <f t="shared" si="4"/>
        <v>4</v>
      </c>
      <c r="L184" t="str">
        <f t="shared" si="5"/>
        <v/>
      </c>
    </row>
    <row r="185" spans="1:12" x14ac:dyDescent="0.2">
      <c r="A185" t="s">
        <v>342</v>
      </c>
      <c r="H185" s="5"/>
      <c r="K185">
        <f t="shared" si="4"/>
        <v>4</v>
      </c>
      <c r="L185" t="str">
        <f t="shared" si="5"/>
        <v/>
      </c>
    </row>
    <row r="186" spans="1:12" x14ac:dyDescent="0.2">
      <c r="A186" t="s">
        <v>343</v>
      </c>
      <c r="H186" s="5"/>
      <c r="K186">
        <f t="shared" si="4"/>
        <v>4</v>
      </c>
      <c r="L186" t="str">
        <f t="shared" si="5"/>
        <v/>
      </c>
    </row>
    <row r="187" spans="1:12" x14ac:dyDescent="0.2">
      <c r="A187" t="s">
        <v>344</v>
      </c>
      <c r="H187" s="5"/>
      <c r="K187">
        <f t="shared" si="4"/>
        <v>4</v>
      </c>
      <c r="L187" t="str">
        <f t="shared" si="5"/>
        <v/>
      </c>
    </row>
    <row r="188" spans="1:12" x14ac:dyDescent="0.2">
      <c r="A188" t="s">
        <v>345</v>
      </c>
      <c r="H188" s="5"/>
      <c r="K188">
        <f t="shared" si="4"/>
        <v>4</v>
      </c>
      <c r="L188" t="str">
        <f t="shared" si="5"/>
        <v/>
      </c>
    </row>
    <row r="189" spans="1:12" x14ac:dyDescent="0.2">
      <c r="A189" t="s">
        <v>346</v>
      </c>
      <c r="H189" s="5"/>
      <c r="K189">
        <f t="shared" si="4"/>
        <v>4</v>
      </c>
      <c r="L189" t="str">
        <f t="shared" si="5"/>
        <v/>
      </c>
    </row>
    <row r="190" spans="1:12" x14ac:dyDescent="0.2">
      <c r="A190" t="s">
        <v>347</v>
      </c>
      <c r="H190" s="5"/>
      <c r="K190">
        <f t="shared" si="4"/>
        <v>4</v>
      </c>
      <c r="L190" t="str">
        <f t="shared" si="5"/>
        <v/>
      </c>
    </row>
    <row r="191" spans="1:12" x14ac:dyDescent="0.2">
      <c r="A191" t="s">
        <v>348</v>
      </c>
      <c r="H191" s="5"/>
      <c r="K191">
        <f t="shared" si="4"/>
        <v>4</v>
      </c>
      <c r="L191" t="str">
        <f t="shared" si="5"/>
        <v/>
      </c>
    </row>
    <row r="192" spans="1:12" x14ac:dyDescent="0.2">
      <c r="A192" t="s">
        <v>349</v>
      </c>
      <c r="H192" s="5"/>
      <c r="K192">
        <f t="shared" si="4"/>
        <v>4</v>
      </c>
      <c r="L192" t="str">
        <f t="shared" si="5"/>
        <v/>
      </c>
    </row>
    <row r="193" spans="1:12" x14ac:dyDescent="0.2">
      <c r="A193" t="s">
        <v>350</v>
      </c>
      <c r="H193" s="5"/>
      <c r="K193">
        <f t="shared" si="4"/>
        <v>4</v>
      </c>
      <c r="L193" t="str">
        <f t="shared" si="5"/>
        <v/>
      </c>
    </row>
    <row r="194" spans="1:12" x14ac:dyDescent="0.2">
      <c r="A194" t="s">
        <v>351</v>
      </c>
      <c r="H194" s="5"/>
      <c r="K194">
        <f t="shared" si="4"/>
        <v>4</v>
      </c>
      <c r="L194" t="str">
        <f t="shared" si="5"/>
        <v/>
      </c>
    </row>
    <row r="195" spans="1:12" x14ac:dyDescent="0.2">
      <c r="A195" t="s">
        <v>352</v>
      </c>
      <c r="H195" s="5"/>
      <c r="K195">
        <f t="shared" si="4"/>
        <v>4</v>
      </c>
      <c r="L195" t="str">
        <f t="shared" si="5"/>
        <v/>
      </c>
    </row>
    <row r="196" spans="1:12" x14ac:dyDescent="0.2">
      <c r="A196" t="s">
        <v>353</v>
      </c>
      <c r="H196" s="5"/>
      <c r="K196">
        <f t="shared" si="4"/>
        <v>4</v>
      </c>
      <c r="L196" t="str">
        <f t="shared" si="5"/>
        <v/>
      </c>
    </row>
    <row r="197" spans="1:12" x14ac:dyDescent="0.2">
      <c r="A197" t="s">
        <v>354</v>
      </c>
      <c r="H197" s="5"/>
      <c r="K197">
        <f t="shared" si="4"/>
        <v>4</v>
      </c>
      <c r="L197" t="str">
        <f t="shared" si="5"/>
        <v/>
      </c>
    </row>
    <row r="198" spans="1:12" x14ac:dyDescent="0.2">
      <c r="H198" s="5"/>
      <c r="K198">
        <f t="shared" si="4"/>
        <v>4</v>
      </c>
      <c r="L198" t="str">
        <f t="shared" si="5"/>
        <v/>
      </c>
    </row>
    <row r="199" spans="1:12" x14ac:dyDescent="0.2">
      <c r="H199" s="5"/>
      <c r="K199">
        <f t="shared" si="4"/>
        <v>4</v>
      </c>
      <c r="L199" t="str">
        <f t="shared" si="5"/>
        <v/>
      </c>
    </row>
    <row r="200" spans="1:12" x14ac:dyDescent="0.2">
      <c r="H200" s="5"/>
      <c r="K200">
        <f t="shared" ref="K200:K263" si="6">IF(A201="สถานที่",K199+1,K199)</f>
        <v>4</v>
      </c>
      <c r="L200" t="str">
        <f t="shared" ref="L200:L263" si="7">IF(K200&gt;K199,A200,"")</f>
        <v/>
      </c>
    </row>
    <row r="201" spans="1:12" x14ac:dyDescent="0.2">
      <c r="H201" s="5"/>
      <c r="K201">
        <f t="shared" si="6"/>
        <v>4</v>
      </c>
      <c r="L201" t="str">
        <f t="shared" si="7"/>
        <v/>
      </c>
    </row>
    <row r="202" spans="1:12" x14ac:dyDescent="0.2">
      <c r="H202" s="5"/>
      <c r="K202">
        <f t="shared" si="6"/>
        <v>4</v>
      </c>
      <c r="L202" t="str">
        <f t="shared" si="7"/>
        <v/>
      </c>
    </row>
    <row r="203" spans="1:12" x14ac:dyDescent="0.2">
      <c r="H203" s="5"/>
      <c r="K203">
        <f t="shared" si="6"/>
        <v>4</v>
      </c>
      <c r="L203" t="str">
        <f t="shared" si="7"/>
        <v/>
      </c>
    </row>
    <row r="204" spans="1:12" x14ac:dyDescent="0.2">
      <c r="H204" s="5"/>
      <c r="K204">
        <f t="shared" si="6"/>
        <v>4</v>
      </c>
      <c r="L204" t="str">
        <f t="shared" si="7"/>
        <v/>
      </c>
    </row>
    <row r="205" spans="1:12" x14ac:dyDescent="0.2">
      <c r="H205" s="5"/>
      <c r="K205">
        <f t="shared" si="6"/>
        <v>4</v>
      </c>
      <c r="L205" t="str">
        <f t="shared" si="7"/>
        <v/>
      </c>
    </row>
    <row r="206" spans="1:12" x14ac:dyDescent="0.2">
      <c r="H206" s="5"/>
      <c r="K206">
        <f t="shared" si="6"/>
        <v>4</v>
      </c>
      <c r="L206" t="str">
        <f t="shared" si="7"/>
        <v/>
      </c>
    </row>
    <row r="207" spans="1:12" x14ac:dyDescent="0.2">
      <c r="H207" s="5"/>
      <c r="K207">
        <f t="shared" si="6"/>
        <v>4</v>
      </c>
      <c r="L207" t="str">
        <f t="shared" si="7"/>
        <v/>
      </c>
    </row>
    <row r="208" spans="1:12" x14ac:dyDescent="0.2">
      <c r="H208" s="5"/>
      <c r="K208">
        <f t="shared" si="6"/>
        <v>4</v>
      </c>
      <c r="L208" t="str">
        <f t="shared" si="7"/>
        <v/>
      </c>
    </row>
    <row r="209" spans="1:12" x14ac:dyDescent="0.2">
      <c r="H209" s="5"/>
      <c r="K209">
        <f t="shared" si="6"/>
        <v>4</v>
      </c>
      <c r="L209" t="str">
        <f t="shared" si="7"/>
        <v/>
      </c>
    </row>
    <row r="210" spans="1:12" x14ac:dyDescent="0.2">
      <c r="H210" s="5"/>
      <c r="K210">
        <f t="shared" si="6"/>
        <v>4</v>
      </c>
      <c r="L210" t="str">
        <f t="shared" si="7"/>
        <v/>
      </c>
    </row>
    <row r="211" spans="1:12" x14ac:dyDescent="0.2">
      <c r="H211" s="5"/>
      <c r="K211">
        <f t="shared" si="6"/>
        <v>4</v>
      </c>
      <c r="L211" t="str">
        <f t="shared" si="7"/>
        <v/>
      </c>
    </row>
    <row r="212" spans="1:12" x14ac:dyDescent="0.2">
      <c r="H212" s="5"/>
      <c r="K212">
        <f t="shared" si="6"/>
        <v>4</v>
      </c>
      <c r="L212" t="str">
        <f t="shared" si="7"/>
        <v/>
      </c>
    </row>
    <row r="213" spans="1:12" x14ac:dyDescent="0.2">
      <c r="H213" s="5"/>
      <c r="K213">
        <f t="shared" si="6"/>
        <v>4</v>
      </c>
      <c r="L213" t="str">
        <f t="shared" si="7"/>
        <v/>
      </c>
    </row>
    <row r="214" spans="1:12" x14ac:dyDescent="0.2">
      <c r="H214" s="5"/>
      <c r="K214">
        <f t="shared" si="6"/>
        <v>4</v>
      </c>
      <c r="L214" t="str">
        <f t="shared" si="7"/>
        <v/>
      </c>
    </row>
    <row r="215" spans="1:12" x14ac:dyDescent="0.2">
      <c r="H215" s="5"/>
      <c r="K215">
        <f t="shared" si="6"/>
        <v>4</v>
      </c>
      <c r="L215" t="str">
        <f t="shared" si="7"/>
        <v/>
      </c>
    </row>
    <row r="216" spans="1:12" x14ac:dyDescent="0.2">
      <c r="A216" t="s">
        <v>355</v>
      </c>
      <c r="H216" s="5"/>
      <c r="K216">
        <f t="shared" si="6"/>
        <v>5</v>
      </c>
      <c r="L216" t="str">
        <f t="shared" si="7"/>
        <v>เขตบางซื่อ</v>
      </c>
    </row>
    <row r="217" spans="1:12" x14ac:dyDescent="0.2">
      <c r="A217" t="s">
        <v>155</v>
      </c>
      <c r="B217" t="s">
        <v>151</v>
      </c>
      <c r="C217" t="s">
        <v>153</v>
      </c>
      <c r="D217" t="s">
        <v>156</v>
      </c>
      <c r="H217" s="5"/>
      <c r="K217">
        <f t="shared" si="6"/>
        <v>5</v>
      </c>
      <c r="L217" t="str">
        <f t="shared" si="7"/>
        <v/>
      </c>
    </row>
    <row r="218" spans="1:12" x14ac:dyDescent="0.2">
      <c r="A218" t="s">
        <v>356</v>
      </c>
      <c r="H218" s="5"/>
      <c r="K218">
        <f t="shared" si="6"/>
        <v>5</v>
      </c>
      <c r="L218" t="str">
        <f t="shared" si="7"/>
        <v/>
      </c>
    </row>
    <row r="219" spans="1:12" x14ac:dyDescent="0.2">
      <c r="A219" t="s">
        <v>357</v>
      </c>
      <c r="H219" s="5"/>
      <c r="K219">
        <f t="shared" si="6"/>
        <v>5</v>
      </c>
      <c r="L219" t="str">
        <f t="shared" si="7"/>
        <v/>
      </c>
    </row>
    <row r="220" spans="1:12" x14ac:dyDescent="0.2">
      <c r="A220" t="s">
        <v>358</v>
      </c>
      <c r="H220" s="5"/>
      <c r="K220">
        <f t="shared" si="6"/>
        <v>5</v>
      </c>
      <c r="L220" t="str">
        <f t="shared" si="7"/>
        <v/>
      </c>
    </row>
    <row r="221" spans="1:12" x14ac:dyDescent="0.2">
      <c r="A221" t="s">
        <v>359</v>
      </c>
      <c r="H221" s="5"/>
      <c r="K221">
        <f t="shared" si="6"/>
        <v>5</v>
      </c>
      <c r="L221" t="str">
        <f t="shared" si="7"/>
        <v/>
      </c>
    </row>
    <row r="222" spans="1:12" x14ac:dyDescent="0.2">
      <c r="A222" t="s">
        <v>360</v>
      </c>
      <c r="H222" s="5"/>
      <c r="K222">
        <f t="shared" si="6"/>
        <v>5</v>
      </c>
      <c r="L222" t="str">
        <f t="shared" si="7"/>
        <v/>
      </c>
    </row>
    <row r="223" spans="1:12" x14ac:dyDescent="0.2">
      <c r="A223" t="s">
        <v>361</v>
      </c>
      <c r="H223" s="5"/>
      <c r="K223">
        <f t="shared" si="6"/>
        <v>5</v>
      </c>
      <c r="L223" t="str">
        <f t="shared" si="7"/>
        <v/>
      </c>
    </row>
    <row r="224" spans="1:12" x14ac:dyDescent="0.2">
      <c r="A224" t="s">
        <v>362</v>
      </c>
      <c r="H224" s="5"/>
      <c r="K224">
        <f t="shared" si="6"/>
        <v>5</v>
      </c>
      <c r="L224" t="str">
        <f t="shared" si="7"/>
        <v/>
      </c>
    </row>
    <row r="225" spans="1:12" x14ac:dyDescent="0.2">
      <c r="A225" t="s">
        <v>363</v>
      </c>
      <c r="H225" s="5"/>
      <c r="K225">
        <f t="shared" si="6"/>
        <v>5</v>
      </c>
      <c r="L225" t="str">
        <f t="shared" si="7"/>
        <v/>
      </c>
    </row>
    <row r="226" spans="1:12" x14ac:dyDescent="0.2">
      <c r="A226" t="s">
        <v>364</v>
      </c>
      <c r="H226" s="5"/>
      <c r="K226">
        <f t="shared" si="6"/>
        <v>5</v>
      </c>
      <c r="L226" t="str">
        <f t="shared" si="7"/>
        <v/>
      </c>
    </row>
    <row r="227" spans="1:12" x14ac:dyDescent="0.2">
      <c r="A227" t="s">
        <v>365</v>
      </c>
      <c r="H227" s="5"/>
      <c r="K227">
        <f t="shared" si="6"/>
        <v>5</v>
      </c>
      <c r="L227" t="str">
        <f t="shared" si="7"/>
        <v/>
      </c>
    </row>
    <row r="228" spans="1:12" x14ac:dyDescent="0.2">
      <c r="A228" t="s">
        <v>366</v>
      </c>
      <c r="H228" s="5"/>
      <c r="K228">
        <f t="shared" si="6"/>
        <v>5</v>
      </c>
      <c r="L228" t="str">
        <f t="shared" si="7"/>
        <v/>
      </c>
    </row>
    <row r="229" spans="1:12" x14ac:dyDescent="0.2">
      <c r="A229" t="s">
        <v>367</v>
      </c>
      <c r="H229" s="5"/>
      <c r="K229">
        <f t="shared" si="6"/>
        <v>5</v>
      </c>
      <c r="L229" t="str">
        <f t="shared" si="7"/>
        <v/>
      </c>
    </row>
    <row r="230" spans="1:12" x14ac:dyDescent="0.2">
      <c r="A230" t="s">
        <v>368</v>
      </c>
      <c r="H230" s="5"/>
      <c r="K230">
        <f t="shared" si="6"/>
        <v>5</v>
      </c>
      <c r="L230" t="str">
        <f t="shared" si="7"/>
        <v/>
      </c>
    </row>
    <row r="231" spans="1:12" x14ac:dyDescent="0.2">
      <c r="A231" t="s">
        <v>369</v>
      </c>
      <c r="H231" s="5"/>
      <c r="K231">
        <f t="shared" si="6"/>
        <v>5</v>
      </c>
      <c r="L231" t="str">
        <f t="shared" si="7"/>
        <v/>
      </c>
    </row>
    <row r="232" spans="1:12" x14ac:dyDescent="0.2">
      <c r="A232" t="s">
        <v>370</v>
      </c>
      <c r="H232" s="5"/>
      <c r="K232">
        <f t="shared" si="6"/>
        <v>5</v>
      </c>
      <c r="L232" t="str">
        <f t="shared" si="7"/>
        <v/>
      </c>
    </row>
    <row r="233" spans="1:12" x14ac:dyDescent="0.2">
      <c r="A233" t="s">
        <v>371</v>
      </c>
      <c r="H233" s="5"/>
      <c r="K233">
        <f t="shared" si="6"/>
        <v>5</v>
      </c>
      <c r="L233" t="str">
        <f t="shared" si="7"/>
        <v/>
      </c>
    </row>
    <row r="234" spans="1:12" x14ac:dyDescent="0.2">
      <c r="A234" t="s">
        <v>372</v>
      </c>
      <c r="H234" s="5"/>
      <c r="K234">
        <f t="shared" si="6"/>
        <v>5</v>
      </c>
      <c r="L234" t="str">
        <f t="shared" si="7"/>
        <v/>
      </c>
    </row>
    <row r="235" spans="1:12" x14ac:dyDescent="0.2">
      <c r="A235" t="s">
        <v>373</v>
      </c>
      <c r="H235" s="5"/>
      <c r="K235">
        <f t="shared" si="6"/>
        <v>5</v>
      </c>
      <c r="L235" t="str">
        <f t="shared" si="7"/>
        <v/>
      </c>
    </row>
    <row r="236" spans="1:12" x14ac:dyDescent="0.2">
      <c r="A236" t="s">
        <v>374</v>
      </c>
      <c r="H236" s="5"/>
      <c r="K236">
        <f t="shared" si="6"/>
        <v>5</v>
      </c>
      <c r="L236" t="str">
        <f t="shared" si="7"/>
        <v/>
      </c>
    </row>
    <row r="237" spans="1:12" x14ac:dyDescent="0.2">
      <c r="A237" t="s">
        <v>375</v>
      </c>
      <c r="H237" s="5"/>
      <c r="K237">
        <f t="shared" si="6"/>
        <v>5</v>
      </c>
      <c r="L237" t="str">
        <f t="shared" si="7"/>
        <v/>
      </c>
    </row>
    <row r="238" spans="1:12" x14ac:dyDescent="0.2">
      <c r="A238" t="s">
        <v>376</v>
      </c>
      <c r="H238" s="5"/>
      <c r="K238">
        <f t="shared" si="6"/>
        <v>5</v>
      </c>
      <c r="L238" t="str">
        <f t="shared" si="7"/>
        <v/>
      </c>
    </row>
    <row r="239" spans="1:12" x14ac:dyDescent="0.2">
      <c r="A239" t="s">
        <v>377</v>
      </c>
      <c r="H239" s="5"/>
      <c r="K239">
        <f t="shared" si="6"/>
        <v>5</v>
      </c>
      <c r="L239" t="str">
        <f t="shared" si="7"/>
        <v/>
      </c>
    </row>
    <row r="240" spans="1:12" x14ac:dyDescent="0.2">
      <c r="A240" t="s">
        <v>378</v>
      </c>
      <c r="H240" s="5"/>
      <c r="K240">
        <f t="shared" si="6"/>
        <v>5</v>
      </c>
      <c r="L240" t="str">
        <f t="shared" si="7"/>
        <v/>
      </c>
    </row>
    <row r="241" spans="1:12" x14ac:dyDescent="0.2">
      <c r="A241" t="s">
        <v>379</v>
      </c>
      <c r="H241" s="5"/>
      <c r="K241">
        <f t="shared" si="6"/>
        <v>5</v>
      </c>
      <c r="L241" t="str">
        <f t="shared" si="7"/>
        <v/>
      </c>
    </row>
    <row r="242" spans="1:12" x14ac:dyDescent="0.2">
      <c r="A242" t="s">
        <v>380</v>
      </c>
      <c r="H242" s="5"/>
      <c r="K242">
        <f t="shared" si="6"/>
        <v>5</v>
      </c>
      <c r="L242" t="str">
        <f t="shared" si="7"/>
        <v/>
      </c>
    </row>
    <row r="243" spans="1:12" x14ac:dyDescent="0.2">
      <c r="A243" t="s">
        <v>381</v>
      </c>
      <c r="H243" s="5"/>
      <c r="K243">
        <f t="shared" si="6"/>
        <v>5</v>
      </c>
      <c r="L243" t="str">
        <f t="shared" si="7"/>
        <v/>
      </c>
    </row>
    <row r="244" spans="1:12" x14ac:dyDescent="0.2">
      <c r="A244" t="s">
        <v>382</v>
      </c>
      <c r="H244" s="5"/>
      <c r="K244">
        <f t="shared" si="6"/>
        <v>5</v>
      </c>
      <c r="L244" t="str">
        <f t="shared" si="7"/>
        <v/>
      </c>
    </row>
    <row r="245" spans="1:12" x14ac:dyDescent="0.2">
      <c r="A245" t="s">
        <v>383</v>
      </c>
      <c r="H245" s="5"/>
      <c r="K245">
        <f t="shared" si="6"/>
        <v>5</v>
      </c>
      <c r="L245" t="str">
        <f t="shared" si="7"/>
        <v/>
      </c>
    </row>
    <row r="246" spans="1:12" x14ac:dyDescent="0.2">
      <c r="A246" t="s">
        <v>384</v>
      </c>
      <c r="H246" s="5"/>
      <c r="K246">
        <f t="shared" si="6"/>
        <v>5</v>
      </c>
      <c r="L246" t="str">
        <f t="shared" si="7"/>
        <v/>
      </c>
    </row>
    <row r="247" spans="1:12" x14ac:dyDescent="0.2">
      <c r="A247" t="s">
        <v>385</v>
      </c>
      <c r="H247" s="5"/>
      <c r="K247">
        <f t="shared" si="6"/>
        <v>5</v>
      </c>
      <c r="L247" t="str">
        <f t="shared" si="7"/>
        <v/>
      </c>
    </row>
    <row r="248" spans="1:12" x14ac:dyDescent="0.2">
      <c r="A248" t="s">
        <v>386</v>
      </c>
      <c r="H248" s="5"/>
      <c r="K248">
        <f t="shared" si="6"/>
        <v>5</v>
      </c>
      <c r="L248" t="str">
        <f t="shared" si="7"/>
        <v/>
      </c>
    </row>
    <row r="249" spans="1:12" x14ac:dyDescent="0.2">
      <c r="A249" t="s">
        <v>387</v>
      </c>
      <c r="H249" s="5"/>
      <c r="K249">
        <f t="shared" si="6"/>
        <v>5</v>
      </c>
      <c r="L249" t="str">
        <f t="shared" si="7"/>
        <v/>
      </c>
    </row>
    <row r="250" spans="1:12" x14ac:dyDescent="0.2">
      <c r="A250" t="s">
        <v>388</v>
      </c>
      <c r="H250" s="5"/>
      <c r="K250">
        <f t="shared" si="6"/>
        <v>5</v>
      </c>
      <c r="L250" t="str">
        <f t="shared" si="7"/>
        <v/>
      </c>
    </row>
    <row r="251" spans="1:12" x14ac:dyDescent="0.2">
      <c r="A251" t="s">
        <v>389</v>
      </c>
      <c r="H251" s="5"/>
      <c r="K251">
        <f t="shared" si="6"/>
        <v>5</v>
      </c>
      <c r="L251" t="str">
        <f t="shared" si="7"/>
        <v/>
      </c>
    </row>
    <row r="252" spans="1:12" x14ac:dyDescent="0.2">
      <c r="A252" t="s">
        <v>390</v>
      </c>
      <c r="H252" s="5"/>
      <c r="K252">
        <f t="shared" si="6"/>
        <v>5</v>
      </c>
      <c r="L252" t="str">
        <f t="shared" si="7"/>
        <v/>
      </c>
    </row>
    <row r="253" spans="1:12" x14ac:dyDescent="0.2">
      <c r="A253" t="s">
        <v>391</v>
      </c>
      <c r="H253" s="5"/>
      <c r="K253">
        <f t="shared" si="6"/>
        <v>5</v>
      </c>
      <c r="L253" t="str">
        <f t="shared" si="7"/>
        <v/>
      </c>
    </row>
    <row r="254" spans="1:12" x14ac:dyDescent="0.2">
      <c r="A254" t="s">
        <v>392</v>
      </c>
      <c r="H254" s="5"/>
      <c r="K254">
        <f t="shared" si="6"/>
        <v>5</v>
      </c>
      <c r="L254" t="str">
        <f t="shared" si="7"/>
        <v/>
      </c>
    </row>
    <row r="255" spans="1:12" x14ac:dyDescent="0.2">
      <c r="A255" t="s">
        <v>393</v>
      </c>
      <c r="H255" s="5"/>
      <c r="K255">
        <f t="shared" si="6"/>
        <v>5</v>
      </c>
      <c r="L255" t="str">
        <f t="shared" si="7"/>
        <v/>
      </c>
    </row>
    <row r="256" spans="1:12" x14ac:dyDescent="0.2">
      <c r="A256" t="s">
        <v>394</v>
      </c>
      <c r="H256" s="5"/>
      <c r="K256">
        <f t="shared" si="6"/>
        <v>5</v>
      </c>
      <c r="L256" t="str">
        <f t="shared" si="7"/>
        <v/>
      </c>
    </row>
    <row r="257" spans="1:12" x14ac:dyDescent="0.2">
      <c r="A257" t="s">
        <v>395</v>
      </c>
      <c r="H257" s="5"/>
      <c r="K257">
        <f t="shared" si="6"/>
        <v>5</v>
      </c>
      <c r="L257" t="str">
        <f t="shared" si="7"/>
        <v/>
      </c>
    </row>
    <row r="258" spans="1:12" x14ac:dyDescent="0.2">
      <c r="A258" t="s">
        <v>396</v>
      </c>
      <c r="H258" s="5"/>
      <c r="K258">
        <f t="shared" si="6"/>
        <v>5</v>
      </c>
      <c r="L258" t="str">
        <f t="shared" si="7"/>
        <v/>
      </c>
    </row>
    <row r="259" spans="1:12" x14ac:dyDescent="0.2">
      <c r="A259" t="s">
        <v>397</v>
      </c>
      <c r="H259" s="5"/>
      <c r="K259">
        <f t="shared" si="6"/>
        <v>5</v>
      </c>
      <c r="L259" t="str">
        <f t="shared" si="7"/>
        <v/>
      </c>
    </row>
    <row r="260" spans="1:12" x14ac:dyDescent="0.2">
      <c r="A260" t="s">
        <v>398</v>
      </c>
      <c r="H260" s="5"/>
      <c r="K260">
        <f t="shared" si="6"/>
        <v>5</v>
      </c>
      <c r="L260" t="str">
        <f t="shared" si="7"/>
        <v/>
      </c>
    </row>
    <row r="261" spans="1:12" x14ac:dyDescent="0.2">
      <c r="A261" t="s">
        <v>399</v>
      </c>
      <c r="H261" s="5"/>
      <c r="K261">
        <f t="shared" si="6"/>
        <v>5</v>
      </c>
      <c r="L261" t="str">
        <f t="shared" si="7"/>
        <v/>
      </c>
    </row>
    <row r="262" spans="1:12" x14ac:dyDescent="0.2">
      <c r="A262" t="s">
        <v>400</v>
      </c>
      <c r="H262" s="5"/>
      <c r="K262">
        <f t="shared" si="6"/>
        <v>5</v>
      </c>
      <c r="L262" t="str">
        <f t="shared" si="7"/>
        <v/>
      </c>
    </row>
    <row r="263" spans="1:12" x14ac:dyDescent="0.2">
      <c r="A263" t="s">
        <v>401</v>
      </c>
      <c r="H263" s="5"/>
      <c r="K263">
        <f t="shared" si="6"/>
        <v>5</v>
      </c>
      <c r="L263" t="str">
        <f t="shared" si="7"/>
        <v/>
      </c>
    </row>
    <row r="264" spans="1:12" x14ac:dyDescent="0.2">
      <c r="H264" s="5"/>
      <c r="K264">
        <f t="shared" ref="K264:K327" si="8">IF(A265="สถานที่",K263+1,K263)</f>
        <v>5</v>
      </c>
      <c r="L264" t="str">
        <f t="shared" ref="L264:L327" si="9">IF(K264&gt;K263,A264,"")</f>
        <v/>
      </c>
    </row>
    <row r="265" spans="1:12" x14ac:dyDescent="0.2">
      <c r="H265" s="5"/>
      <c r="K265">
        <f t="shared" si="8"/>
        <v>5</v>
      </c>
      <c r="L265" t="str">
        <f t="shared" si="9"/>
        <v/>
      </c>
    </row>
    <row r="266" spans="1:12" x14ac:dyDescent="0.2">
      <c r="H266" s="5"/>
      <c r="K266">
        <f t="shared" si="8"/>
        <v>5</v>
      </c>
      <c r="L266" t="str">
        <f t="shared" si="9"/>
        <v/>
      </c>
    </row>
    <row r="267" spans="1:12" x14ac:dyDescent="0.2">
      <c r="H267" s="5"/>
      <c r="K267">
        <f t="shared" si="8"/>
        <v>5</v>
      </c>
      <c r="L267" t="str">
        <f t="shared" si="9"/>
        <v/>
      </c>
    </row>
    <row r="268" spans="1:12" x14ac:dyDescent="0.2">
      <c r="H268" s="5"/>
      <c r="K268">
        <f t="shared" si="8"/>
        <v>5</v>
      </c>
      <c r="L268" t="str">
        <f t="shared" si="9"/>
        <v/>
      </c>
    </row>
    <row r="269" spans="1:12" x14ac:dyDescent="0.2">
      <c r="H269" s="5"/>
      <c r="K269">
        <f t="shared" si="8"/>
        <v>5</v>
      </c>
      <c r="L269" t="str">
        <f t="shared" si="9"/>
        <v/>
      </c>
    </row>
    <row r="270" spans="1:12" x14ac:dyDescent="0.2">
      <c r="H270" s="5"/>
      <c r="K270">
        <f t="shared" si="8"/>
        <v>5</v>
      </c>
      <c r="L270" t="str">
        <f t="shared" si="9"/>
        <v/>
      </c>
    </row>
    <row r="271" spans="1:12" x14ac:dyDescent="0.2">
      <c r="H271" s="5"/>
      <c r="K271">
        <f t="shared" si="8"/>
        <v>5</v>
      </c>
      <c r="L271" t="str">
        <f t="shared" si="9"/>
        <v/>
      </c>
    </row>
    <row r="272" spans="1:12" x14ac:dyDescent="0.2">
      <c r="H272" s="5"/>
      <c r="K272">
        <f t="shared" si="8"/>
        <v>5</v>
      </c>
      <c r="L272" t="str">
        <f t="shared" si="9"/>
        <v/>
      </c>
    </row>
    <row r="273" spans="1:12" x14ac:dyDescent="0.2">
      <c r="H273" s="5"/>
      <c r="K273">
        <f t="shared" si="8"/>
        <v>5</v>
      </c>
      <c r="L273" t="str">
        <f t="shared" si="9"/>
        <v/>
      </c>
    </row>
    <row r="274" spans="1:12" x14ac:dyDescent="0.2">
      <c r="H274" s="5"/>
      <c r="K274">
        <f t="shared" si="8"/>
        <v>5</v>
      </c>
      <c r="L274" t="str">
        <f t="shared" si="9"/>
        <v/>
      </c>
    </row>
    <row r="275" spans="1:12" x14ac:dyDescent="0.2">
      <c r="H275" s="5"/>
      <c r="K275">
        <f t="shared" si="8"/>
        <v>5</v>
      </c>
      <c r="L275" t="str">
        <f t="shared" si="9"/>
        <v/>
      </c>
    </row>
    <row r="276" spans="1:12" x14ac:dyDescent="0.2">
      <c r="H276" s="5"/>
      <c r="K276">
        <f t="shared" si="8"/>
        <v>5</v>
      </c>
      <c r="L276" t="str">
        <f t="shared" si="9"/>
        <v/>
      </c>
    </row>
    <row r="277" spans="1:12" x14ac:dyDescent="0.2">
      <c r="A277" t="s">
        <v>402</v>
      </c>
      <c r="H277" s="5"/>
      <c r="K277">
        <f t="shared" si="8"/>
        <v>6</v>
      </c>
      <c r="L277" t="str">
        <f t="shared" si="9"/>
        <v>เขตหลักสี่</v>
      </c>
    </row>
    <row r="278" spans="1:12" x14ac:dyDescent="0.2">
      <c r="A278" t="s">
        <v>155</v>
      </c>
      <c r="B278" t="s">
        <v>151</v>
      </c>
      <c r="C278" t="s">
        <v>153</v>
      </c>
      <c r="D278" t="s">
        <v>156</v>
      </c>
      <c r="H278" s="5"/>
      <c r="K278">
        <f t="shared" si="8"/>
        <v>6</v>
      </c>
      <c r="L278" t="str">
        <f t="shared" si="9"/>
        <v/>
      </c>
    </row>
    <row r="279" spans="1:12" x14ac:dyDescent="0.2">
      <c r="A279" t="s">
        <v>403</v>
      </c>
      <c r="H279" s="5"/>
      <c r="K279">
        <f t="shared" si="8"/>
        <v>6</v>
      </c>
      <c r="L279" t="str">
        <f t="shared" si="9"/>
        <v/>
      </c>
    </row>
    <row r="280" spans="1:12" x14ac:dyDescent="0.2">
      <c r="A280" t="s">
        <v>404</v>
      </c>
      <c r="H280" s="5"/>
      <c r="K280">
        <f t="shared" si="8"/>
        <v>6</v>
      </c>
      <c r="L280" t="str">
        <f t="shared" si="9"/>
        <v/>
      </c>
    </row>
    <row r="281" spans="1:12" x14ac:dyDescent="0.2">
      <c r="A281" t="s">
        <v>405</v>
      </c>
      <c r="H281" s="5"/>
      <c r="K281">
        <f t="shared" si="8"/>
        <v>6</v>
      </c>
      <c r="L281" t="str">
        <f t="shared" si="9"/>
        <v/>
      </c>
    </row>
    <row r="282" spans="1:12" x14ac:dyDescent="0.2">
      <c r="A282" t="s">
        <v>406</v>
      </c>
      <c r="H282" s="5"/>
      <c r="K282">
        <f t="shared" si="8"/>
        <v>6</v>
      </c>
      <c r="L282" t="str">
        <f t="shared" si="9"/>
        <v/>
      </c>
    </row>
    <row r="283" spans="1:12" x14ac:dyDescent="0.2">
      <c r="A283" t="s">
        <v>407</v>
      </c>
      <c r="H283" s="5"/>
      <c r="K283">
        <f t="shared" si="8"/>
        <v>6</v>
      </c>
      <c r="L283" t="str">
        <f t="shared" si="9"/>
        <v/>
      </c>
    </row>
    <row r="284" spans="1:12" x14ac:dyDescent="0.2">
      <c r="A284" t="s">
        <v>408</v>
      </c>
      <c r="H284" s="5"/>
      <c r="K284">
        <f t="shared" si="8"/>
        <v>6</v>
      </c>
      <c r="L284" t="str">
        <f t="shared" si="9"/>
        <v/>
      </c>
    </row>
    <row r="285" spans="1:12" x14ac:dyDescent="0.2">
      <c r="A285" t="s">
        <v>409</v>
      </c>
      <c r="H285" s="5"/>
      <c r="K285">
        <f t="shared" si="8"/>
        <v>6</v>
      </c>
      <c r="L285" t="str">
        <f t="shared" si="9"/>
        <v/>
      </c>
    </row>
    <row r="286" spans="1:12" x14ac:dyDescent="0.2">
      <c r="A286" t="s">
        <v>410</v>
      </c>
      <c r="H286" s="5"/>
      <c r="K286">
        <f t="shared" si="8"/>
        <v>6</v>
      </c>
      <c r="L286" t="str">
        <f t="shared" si="9"/>
        <v/>
      </c>
    </row>
    <row r="287" spans="1:12" x14ac:dyDescent="0.2">
      <c r="A287" t="s">
        <v>411</v>
      </c>
      <c r="H287" s="5"/>
      <c r="K287">
        <f t="shared" si="8"/>
        <v>6</v>
      </c>
      <c r="L287" t="str">
        <f t="shared" si="9"/>
        <v/>
      </c>
    </row>
    <row r="288" spans="1:12" x14ac:dyDescent="0.2">
      <c r="A288" t="s">
        <v>412</v>
      </c>
      <c r="H288" s="5"/>
      <c r="K288">
        <f t="shared" si="8"/>
        <v>6</v>
      </c>
      <c r="L288" t="str">
        <f t="shared" si="9"/>
        <v/>
      </c>
    </row>
    <row r="289" spans="1:12" x14ac:dyDescent="0.2">
      <c r="A289" t="s">
        <v>413</v>
      </c>
      <c r="H289" s="5"/>
      <c r="K289">
        <f t="shared" si="8"/>
        <v>6</v>
      </c>
      <c r="L289" t="str">
        <f t="shared" si="9"/>
        <v/>
      </c>
    </row>
    <row r="290" spans="1:12" x14ac:dyDescent="0.2">
      <c r="A290" t="s">
        <v>414</v>
      </c>
      <c r="H290" s="5"/>
      <c r="K290">
        <f t="shared" si="8"/>
        <v>6</v>
      </c>
      <c r="L290" t="str">
        <f t="shared" si="9"/>
        <v/>
      </c>
    </row>
    <row r="291" spans="1:12" x14ac:dyDescent="0.2">
      <c r="A291" t="s">
        <v>415</v>
      </c>
      <c r="H291" s="5"/>
      <c r="K291">
        <f t="shared" si="8"/>
        <v>6</v>
      </c>
      <c r="L291" t="str">
        <f t="shared" si="9"/>
        <v/>
      </c>
    </row>
    <row r="292" spans="1:12" x14ac:dyDescent="0.2">
      <c r="A292" t="s">
        <v>416</v>
      </c>
      <c r="H292" s="5"/>
      <c r="K292">
        <f t="shared" si="8"/>
        <v>6</v>
      </c>
      <c r="L292" t="str">
        <f t="shared" si="9"/>
        <v/>
      </c>
    </row>
    <row r="293" spans="1:12" x14ac:dyDescent="0.2">
      <c r="A293" t="s">
        <v>417</v>
      </c>
      <c r="H293" s="5"/>
      <c r="K293">
        <f t="shared" si="8"/>
        <v>6</v>
      </c>
      <c r="L293" t="str">
        <f t="shared" si="9"/>
        <v/>
      </c>
    </row>
    <row r="294" spans="1:12" x14ac:dyDescent="0.2">
      <c r="A294" t="s">
        <v>418</v>
      </c>
      <c r="H294" s="5"/>
      <c r="K294">
        <f t="shared" si="8"/>
        <v>6</v>
      </c>
      <c r="L294" t="str">
        <f t="shared" si="9"/>
        <v/>
      </c>
    </row>
    <row r="295" spans="1:12" x14ac:dyDescent="0.2">
      <c r="A295" t="s">
        <v>419</v>
      </c>
      <c r="H295" s="5"/>
      <c r="K295">
        <f t="shared" si="8"/>
        <v>6</v>
      </c>
      <c r="L295" t="str">
        <f t="shared" si="9"/>
        <v/>
      </c>
    </row>
    <row r="296" spans="1:12" x14ac:dyDescent="0.2">
      <c r="A296" t="s">
        <v>420</v>
      </c>
      <c r="H296" s="5"/>
      <c r="K296">
        <f t="shared" si="8"/>
        <v>6</v>
      </c>
      <c r="L296" t="str">
        <f t="shared" si="9"/>
        <v/>
      </c>
    </row>
    <row r="297" spans="1:12" x14ac:dyDescent="0.2">
      <c r="A297" t="s">
        <v>421</v>
      </c>
      <c r="H297" s="5"/>
      <c r="K297">
        <f t="shared" si="8"/>
        <v>6</v>
      </c>
      <c r="L297" t="str">
        <f t="shared" si="9"/>
        <v/>
      </c>
    </row>
    <row r="298" spans="1:12" x14ac:dyDescent="0.2">
      <c r="A298" t="s">
        <v>422</v>
      </c>
      <c r="H298" s="5"/>
      <c r="K298">
        <f t="shared" si="8"/>
        <v>6</v>
      </c>
      <c r="L298" t="str">
        <f t="shared" si="9"/>
        <v/>
      </c>
    </row>
    <row r="299" spans="1:12" x14ac:dyDescent="0.2">
      <c r="A299" t="s">
        <v>423</v>
      </c>
      <c r="H299" s="5"/>
      <c r="K299">
        <f t="shared" si="8"/>
        <v>6</v>
      </c>
      <c r="L299" t="str">
        <f t="shared" si="9"/>
        <v/>
      </c>
    </row>
    <row r="300" spans="1:12" x14ac:dyDescent="0.2">
      <c r="A300" t="s">
        <v>424</v>
      </c>
      <c r="H300" s="5"/>
      <c r="K300">
        <f t="shared" si="8"/>
        <v>6</v>
      </c>
      <c r="L300" t="str">
        <f t="shared" si="9"/>
        <v/>
      </c>
    </row>
    <row r="301" spans="1:12" x14ac:dyDescent="0.2">
      <c r="A301" t="s">
        <v>425</v>
      </c>
      <c r="H301" s="5"/>
      <c r="K301">
        <f t="shared" si="8"/>
        <v>6</v>
      </c>
      <c r="L301" t="str">
        <f t="shared" si="9"/>
        <v/>
      </c>
    </row>
    <row r="302" spans="1:12" x14ac:dyDescent="0.2">
      <c r="A302" t="s">
        <v>426</v>
      </c>
      <c r="H302" s="5"/>
      <c r="K302">
        <f t="shared" si="8"/>
        <v>6</v>
      </c>
      <c r="L302" t="str">
        <f t="shared" si="9"/>
        <v/>
      </c>
    </row>
    <row r="303" spans="1:12" x14ac:dyDescent="0.2">
      <c r="A303" t="s">
        <v>427</v>
      </c>
      <c r="H303" s="5"/>
      <c r="K303">
        <f t="shared" si="8"/>
        <v>6</v>
      </c>
      <c r="L303" t="str">
        <f t="shared" si="9"/>
        <v/>
      </c>
    </row>
    <row r="304" spans="1:12" x14ac:dyDescent="0.2">
      <c r="A304" t="s">
        <v>428</v>
      </c>
      <c r="H304" s="5"/>
      <c r="K304">
        <f t="shared" si="8"/>
        <v>6</v>
      </c>
      <c r="L304" t="str">
        <f t="shared" si="9"/>
        <v/>
      </c>
    </row>
    <row r="305" spans="1:12" x14ac:dyDescent="0.2">
      <c r="A305" t="s">
        <v>429</v>
      </c>
      <c r="H305" s="5"/>
      <c r="K305">
        <f t="shared" si="8"/>
        <v>6</v>
      </c>
      <c r="L305" t="str">
        <f t="shared" si="9"/>
        <v/>
      </c>
    </row>
    <row r="306" spans="1:12" x14ac:dyDescent="0.2">
      <c r="A306" t="s">
        <v>430</v>
      </c>
      <c r="H306" s="5"/>
      <c r="K306">
        <f t="shared" si="8"/>
        <v>6</v>
      </c>
      <c r="L306" t="str">
        <f t="shared" si="9"/>
        <v/>
      </c>
    </row>
    <row r="307" spans="1:12" x14ac:dyDescent="0.2">
      <c r="A307" t="s">
        <v>431</v>
      </c>
      <c r="H307" s="5"/>
      <c r="K307">
        <f t="shared" si="8"/>
        <v>6</v>
      </c>
      <c r="L307" t="str">
        <f t="shared" si="9"/>
        <v/>
      </c>
    </row>
    <row r="308" spans="1:12" x14ac:dyDescent="0.2">
      <c r="A308" t="s">
        <v>432</v>
      </c>
      <c r="H308" s="5"/>
      <c r="K308">
        <f t="shared" si="8"/>
        <v>6</v>
      </c>
      <c r="L308" t="str">
        <f t="shared" si="9"/>
        <v/>
      </c>
    </row>
    <row r="309" spans="1:12" x14ac:dyDescent="0.2">
      <c r="A309" t="s">
        <v>433</v>
      </c>
      <c r="H309" s="5"/>
      <c r="K309">
        <f t="shared" si="8"/>
        <v>6</v>
      </c>
      <c r="L309" t="str">
        <f t="shared" si="9"/>
        <v/>
      </c>
    </row>
    <row r="310" spans="1:12" x14ac:dyDescent="0.2">
      <c r="A310" t="s">
        <v>434</v>
      </c>
      <c r="H310" s="5"/>
      <c r="K310">
        <f t="shared" si="8"/>
        <v>6</v>
      </c>
      <c r="L310" t="str">
        <f t="shared" si="9"/>
        <v/>
      </c>
    </row>
    <row r="311" spans="1:12" x14ac:dyDescent="0.2">
      <c r="A311" t="s">
        <v>435</v>
      </c>
      <c r="H311" s="5"/>
      <c r="K311">
        <f t="shared" si="8"/>
        <v>6</v>
      </c>
      <c r="L311" t="str">
        <f t="shared" si="9"/>
        <v/>
      </c>
    </row>
    <row r="312" spans="1:12" x14ac:dyDescent="0.2">
      <c r="A312" t="s">
        <v>436</v>
      </c>
      <c r="H312" s="5"/>
      <c r="K312">
        <f t="shared" si="8"/>
        <v>6</v>
      </c>
      <c r="L312" t="str">
        <f t="shared" si="9"/>
        <v/>
      </c>
    </row>
    <row r="313" spans="1:12" x14ac:dyDescent="0.2">
      <c r="A313" t="s">
        <v>437</v>
      </c>
      <c r="H313" s="5"/>
      <c r="K313">
        <f t="shared" si="8"/>
        <v>6</v>
      </c>
      <c r="L313" t="str">
        <f t="shared" si="9"/>
        <v/>
      </c>
    </row>
    <row r="314" spans="1:12" x14ac:dyDescent="0.2">
      <c r="A314" t="s">
        <v>438</v>
      </c>
      <c r="H314" s="5"/>
      <c r="K314">
        <f t="shared" si="8"/>
        <v>6</v>
      </c>
      <c r="L314" t="str">
        <f t="shared" si="9"/>
        <v/>
      </c>
    </row>
    <row r="315" spans="1:12" x14ac:dyDescent="0.2">
      <c r="A315" t="s">
        <v>439</v>
      </c>
      <c r="H315" s="5"/>
      <c r="K315">
        <f t="shared" si="8"/>
        <v>7</v>
      </c>
      <c r="L315" t="str">
        <f t="shared" si="9"/>
        <v>เขตพระโขนง</v>
      </c>
    </row>
    <row r="316" spans="1:12" x14ac:dyDescent="0.2">
      <c r="A316" t="s">
        <v>155</v>
      </c>
      <c r="B316" t="s">
        <v>151</v>
      </c>
      <c r="C316" t="s">
        <v>153</v>
      </c>
      <c r="D316" t="s">
        <v>156</v>
      </c>
      <c r="H316" s="5"/>
      <c r="K316">
        <f t="shared" si="8"/>
        <v>7</v>
      </c>
      <c r="L316" t="str">
        <f t="shared" si="9"/>
        <v/>
      </c>
    </row>
    <row r="317" spans="1:12" x14ac:dyDescent="0.2">
      <c r="A317" t="s">
        <v>440</v>
      </c>
      <c r="H317" s="5"/>
      <c r="K317">
        <f t="shared" si="8"/>
        <v>7</v>
      </c>
      <c r="L317" t="str">
        <f t="shared" si="9"/>
        <v/>
      </c>
    </row>
    <row r="318" spans="1:12" x14ac:dyDescent="0.2">
      <c r="A318" t="s">
        <v>441</v>
      </c>
      <c r="H318" s="5"/>
      <c r="K318">
        <f t="shared" si="8"/>
        <v>7</v>
      </c>
      <c r="L318" t="str">
        <f t="shared" si="9"/>
        <v/>
      </c>
    </row>
    <row r="319" spans="1:12" x14ac:dyDescent="0.2">
      <c r="A319" t="s">
        <v>442</v>
      </c>
      <c r="H319" s="5"/>
      <c r="K319">
        <f t="shared" si="8"/>
        <v>7</v>
      </c>
      <c r="L319" t="str">
        <f t="shared" si="9"/>
        <v/>
      </c>
    </row>
    <row r="320" spans="1:12" x14ac:dyDescent="0.2">
      <c r="A320" t="s">
        <v>443</v>
      </c>
      <c r="H320" s="5"/>
      <c r="K320">
        <f t="shared" si="8"/>
        <v>7</v>
      </c>
      <c r="L320" t="str">
        <f t="shared" si="9"/>
        <v/>
      </c>
    </row>
    <row r="321" spans="1:12" x14ac:dyDescent="0.2">
      <c r="A321" t="s">
        <v>444</v>
      </c>
      <c r="H321" s="5"/>
      <c r="K321">
        <f t="shared" si="8"/>
        <v>7</v>
      </c>
      <c r="L321" t="str">
        <f t="shared" si="9"/>
        <v/>
      </c>
    </row>
    <row r="322" spans="1:12" x14ac:dyDescent="0.2">
      <c r="A322" t="s">
        <v>444</v>
      </c>
      <c r="H322" s="5"/>
      <c r="K322">
        <f t="shared" si="8"/>
        <v>7</v>
      </c>
      <c r="L322" t="str">
        <f t="shared" si="9"/>
        <v/>
      </c>
    </row>
    <row r="323" spans="1:12" x14ac:dyDescent="0.2">
      <c r="A323" t="s">
        <v>445</v>
      </c>
      <c r="H323" s="5"/>
      <c r="K323">
        <f t="shared" si="8"/>
        <v>7</v>
      </c>
      <c r="L323" t="str">
        <f t="shared" si="9"/>
        <v/>
      </c>
    </row>
    <row r="324" spans="1:12" x14ac:dyDescent="0.2">
      <c r="A324" t="s">
        <v>446</v>
      </c>
      <c r="H324" s="5"/>
      <c r="K324">
        <f t="shared" si="8"/>
        <v>7</v>
      </c>
      <c r="L324" t="str">
        <f t="shared" si="9"/>
        <v/>
      </c>
    </row>
    <row r="325" spans="1:12" x14ac:dyDescent="0.2">
      <c r="A325" t="s">
        <v>447</v>
      </c>
      <c r="H325" s="5"/>
      <c r="K325">
        <f t="shared" si="8"/>
        <v>7</v>
      </c>
      <c r="L325" t="str">
        <f t="shared" si="9"/>
        <v/>
      </c>
    </row>
    <row r="326" spans="1:12" x14ac:dyDescent="0.2">
      <c r="A326" t="s">
        <v>448</v>
      </c>
      <c r="H326" s="5"/>
      <c r="K326">
        <f t="shared" si="8"/>
        <v>7</v>
      </c>
      <c r="L326" t="str">
        <f t="shared" si="9"/>
        <v/>
      </c>
    </row>
    <row r="327" spans="1:12" x14ac:dyDescent="0.2">
      <c r="A327" t="s">
        <v>449</v>
      </c>
      <c r="H327" s="5"/>
      <c r="K327">
        <f t="shared" si="8"/>
        <v>7</v>
      </c>
      <c r="L327" t="str">
        <f t="shared" si="9"/>
        <v/>
      </c>
    </row>
    <row r="328" spans="1:12" x14ac:dyDescent="0.2">
      <c r="A328" t="s">
        <v>450</v>
      </c>
      <c r="H328" s="5"/>
      <c r="K328">
        <f t="shared" ref="K328:K391" si="10">IF(A329="สถานที่",K327+1,K327)</f>
        <v>7</v>
      </c>
      <c r="L328" t="str">
        <f t="shared" ref="L328:L391" si="11">IF(K328&gt;K327,A328,"")</f>
        <v/>
      </c>
    </row>
    <row r="329" spans="1:12" x14ac:dyDescent="0.2">
      <c r="A329" t="s">
        <v>451</v>
      </c>
      <c r="H329" s="5"/>
      <c r="K329">
        <f t="shared" si="10"/>
        <v>7</v>
      </c>
      <c r="L329" t="str">
        <f t="shared" si="11"/>
        <v/>
      </c>
    </row>
    <row r="330" spans="1:12" x14ac:dyDescent="0.2">
      <c r="A330" t="s">
        <v>452</v>
      </c>
      <c r="H330" s="5"/>
      <c r="K330">
        <f t="shared" si="10"/>
        <v>7</v>
      </c>
      <c r="L330" t="str">
        <f t="shared" si="11"/>
        <v/>
      </c>
    </row>
    <row r="331" spans="1:12" x14ac:dyDescent="0.2">
      <c r="A331" t="s">
        <v>453</v>
      </c>
      <c r="H331" s="5"/>
      <c r="K331">
        <f t="shared" si="10"/>
        <v>7</v>
      </c>
      <c r="L331" t="str">
        <f t="shared" si="11"/>
        <v/>
      </c>
    </row>
    <row r="332" spans="1:12" x14ac:dyDescent="0.2">
      <c r="A332" t="s">
        <v>454</v>
      </c>
      <c r="H332" s="5"/>
      <c r="K332">
        <f t="shared" si="10"/>
        <v>7</v>
      </c>
      <c r="L332" t="str">
        <f t="shared" si="11"/>
        <v/>
      </c>
    </row>
    <row r="333" spans="1:12" x14ac:dyDescent="0.2">
      <c r="A333" t="s">
        <v>455</v>
      </c>
      <c r="H333" s="5"/>
      <c r="K333">
        <f t="shared" si="10"/>
        <v>7</v>
      </c>
      <c r="L333" t="str">
        <f t="shared" si="11"/>
        <v/>
      </c>
    </row>
    <row r="334" spans="1:12" x14ac:dyDescent="0.2">
      <c r="A334" t="s">
        <v>456</v>
      </c>
      <c r="H334" s="5"/>
      <c r="K334">
        <f t="shared" si="10"/>
        <v>7</v>
      </c>
      <c r="L334" t="str">
        <f t="shared" si="11"/>
        <v/>
      </c>
    </row>
    <row r="335" spans="1:12" x14ac:dyDescent="0.2">
      <c r="A335" t="s">
        <v>457</v>
      </c>
      <c r="H335" s="5"/>
      <c r="K335">
        <f t="shared" si="10"/>
        <v>7</v>
      </c>
      <c r="L335" t="str">
        <f t="shared" si="11"/>
        <v/>
      </c>
    </row>
    <row r="336" spans="1:12" x14ac:dyDescent="0.2">
      <c r="A336" t="s">
        <v>458</v>
      </c>
      <c r="H336" s="5"/>
      <c r="K336">
        <f t="shared" si="10"/>
        <v>7</v>
      </c>
      <c r="L336" t="str">
        <f t="shared" si="11"/>
        <v/>
      </c>
    </row>
    <row r="337" spans="1:12" x14ac:dyDescent="0.2">
      <c r="A337" t="s">
        <v>459</v>
      </c>
      <c r="H337" s="5"/>
      <c r="K337">
        <f t="shared" si="10"/>
        <v>7</v>
      </c>
      <c r="L337" t="str">
        <f t="shared" si="11"/>
        <v/>
      </c>
    </row>
    <row r="338" spans="1:12" x14ac:dyDescent="0.2">
      <c r="A338" t="s">
        <v>460</v>
      </c>
      <c r="H338" s="5"/>
      <c r="K338">
        <f t="shared" si="10"/>
        <v>7</v>
      </c>
      <c r="L338" t="str">
        <f t="shared" si="11"/>
        <v/>
      </c>
    </row>
    <row r="339" spans="1:12" x14ac:dyDescent="0.2">
      <c r="A339" t="s">
        <v>461</v>
      </c>
      <c r="H339" s="5"/>
      <c r="K339">
        <f t="shared" si="10"/>
        <v>7</v>
      </c>
      <c r="L339" t="str">
        <f t="shared" si="11"/>
        <v/>
      </c>
    </row>
    <row r="340" spans="1:12" x14ac:dyDescent="0.2">
      <c r="A340" t="s">
        <v>462</v>
      </c>
      <c r="H340" s="5"/>
      <c r="K340">
        <f t="shared" si="10"/>
        <v>7</v>
      </c>
      <c r="L340" t="str">
        <f t="shared" si="11"/>
        <v/>
      </c>
    </row>
    <row r="341" spans="1:12" x14ac:dyDescent="0.2">
      <c r="A341" t="s">
        <v>463</v>
      </c>
      <c r="H341" s="5"/>
      <c r="K341">
        <f t="shared" si="10"/>
        <v>7</v>
      </c>
      <c r="L341" t="str">
        <f t="shared" si="11"/>
        <v/>
      </c>
    </row>
    <row r="342" spans="1:12" x14ac:dyDescent="0.2">
      <c r="A342" t="s">
        <v>464</v>
      </c>
      <c r="H342" s="5"/>
      <c r="K342">
        <f t="shared" si="10"/>
        <v>7</v>
      </c>
      <c r="L342" t="str">
        <f t="shared" si="11"/>
        <v/>
      </c>
    </row>
    <row r="343" spans="1:12" x14ac:dyDescent="0.2">
      <c r="A343" t="s">
        <v>465</v>
      </c>
      <c r="H343" s="5"/>
      <c r="K343">
        <f t="shared" si="10"/>
        <v>7</v>
      </c>
      <c r="L343" t="str">
        <f t="shared" si="11"/>
        <v/>
      </c>
    </row>
    <row r="344" spans="1:12" x14ac:dyDescent="0.2">
      <c r="A344" t="s">
        <v>466</v>
      </c>
      <c r="H344" s="5"/>
      <c r="K344">
        <f t="shared" si="10"/>
        <v>7</v>
      </c>
      <c r="L344" t="str">
        <f t="shared" si="11"/>
        <v/>
      </c>
    </row>
    <row r="345" spans="1:12" x14ac:dyDescent="0.2">
      <c r="A345" t="s">
        <v>467</v>
      </c>
      <c r="H345" s="5"/>
      <c r="K345">
        <f t="shared" si="10"/>
        <v>7</v>
      </c>
      <c r="L345" t="str">
        <f t="shared" si="11"/>
        <v/>
      </c>
    </row>
    <row r="346" spans="1:12" x14ac:dyDescent="0.2">
      <c r="A346" t="s">
        <v>468</v>
      </c>
      <c r="H346" s="5"/>
      <c r="K346">
        <f t="shared" si="10"/>
        <v>7</v>
      </c>
      <c r="L346" t="str">
        <f t="shared" si="11"/>
        <v/>
      </c>
    </row>
    <row r="347" spans="1:12" x14ac:dyDescent="0.2">
      <c r="A347" t="s">
        <v>469</v>
      </c>
      <c r="H347" s="5"/>
      <c r="K347">
        <f t="shared" si="10"/>
        <v>7</v>
      </c>
      <c r="L347" t="str">
        <f t="shared" si="11"/>
        <v/>
      </c>
    </row>
    <row r="348" spans="1:12" x14ac:dyDescent="0.2">
      <c r="A348" t="s">
        <v>470</v>
      </c>
      <c r="H348" s="5"/>
      <c r="K348">
        <f t="shared" si="10"/>
        <v>7</v>
      </c>
      <c r="L348" t="str">
        <f t="shared" si="11"/>
        <v/>
      </c>
    </row>
    <row r="349" spans="1:12" x14ac:dyDescent="0.2">
      <c r="A349" t="s">
        <v>471</v>
      </c>
      <c r="H349" s="5"/>
      <c r="K349">
        <f t="shared" si="10"/>
        <v>7</v>
      </c>
      <c r="L349" t="str">
        <f t="shared" si="11"/>
        <v/>
      </c>
    </row>
    <row r="350" spans="1:12" x14ac:dyDescent="0.2">
      <c r="A350" t="s">
        <v>472</v>
      </c>
      <c r="H350" s="5"/>
      <c r="K350">
        <f t="shared" si="10"/>
        <v>7</v>
      </c>
      <c r="L350" t="str">
        <f t="shared" si="11"/>
        <v/>
      </c>
    </row>
    <row r="351" spans="1:12" x14ac:dyDescent="0.2">
      <c r="A351" t="s">
        <v>473</v>
      </c>
      <c r="H351" s="5"/>
      <c r="K351">
        <f t="shared" si="10"/>
        <v>7</v>
      </c>
      <c r="L351" t="str">
        <f t="shared" si="11"/>
        <v/>
      </c>
    </row>
    <row r="352" spans="1:12" x14ac:dyDescent="0.2">
      <c r="H352" s="5"/>
      <c r="K352">
        <f t="shared" si="10"/>
        <v>7</v>
      </c>
      <c r="L352" t="str">
        <f t="shared" si="11"/>
        <v/>
      </c>
    </row>
    <row r="353" spans="1:12" x14ac:dyDescent="0.2">
      <c r="H353" s="5"/>
      <c r="K353">
        <f t="shared" si="10"/>
        <v>7</v>
      </c>
      <c r="L353" t="str">
        <f t="shared" si="11"/>
        <v/>
      </c>
    </row>
    <row r="354" spans="1:12" x14ac:dyDescent="0.2">
      <c r="H354" s="5"/>
      <c r="K354">
        <f t="shared" si="10"/>
        <v>7</v>
      </c>
      <c r="L354" t="str">
        <f t="shared" si="11"/>
        <v/>
      </c>
    </row>
    <row r="355" spans="1:12" x14ac:dyDescent="0.2">
      <c r="H355" s="5"/>
      <c r="K355">
        <f t="shared" si="10"/>
        <v>7</v>
      </c>
      <c r="L355" t="str">
        <f t="shared" si="11"/>
        <v/>
      </c>
    </row>
    <row r="356" spans="1:12" x14ac:dyDescent="0.2">
      <c r="H356" s="5"/>
      <c r="K356">
        <f t="shared" si="10"/>
        <v>7</v>
      </c>
      <c r="L356" t="str">
        <f t="shared" si="11"/>
        <v/>
      </c>
    </row>
    <row r="357" spans="1:12" x14ac:dyDescent="0.2">
      <c r="H357" s="5"/>
      <c r="K357">
        <f t="shared" si="10"/>
        <v>7</v>
      </c>
      <c r="L357" t="str">
        <f t="shared" si="11"/>
        <v/>
      </c>
    </row>
    <row r="358" spans="1:12" x14ac:dyDescent="0.2">
      <c r="H358" s="5"/>
      <c r="K358">
        <f t="shared" si="10"/>
        <v>7</v>
      </c>
      <c r="L358" t="str">
        <f t="shared" si="11"/>
        <v/>
      </c>
    </row>
    <row r="359" spans="1:12" x14ac:dyDescent="0.2">
      <c r="H359" s="5"/>
      <c r="K359">
        <f t="shared" si="10"/>
        <v>7</v>
      </c>
      <c r="L359" t="str">
        <f t="shared" si="11"/>
        <v/>
      </c>
    </row>
    <row r="360" spans="1:12" x14ac:dyDescent="0.2">
      <c r="H360" s="5"/>
      <c r="K360">
        <f t="shared" si="10"/>
        <v>7</v>
      </c>
      <c r="L360" t="str">
        <f t="shared" si="11"/>
        <v/>
      </c>
    </row>
    <row r="361" spans="1:12" x14ac:dyDescent="0.2">
      <c r="H361" s="5"/>
      <c r="K361">
        <f t="shared" si="10"/>
        <v>7</v>
      </c>
      <c r="L361" t="str">
        <f t="shared" si="11"/>
        <v/>
      </c>
    </row>
    <row r="362" spans="1:12" x14ac:dyDescent="0.2">
      <c r="H362" s="5"/>
      <c r="K362">
        <f t="shared" si="10"/>
        <v>7</v>
      </c>
      <c r="L362" t="str">
        <f t="shared" si="11"/>
        <v/>
      </c>
    </row>
    <row r="363" spans="1:12" x14ac:dyDescent="0.2">
      <c r="H363" s="5"/>
      <c r="K363">
        <f t="shared" si="10"/>
        <v>7</v>
      </c>
      <c r="L363" t="str">
        <f t="shared" si="11"/>
        <v/>
      </c>
    </row>
    <row r="364" spans="1:12" x14ac:dyDescent="0.2">
      <c r="H364" s="5"/>
      <c r="K364">
        <f t="shared" si="10"/>
        <v>7</v>
      </c>
      <c r="L364" t="str">
        <f t="shared" si="11"/>
        <v/>
      </c>
    </row>
    <row r="365" spans="1:12" x14ac:dyDescent="0.2">
      <c r="A365" t="s">
        <v>474</v>
      </c>
      <c r="H365" s="5"/>
      <c r="K365">
        <f t="shared" si="10"/>
        <v>8</v>
      </c>
      <c r="L365" t="str">
        <f t="shared" si="11"/>
        <v>เขตคลองสามวา</v>
      </c>
    </row>
    <row r="366" spans="1:12" x14ac:dyDescent="0.2">
      <c r="A366" t="s">
        <v>155</v>
      </c>
      <c r="B366" t="s">
        <v>151</v>
      </c>
      <c r="C366" t="s">
        <v>153</v>
      </c>
      <c r="D366" t="s">
        <v>156</v>
      </c>
      <c r="H366" s="5"/>
      <c r="K366">
        <f t="shared" si="10"/>
        <v>8</v>
      </c>
      <c r="L366" t="str">
        <f t="shared" si="11"/>
        <v/>
      </c>
    </row>
    <row r="367" spans="1:12" x14ac:dyDescent="0.2">
      <c r="A367" t="s">
        <v>475</v>
      </c>
      <c r="H367" s="5"/>
      <c r="K367">
        <f t="shared" si="10"/>
        <v>8</v>
      </c>
      <c r="L367" t="str">
        <f t="shared" si="11"/>
        <v/>
      </c>
    </row>
    <row r="368" spans="1:12" x14ac:dyDescent="0.2">
      <c r="A368" t="s">
        <v>476</v>
      </c>
      <c r="H368" s="5"/>
      <c r="K368">
        <f t="shared" si="10"/>
        <v>8</v>
      </c>
      <c r="L368" t="str">
        <f t="shared" si="11"/>
        <v/>
      </c>
    </row>
    <row r="369" spans="1:12" x14ac:dyDescent="0.2">
      <c r="A369" t="s">
        <v>477</v>
      </c>
      <c r="H369" s="5"/>
      <c r="K369">
        <f t="shared" si="10"/>
        <v>8</v>
      </c>
      <c r="L369" t="str">
        <f t="shared" si="11"/>
        <v/>
      </c>
    </row>
    <row r="370" spans="1:12" x14ac:dyDescent="0.2">
      <c r="A370" t="s">
        <v>478</v>
      </c>
      <c r="H370" s="5"/>
      <c r="K370">
        <f t="shared" si="10"/>
        <v>8</v>
      </c>
      <c r="L370" t="str">
        <f t="shared" si="11"/>
        <v/>
      </c>
    </row>
    <row r="371" spans="1:12" x14ac:dyDescent="0.2">
      <c r="A371" t="s">
        <v>479</v>
      </c>
      <c r="H371" s="5"/>
      <c r="K371">
        <f t="shared" si="10"/>
        <v>8</v>
      </c>
      <c r="L371" t="str">
        <f t="shared" si="11"/>
        <v/>
      </c>
    </row>
    <row r="372" spans="1:12" x14ac:dyDescent="0.2">
      <c r="A372" t="s">
        <v>480</v>
      </c>
      <c r="H372" s="5"/>
      <c r="K372">
        <f t="shared" si="10"/>
        <v>8</v>
      </c>
      <c r="L372" t="str">
        <f t="shared" si="11"/>
        <v/>
      </c>
    </row>
    <row r="373" spans="1:12" x14ac:dyDescent="0.2">
      <c r="A373" t="s">
        <v>481</v>
      </c>
      <c r="H373" s="5"/>
      <c r="K373">
        <f t="shared" si="10"/>
        <v>8</v>
      </c>
      <c r="L373" t="str">
        <f t="shared" si="11"/>
        <v/>
      </c>
    </row>
    <row r="374" spans="1:12" x14ac:dyDescent="0.2">
      <c r="A374" t="s">
        <v>482</v>
      </c>
      <c r="H374" s="5"/>
      <c r="K374">
        <f t="shared" si="10"/>
        <v>8</v>
      </c>
      <c r="L374" t="str">
        <f t="shared" si="11"/>
        <v/>
      </c>
    </row>
    <row r="375" spans="1:12" x14ac:dyDescent="0.2">
      <c r="A375" t="s">
        <v>483</v>
      </c>
      <c r="H375" s="5"/>
      <c r="K375">
        <f t="shared" si="10"/>
        <v>8</v>
      </c>
      <c r="L375" t="str">
        <f t="shared" si="11"/>
        <v/>
      </c>
    </row>
    <row r="376" spans="1:12" x14ac:dyDescent="0.2">
      <c r="A376" t="s">
        <v>483</v>
      </c>
      <c r="H376" s="5"/>
      <c r="K376">
        <f t="shared" si="10"/>
        <v>8</v>
      </c>
      <c r="L376" t="str">
        <f t="shared" si="11"/>
        <v/>
      </c>
    </row>
    <row r="377" spans="1:12" x14ac:dyDescent="0.2">
      <c r="A377" t="s">
        <v>484</v>
      </c>
      <c r="H377" s="5"/>
      <c r="K377">
        <f t="shared" si="10"/>
        <v>8</v>
      </c>
      <c r="L377" t="str">
        <f t="shared" si="11"/>
        <v/>
      </c>
    </row>
    <row r="378" spans="1:12" x14ac:dyDescent="0.2">
      <c r="A378" t="s">
        <v>485</v>
      </c>
      <c r="H378" s="5"/>
      <c r="K378">
        <f t="shared" si="10"/>
        <v>8</v>
      </c>
      <c r="L378" t="str">
        <f t="shared" si="11"/>
        <v/>
      </c>
    </row>
    <row r="379" spans="1:12" x14ac:dyDescent="0.2">
      <c r="A379" t="s">
        <v>486</v>
      </c>
      <c r="H379" s="5"/>
      <c r="K379">
        <f t="shared" si="10"/>
        <v>8</v>
      </c>
      <c r="L379" t="str">
        <f t="shared" si="11"/>
        <v/>
      </c>
    </row>
    <row r="380" spans="1:12" x14ac:dyDescent="0.2">
      <c r="A380" t="s">
        <v>487</v>
      </c>
      <c r="H380" s="5"/>
      <c r="K380">
        <f t="shared" si="10"/>
        <v>8</v>
      </c>
      <c r="L380" t="str">
        <f t="shared" si="11"/>
        <v/>
      </c>
    </row>
    <row r="381" spans="1:12" x14ac:dyDescent="0.2">
      <c r="A381" t="s">
        <v>488</v>
      </c>
      <c r="H381" s="5"/>
      <c r="K381">
        <f t="shared" si="10"/>
        <v>8</v>
      </c>
      <c r="L381" t="str">
        <f t="shared" si="11"/>
        <v/>
      </c>
    </row>
    <row r="382" spans="1:12" x14ac:dyDescent="0.2">
      <c r="A382" t="s">
        <v>489</v>
      </c>
      <c r="H382" s="5"/>
      <c r="K382">
        <f t="shared" si="10"/>
        <v>8</v>
      </c>
      <c r="L382" t="str">
        <f t="shared" si="11"/>
        <v/>
      </c>
    </row>
    <row r="383" spans="1:12" x14ac:dyDescent="0.2">
      <c r="A383" t="s">
        <v>490</v>
      </c>
      <c r="H383" s="5"/>
      <c r="K383">
        <f t="shared" si="10"/>
        <v>8</v>
      </c>
      <c r="L383" t="str">
        <f t="shared" si="11"/>
        <v/>
      </c>
    </row>
    <row r="384" spans="1:12" x14ac:dyDescent="0.2">
      <c r="A384" t="s">
        <v>491</v>
      </c>
      <c r="H384" s="5"/>
      <c r="K384">
        <f t="shared" si="10"/>
        <v>8</v>
      </c>
      <c r="L384" t="str">
        <f t="shared" si="11"/>
        <v/>
      </c>
    </row>
    <row r="385" spans="1:12" x14ac:dyDescent="0.2">
      <c r="A385" t="s">
        <v>492</v>
      </c>
      <c r="H385" s="5"/>
      <c r="K385">
        <f t="shared" si="10"/>
        <v>8</v>
      </c>
      <c r="L385" t="str">
        <f t="shared" si="11"/>
        <v/>
      </c>
    </row>
    <row r="386" spans="1:12" x14ac:dyDescent="0.2">
      <c r="A386" t="s">
        <v>493</v>
      </c>
      <c r="H386" s="5"/>
      <c r="K386">
        <f t="shared" si="10"/>
        <v>8</v>
      </c>
      <c r="L386" t="str">
        <f t="shared" si="11"/>
        <v/>
      </c>
    </row>
    <row r="387" spans="1:12" x14ac:dyDescent="0.2">
      <c r="A387" t="s">
        <v>494</v>
      </c>
      <c r="H387" s="5"/>
      <c r="K387">
        <f t="shared" si="10"/>
        <v>8</v>
      </c>
      <c r="L387" t="str">
        <f t="shared" si="11"/>
        <v/>
      </c>
    </row>
    <row r="388" spans="1:12" x14ac:dyDescent="0.2">
      <c r="A388" t="s">
        <v>495</v>
      </c>
      <c r="H388" s="5"/>
      <c r="K388">
        <f t="shared" si="10"/>
        <v>8</v>
      </c>
      <c r="L388" t="str">
        <f t="shared" si="11"/>
        <v/>
      </c>
    </row>
    <row r="389" spans="1:12" x14ac:dyDescent="0.2">
      <c r="A389" t="s">
        <v>496</v>
      </c>
      <c r="H389" s="5"/>
      <c r="K389">
        <f t="shared" si="10"/>
        <v>8</v>
      </c>
      <c r="L389" t="str">
        <f t="shared" si="11"/>
        <v/>
      </c>
    </row>
    <row r="390" spans="1:12" x14ac:dyDescent="0.2">
      <c r="A390" t="s">
        <v>497</v>
      </c>
      <c r="H390" s="5"/>
      <c r="K390">
        <f t="shared" si="10"/>
        <v>8</v>
      </c>
      <c r="L390" t="str">
        <f t="shared" si="11"/>
        <v/>
      </c>
    </row>
    <row r="391" spans="1:12" x14ac:dyDescent="0.2">
      <c r="A391" t="s">
        <v>498</v>
      </c>
      <c r="H391" s="5"/>
      <c r="K391">
        <f t="shared" si="10"/>
        <v>8</v>
      </c>
      <c r="L391" t="str">
        <f t="shared" si="11"/>
        <v/>
      </c>
    </row>
    <row r="392" spans="1:12" x14ac:dyDescent="0.2">
      <c r="A392" t="s">
        <v>499</v>
      </c>
      <c r="H392" s="5"/>
      <c r="K392">
        <f t="shared" ref="K392:K455" si="12">IF(A393="สถานที่",K391+1,K391)</f>
        <v>8</v>
      </c>
      <c r="L392" t="str">
        <f t="shared" ref="L392:L455" si="13">IF(K392&gt;K391,A392,"")</f>
        <v/>
      </c>
    </row>
    <row r="393" spans="1:12" x14ac:dyDescent="0.2">
      <c r="A393" t="s">
        <v>500</v>
      </c>
      <c r="H393" s="5"/>
      <c r="K393">
        <f t="shared" si="12"/>
        <v>8</v>
      </c>
      <c r="L393" t="str">
        <f t="shared" si="13"/>
        <v/>
      </c>
    </row>
    <row r="394" spans="1:12" x14ac:dyDescent="0.2">
      <c r="A394" t="s">
        <v>501</v>
      </c>
      <c r="H394" s="5"/>
      <c r="K394">
        <f t="shared" si="12"/>
        <v>8</v>
      </c>
      <c r="L394" t="str">
        <f t="shared" si="13"/>
        <v/>
      </c>
    </row>
    <row r="395" spans="1:12" x14ac:dyDescent="0.2">
      <c r="A395" t="s">
        <v>502</v>
      </c>
      <c r="H395" s="5"/>
      <c r="K395">
        <f t="shared" si="12"/>
        <v>8</v>
      </c>
      <c r="L395" t="str">
        <f t="shared" si="13"/>
        <v/>
      </c>
    </row>
    <row r="396" spans="1:12" x14ac:dyDescent="0.2">
      <c r="A396" t="s">
        <v>503</v>
      </c>
      <c r="H396" s="5"/>
      <c r="K396">
        <f t="shared" si="12"/>
        <v>8</v>
      </c>
      <c r="L396" t="str">
        <f t="shared" si="13"/>
        <v/>
      </c>
    </row>
    <row r="397" spans="1:12" x14ac:dyDescent="0.2">
      <c r="A397" t="s">
        <v>504</v>
      </c>
      <c r="H397" s="5"/>
      <c r="K397">
        <f t="shared" si="12"/>
        <v>8</v>
      </c>
      <c r="L397" t="str">
        <f t="shared" si="13"/>
        <v/>
      </c>
    </row>
    <row r="398" spans="1:12" x14ac:dyDescent="0.2">
      <c r="A398" t="s">
        <v>505</v>
      </c>
      <c r="H398" s="5"/>
      <c r="K398">
        <f t="shared" si="12"/>
        <v>8</v>
      </c>
      <c r="L398" t="str">
        <f t="shared" si="13"/>
        <v/>
      </c>
    </row>
    <row r="399" spans="1:12" x14ac:dyDescent="0.2">
      <c r="A399" t="s">
        <v>506</v>
      </c>
      <c r="H399" s="5"/>
      <c r="K399">
        <f t="shared" si="12"/>
        <v>8</v>
      </c>
      <c r="L399" t="str">
        <f t="shared" si="13"/>
        <v/>
      </c>
    </row>
    <row r="400" spans="1:12" x14ac:dyDescent="0.2">
      <c r="A400" t="s">
        <v>507</v>
      </c>
      <c r="H400" s="5"/>
      <c r="K400">
        <f t="shared" si="12"/>
        <v>8</v>
      </c>
      <c r="L400" t="str">
        <f t="shared" si="13"/>
        <v/>
      </c>
    </row>
    <row r="401" spans="1:12" x14ac:dyDescent="0.2">
      <c r="A401" t="s">
        <v>508</v>
      </c>
      <c r="H401" s="5"/>
      <c r="K401">
        <f t="shared" si="12"/>
        <v>8</v>
      </c>
      <c r="L401" t="str">
        <f t="shared" si="13"/>
        <v/>
      </c>
    </row>
    <row r="402" spans="1:12" x14ac:dyDescent="0.2">
      <c r="A402" t="s">
        <v>509</v>
      </c>
      <c r="H402" s="5"/>
      <c r="K402">
        <f t="shared" si="12"/>
        <v>8</v>
      </c>
      <c r="L402" t="str">
        <f t="shared" si="13"/>
        <v/>
      </c>
    </row>
    <row r="403" spans="1:12" x14ac:dyDescent="0.2">
      <c r="A403" t="s">
        <v>510</v>
      </c>
      <c r="H403" s="5"/>
      <c r="K403">
        <f t="shared" si="12"/>
        <v>8</v>
      </c>
      <c r="L403" t="str">
        <f t="shared" si="13"/>
        <v/>
      </c>
    </row>
    <row r="404" spans="1:12" x14ac:dyDescent="0.2">
      <c r="A404" t="s">
        <v>511</v>
      </c>
      <c r="H404" s="5"/>
      <c r="K404">
        <f t="shared" si="12"/>
        <v>8</v>
      </c>
      <c r="L404" t="str">
        <f t="shared" si="13"/>
        <v/>
      </c>
    </row>
    <row r="405" spans="1:12" x14ac:dyDescent="0.2">
      <c r="A405" t="s">
        <v>512</v>
      </c>
      <c r="H405" s="5"/>
      <c r="K405">
        <f t="shared" si="12"/>
        <v>8</v>
      </c>
      <c r="L405" t="str">
        <f t="shared" si="13"/>
        <v/>
      </c>
    </row>
    <row r="406" spans="1:12" x14ac:dyDescent="0.2">
      <c r="A406" t="s">
        <v>513</v>
      </c>
      <c r="H406" s="5"/>
      <c r="K406">
        <f t="shared" si="12"/>
        <v>8</v>
      </c>
      <c r="L406" t="str">
        <f t="shared" si="13"/>
        <v/>
      </c>
    </row>
    <row r="407" spans="1:12" x14ac:dyDescent="0.2">
      <c r="A407" t="s">
        <v>514</v>
      </c>
      <c r="H407" s="5"/>
      <c r="K407">
        <f t="shared" si="12"/>
        <v>8</v>
      </c>
      <c r="L407" t="str">
        <f t="shared" si="13"/>
        <v/>
      </c>
    </row>
    <row r="408" spans="1:12" x14ac:dyDescent="0.2">
      <c r="A408" t="s">
        <v>515</v>
      </c>
      <c r="H408" s="5"/>
      <c r="K408">
        <f t="shared" si="12"/>
        <v>8</v>
      </c>
      <c r="L408" t="str">
        <f t="shared" si="13"/>
        <v/>
      </c>
    </row>
    <row r="409" spans="1:12" x14ac:dyDescent="0.2">
      <c r="A409" t="s">
        <v>516</v>
      </c>
      <c r="H409" s="5"/>
      <c r="K409">
        <f t="shared" si="12"/>
        <v>8</v>
      </c>
      <c r="L409" t="str">
        <f t="shared" si="13"/>
        <v/>
      </c>
    </row>
    <row r="410" spans="1:12" x14ac:dyDescent="0.2">
      <c r="A410" t="s">
        <v>517</v>
      </c>
      <c r="H410" s="5"/>
      <c r="K410">
        <f t="shared" si="12"/>
        <v>8</v>
      </c>
      <c r="L410" t="str">
        <f t="shared" si="13"/>
        <v/>
      </c>
    </row>
    <row r="411" spans="1:12" x14ac:dyDescent="0.2">
      <c r="A411" t="s">
        <v>518</v>
      </c>
      <c r="H411" s="5"/>
      <c r="K411">
        <f t="shared" si="12"/>
        <v>8</v>
      </c>
      <c r="L411" t="str">
        <f t="shared" si="13"/>
        <v/>
      </c>
    </row>
    <row r="412" spans="1:12" x14ac:dyDescent="0.2">
      <c r="A412" t="s">
        <v>519</v>
      </c>
      <c r="H412" s="5"/>
      <c r="K412">
        <f t="shared" si="12"/>
        <v>8</v>
      </c>
      <c r="L412" t="str">
        <f t="shared" si="13"/>
        <v/>
      </c>
    </row>
    <row r="413" spans="1:12" x14ac:dyDescent="0.2">
      <c r="A413" t="s">
        <v>520</v>
      </c>
      <c r="H413" s="5"/>
      <c r="K413">
        <f t="shared" si="12"/>
        <v>8</v>
      </c>
      <c r="L413" t="str">
        <f t="shared" si="13"/>
        <v/>
      </c>
    </row>
    <row r="414" spans="1:12" x14ac:dyDescent="0.2">
      <c r="A414" t="s">
        <v>521</v>
      </c>
      <c r="H414" s="5"/>
      <c r="K414">
        <f t="shared" si="12"/>
        <v>8</v>
      </c>
      <c r="L414" t="str">
        <f t="shared" si="13"/>
        <v/>
      </c>
    </row>
    <row r="415" spans="1:12" x14ac:dyDescent="0.2">
      <c r="A415" t="s">
        <v>522</v>
      </c>
      <c r="H415" s="5"/>
      <c r="K415">
        <f t="shared" si="12"/>
        <v>8</v>
      </c>
      <c r="L415" t="str">
        <f t="shared" si="13"/>
        <v/>
      </c>
    </row>
    <row r="416" spans="1:12" x14ac:dyDescent="0.2">
      <c r="A416" t="s">
        <v>523</v>
      </c>
      <c r="H416" s="5"/>
      <c r="K416">
        <f t="shared" si="12"/>
        <v>8</v>
      </c>
      <c r="L416" t="str">
        <f t="shared" si="13"/>
        <v/>
      </c>
    </row>
    <row r="417" spans="1:12" x14ac:dyDescent="0.2">
      <c r="A417" t="s">
        <v>524</v>
      </c>
      <c r="H417" s="5"/>
      <c r="K417">
        <f t="shared" si="12"/>
        <v>8</v>
      </c>
      <c r="L417" t="str">
        <f t="shared" si="13"/>
        <v/>
      </c>
    </row>
    <row r="418" spans="1:12" x14ac:dyDescent="0.2">
      <c r="A418" t="s">
        <v>525</v>
      </c>
      <c r="H418" s="5"/>
      <c r="K418">
        <f t="shared" si="12"/>
        <v>8</v>
      </c>
      <c r="L418" t="str">
        <f t="shared" si="13"/>
        <v/>
      </c>
    </row>
    <row r="419" spans="1:12" x14ac:dyDescent="0.2">
      <c r="A419" t="s">
        <v>526</v>
      </c>
      <c r="H419" s="5"/>
      <c r="K419">
        <f t="shared" si="12"/>
        <v>8</v>
      </c>
      <c r="L419" t="str">
        <f t="shared" si="13"/>
        <v/>
      </c>
    </row>
    <row r="420" spans="1:12" x14ac:dyDescent="0.2">
      <c r="A420" t="s">
        <v>527</v>
      </c>
      <c r="H420" s="5"/>
      <c r="K420">
        <f t="shared" si="12"/>
        <v>8</v>
      </c>
      <c r="L420" t="str">
        <f t="shared" si="13"/>
        <v/>
      </c>
    </row>
    <row r="421" spans="1:12" x14ac:dyDescent="0.2">
      <c r="A421" t="s">
        <v>528</v>
      </c>
      <c r="H421" s="5"/>
      <c r="K421">
        <f t="shared" si="12"/>
        <v>8</v>
      </c>
      <c r="L421" t="str">
        <f t="shared" si="13"/>
        <v/>
      </c>
    </row>
    <row r="422" spans="1:12" x14ac:dyDescent="0.2">
      <c r="A422" t="s">
        <v>529</v>
      </c>
      <c r="H422" s="5"/>
      <c r="K422">
        <f t="shared" si="12"/>
        <v>8</v>
      </c>
      <c r="L422" t="str">
        <f t="shared" si="13"/>
        <v/>
      </c>
    </row>
    <row r="423" spans="1:12" x14ac:dyDescent="0.2">
      <c r="A423" t="s">
        <v>530</v>
      </c>
      <c r="H423" s="5"/>
      <c r="K423">
        <f t="shared" si="12"/>
        <v>8</v>
      </c>
      <c r="L423" t="str">
        <f t="shared" si="13"/>
        <v/>
      </c>
    </row>
    <row r="424" spans="1:12" x14ac:dyDescent="0.2">
      <c r="A424" t="s">
        <v>531</v>
      </c>
      <c r="H424" s="5"/>
      <c r="K424">
        <f t="shared" si="12"/>
        <v>8</v>
      </c>
      <c r="L424" t="str">
        <f t="shared" si="13"/>
        <v/>
      </c>
    </row>
    <row r="425" spans="1:12" x14ac:dyDescent="0.2">
      <c r="A425" t="s">
        <v>532</v>
      </c>
      <c r="H425" s="5"/>
      <c r="K425">
        <f t="shared" si="12"/>
        <v>8</v>
      </c>
      <c r="L425" t="str">
        <f t="shared" si="13"/>
        <v/>
      </c>
    </row>
    <row r="426" spans="1:12" x14ac:dyDescent="0.2">
      <c r="A426" t="s">
        <v>533</v>
      </c>
      <c r="H426" s="5"/>
      <c r="K426">
        <f t="shared" si="12"/>
        <v>8</v>
      </c>
      <c r="L426" t="str">
        <f t="shared" si="13"/>
        <v/>
      </c>
    </row>
    <row r="427" spans="1:12" x14ac:dyDescent="0.2">
      <c r="A427" t="s">
        <v>534</v>
      </c>
      <c r="H427" s="5"/>
      <c r="K427">
        <f t="shared" si="12"/>
        <v>8</v>
      </c>
      <c r="L427" t="str">
        <f t="shared" si="13"/>
        <v/>
      </c>
    </row>
    <row r="428" spans="1:12" x14ac:dyDescent="0.2">
      <c r="A428" t="s">
        <v>535</v>
      </c>
      <c r="H428" s="5"/>
      <c r="K428">
        <f t="shared" si="12"/>
        <v>8</v>
      </c>
      <c r="L428" t="str">
        <f t="shared" si="13"/>
        <v/>
      </c>
    </row>
    <row r="429" spans="1:12" x14ac:dyDescent="0.2">
      <c r="A429" t="s">
        <v>536</v>
      </c>
      <c r="H429" s="5"/>
      <c r="K429">
        <f t="shared" si="12"/>
        <v>8</v>
      </c>
      <c r="L429" t="str">
        <f t="shared" si="13"/>
        <v/>
      </c>
    </row>
    <row r="430" spans="1:12" x14ac:dyDescent="0.2">
      <c r="A430" t="s">
        <v>537</v>
      </c>
      <c r="H430" s="5"/>
      <c r="K430">
        <f t="shared" si="12"/>
        <v>8</v>
      </c>
      <c r="L430" t="str">
        <f t="shared" si="13"/>
        <v/>
      </c>
    </row>
    <row r="431" spans="1:12" x14ac:dyDescent="0.2">
      <c r="A431" t="s">
        <v>538</v>
      </c>
      <c r="H431" s="5"/>
      <c r="K431">
        <f t="shared" si="12"/>
        <v>8</v>
      </c>
      <c r="L431" t="str">
        <f t="shared" si="13"/>
        <v/>
      </c>
    </row>
    <row r="432" spans="1:12" x14ac:dyDescent="0.2">
      <c r="A432" t="s">
        <v>539</v>
      </c>
      <c r="H432" s="5"/>
      <c r="K432">
        <f t="shared" si="12"/>
        <v>8</v>
      </c>
      <c r="L432" t="str">
        <f t="shared" si="13"/>
        <v/>
      </c>
    </row>
    <row r="433" spans="1:12" x14ac:dyDescent="0.2">
      <c r="A433" t="s">
        <v>540</v>
      </c>
      <c r="H433" s="5"/>
      <c r="K433">
        <f t="shared" si="12"/>
        <v>8</v>
      </c>
      <c r="L433" t="str">
        <f t="shared" si="13"/>
        <v/>
      </c>
    </row>
    <row r="434" spans="1:12" x14ac:dyDescent="0.2">
      <c r="A434" t="s">
        <v>541</v>
      </c>
      <c r="H434" s="5"/>
      <c r="K434">
        <f t="shared" si="12"/>
        <v>8</v>
      </c>
      <c r="L434" t="str">
        <f t="shared" si="13"/>
        <v/>
      </c>
    </row>
    <row r="435" spans="1:12" x14ac:dyDescent="0.2">
      <c r="A435" t="s">
        <v>542</v>
      </c>
      <c r="H435" s="5"/>
      <c r="K435">
        <f t="shared" si="12"/>
        <v>8</v>
      </c>
      <c r="L435" t="str">
        <f t="shared" si="13"/>
        <v/>
      </c>
    </row>
    <row r="436" spans="1:12" x14ac:dyDescent="0.2">
      <c r="A436" t="s">
        <v>543</v>
      </c>
      <c r="H436" s="5"/>
      <c r="K436">
        <f t="shared" si="12"/>
        <v>8</v>
      </c>
      <c r="L436" t="str">
        <f t="shared" si="13"/>
        <v/>
      </c>
    </row>
    <row r="437" spans="1:12" x14ac:dyDescent="0.2">
      <c r="A437" t="s">
        <v>544</v>
      </c>
      <c r="H437" s="5"/>
      <c r="K437">
        <f t="shared" si="12"/>
        <v>8</v>
      </c>
      <c r="L437" t="str">
        <f t="shared" si="13"/>
        <v/>
      </c>
    </row>
    <row r="438" spans="1:12" x14ac:dyDescent="0.2">
      <c r="A438" t="s">
        <v>545</v>
      </c>
      <c r="H438" s="5"/>
      <c r="K438">
        <f t="shared" si="12"/>
        <v>8</v>
      </c>
      <c r="L438" t="str">
        <f t="shared" si="13"/>
        <v/>
      </c>
    </row>
    <row r="439" spans="1:12" x14ac:dyDescent="0.2">
      <c r="A439" t="s">
        <v>546</v>
      </c>
      <c r="H439" s="5"/>
      <c r="K439">
        <f t="shared" si="12"/>
        <v>8</v>
      </c>
      <c r="L439" t="str">
        <f t="shared" si="13"/>
        <v/>
      </c>
    </row>
    <row r="440" spans="1:12" x14ac:dyDescent="0.2">
      <c r="A440" t="s">
        <v>547</v>
      </c>
      <c r="H440" s="5"/>
      <c r="K440">
        <f t="shared" si="12"/>
        <v>8</v>
      </c>
      <c r="L440" t="str">
        <f t="shared" si="13"/>
        <v/>
      </c>
    </row>
    <row r="441" spans="1:12" x14ac:dyDescent="0.2">
      <c r="A441" t="s">
        <v>548</v>
      </c>
      <c r="H441" s="5"/>
      <c r="K441">
        <f t="shared" si="12"/>
        <v>8</v>
      </c>
      <c r="L441" t="str">
        <f t="shared" si="13"/>
        <v/>
      </c>
    </row>
    <row r="442" spans="1:12" x14ac:dyDescent="0.2">
      <c r="A442" t="s">
        <v>549</v>
      </c>
      <c r="H442" s="5"/>
      <c r="K442">
        <f t="shared" si="12"/>
        <v>8</v>
      </c>
      <c r="L442" t="str">
        <f t="shared" si="13"/>
        <v/>
      </c>
    </row>
    <row r="443" spans="1:12" x14ac:dyDescent="0.2">
      <c r="A443" t="s">
        <v>550</v>
      </c>
      <c r="H443" s="5"/>
      <c r="K443">
        <f t="shared" si="12"/>
        <v>8</v>
      </c>
      <c r="L443" t="str">
        <f t="shared" si="13"/>
        <v/>
      </c>
    </row>
    <row r="444" spans="1:12" x14ac:dyDescent="0.2">
      <c r="A444" t="s">
        <v>551</v>
      </c>
      <c r="H444" s="5"/>
      <c r="K444">
        <f t="shared" si="12"/>
        <v>8</v>
      </c>
      <c r="L444" t="str">
        <f t="shared" si="13"/>
        <v/>
      </c>
    </row>
    <row r="445" spans="1:12" x14ac:dyDescent="0.2">
      <c r="A445" t="s">
        <v>551</v>
      </c>
      <c r="H445" s="5"/>
      <c r="K445">
        <f t="shared" si="12"/>
        <v>8</v>
      </c>
      <c r="L445" t="str">
        <f t="shared" si="13"/>
        <v/>
      </c>
    </row>
    <row r="446" spans="1:12" x14ac:dyDescent="0.2">
      <c r="A446" t="s">
        <v>552</v>
      </c>
      <c r="H446" s="5"/>
      <c r="K446">
        <f t="shared" si="12"/>
        <v>8</v>
      </c>
      <c r="L446" t="str">
        <f t="shared" si="13"/>
        <v/>
      </c>
    </row>
    <row r="447" spans="1:12" x14ac:dyDescent="0.2">
      <c r="A447" t="s">
        <v>553</v>
      </c>
      <c r="H447" s="5"/>
      <c r="K447">
        <f t="shared" si="12"/>
        <v>8</v>
      </c>
      <c r="L447" t="str">
        <f t="shared" si="13"/>
        <v/>
      </c>
    </row>
    <row r="448" spans="1:12" x14ac:dyDescent="0.2">
      <c r="A448" t="s">
        <v>554</v>
      </c>
      <c r="H448" s="5"/>
      <c r="K448">
        <f t="shared" si="12"/>
        <v>8</v>
      </c>
      <c r="L448" t="str">
        <f t="shared" si="13"/>
        <v/>
      </c>
    </row>
    <row r="449" spans="1:12" x14ac:dyDescent="0.2">
      <c r="A449" t="s">
        <v>555</v>
      </c>
      <c r="H449" s="5"/>
      <c r="K449">
        <f t="shared" si="12"/>
        <v>8</v>
      </c>
      <c r="L449" t="str">
        <f t="shared" si="13"/>
        <v/>
      </c>
    </row>
    <row r="450" spans="1:12" x14ac:dyDescent="0.2">
      <c r="A450" t="s">
        <v>556</v>
      </c>
      <c r="H450" s="5"/>
      <c r="K450">
        <f t="shared" si="12"/>
        <v>8</v>
      </c>
      <c r="L450" t="str">
        <f t="shared" si="13"/>
        <v/>
      </c>
    </row>
    <row r="451" spans="1:12" x14ac:dyDescent="0.2">
      <c r="A451" t="s">
        <v>557</v>
      </c>
      <c r="H451" s="5"/>
      <c r="K451">
        <f t="shared" si="12"/>
        <v>8</v>
      </c>
      <c r="L451" t="str">
        <f t="shared" si="13"/>
        <v/>
      </c>
    </row>
    <row r="452" spans="1:12" x14ac:dyDescent="0.2">
      <c r="A452" t="s">
        <v>558</v>
      </c>
      <c r="H452" s="5"/>
      <c r="K452">
        <f t="shared" si="12"/>
        <v>8</v>
      </c>
      <c r="L452" t="str">
        <f t="shared" si="13"/>
        <v/>
      </c>
    </row>
    <row r="453" spans="1:12" x14ac:dyDescent="0.2">
      <c r="A453" t="s">
        <v>559</v>
      </c>
      <c r="H453" s="5"/>
      <c r="K453">
        <f t="shared" si="12"/>
        <v>8</v>
      </c>
      <c r="L453" t="str">
        <f t="shared" si="13"/>
        <v/>
      </c>
    </row>
    <row r="454" spans="1:12" x14ac:dyDescent="0.2">
      <c r="A454" t="s">
        <v>560</v>
      </c>
      <c r="H454" s="5"/>
      <c r="K454">
        <f t="shared" si="12"/>
        <v>8</v>
      </c>
      <c r="L454" t="str">
        <f t="shared" si="13"/>
        <v/>
      </c>
    </row>
    <row r="455" spans="1:12" x14ac:dyDescent="0.2">
      <c r="A455" t="s">
        <v>561</v>
      </c>
      <c r="H455" s="5"/>
      <c r="K455">
        <f t="shared" si="12"/>
        <v>8</v>
      </c>
      <c r="L455" t="str">
        <f t="shared" si="13"/>
        <v/>
      </c>
    </row>
    <row r="456" spans="1:12" x14ac:dyDescent="0.2">
      <c r="A456" t="s">
        <v>562</v>
      </c>
      <c r="H456" s="5"/>
      <c r="K456">
        <f t="shared" ref="K456:K519" si="14">IF(A457="สถานที่",K455+1,K455)</f>
        <v>8</v>
      </c>
      <c r="L456" t="str">
        <f t="shared" ref="L456:L471" si="15">IF(K456&gt;K455,A456,"")</f>
        <v/>
      </c>
    </row>
    <row r="457" spans="1:12" x14ac:dyDescent="0.2">
      <c r="A457" t="s">
        <v>563</v>
      </c>
      <c r="H457" s="5"/>
      <c r="K457">
        <f t="shared" si="14"/>
        <v>8</v>
      </c>
      <c r="L457" t="str">
        <f t="shared" si="15"/>
        <v/>
      </c>
    </row>
    <row r="458" spans="1:12" x14ac:dyDescent="0.2">
      <c r="A458" t="s">
        <v>564</v>
      </c>
      <c r="H458" s="5"/>
      <c r="K458">
        <f t="shared" si="14"/>
        <v>8</v>
      </c>
      <c r="L458" t="str">
        <f t="shared" si="15"/>
        <v/>
      </c>
    </row>
    <row r="459" spans="1:12" x14ac:dyDescent="0.2">
      <c r="A459" t="s">
        <v>565</v>
      </c>
      <c r="H459" s="5"/>
      <c r="K459">
        <f t="shared" si="14"/>
        <v>8</v>
      </c>
      <c r="L459" t="str">
        <f t="shared" si="15"/>
        <v/>
      </c>
    </row>
    <row r="460" spans="1:12" x14ac:dyDescent="0.2">
      <c r="A460" t="s">
        <v>566</v>
      </c>
      <c r="H460" s="5"/>
      <c r="K460">
        <f t="shared" si="14"/>
        <v>8</v>
      </c>
      <c r="L460" t="str">
        <f t="shared" si="15"/>
        <v/>
      </c>
    </row>
    <row r="461" spans="1:12" x14ac:dyDescent="0.2">
      <c r="A461" t="s">
        <v>567</v>
      </c>
      <c r="H461" s="5"/>
      <c r="K461">
        <f t="shared" si="14"/>
        <v>8</v>
      </c>
      <c r="L461" t="str">
        <f t="shared" si="15"/>
        <v/>
      </c>
    </row>
    <row r="462" spans="1:12" x14ac:dyDescent="0.2">
      <c r="A462" t="s">
        <v>568</v>
      </c>
      <c r="H462" s="5"/>
      <c r="K462">
        <f t="shared" si="14"/>
        <v>8</v>
      </c>
      <c r="L462" t="str">
        <f t="shared" si="15"/>
        <v/>
      </c>
    </row>
    <row r="463" spans="1:12" x14ac:dyDescent="0.2">
      <c r="A463" t="s">
        <v>569</v>
      </c>
      <c r="H463" s="5"/>
      <c r="K463">
        <f t="shared" si="14"/>
        <v>8</v>
      </c>
      <c r="L463" t="str">
        <f t="shared" si="15"/>
        <v/>
      </c>
    </row>
    <row r="464" spans="1:12" x14ac:dyDescent="0.2">
      <c r="A464" t="s">
        <v>570</v>
      </c>
      <c r="H464" s="5"/>
      <c r="K464">
        <f t="shared" si="14"/>
        <v>8</v>
      </c>
      <c r="L464" t="str">
        <f t="shared" si="15"/>
        <v/>
      </c>
    </row>
    <row r="465" spans="1:12" x14ac:dyDescent="0.2">
      <c r="A465" t="s">
        <v>571</v>
      </c>
      <c r="H465" s="5"/>
      <c r="K465">
        <f t="shared" si="14"/>
        <v>8</v>
      </c>
      <c r="L465" t="str">
        <f t="shared" si="15"/>
        <v/>
      </c>
    </row>
    <row r="466" spans="1:12" x14ac:dyDescent="0.2">
      <c r="A466" t="s">
        <v>572</v>
      </c>
      <c r="H466" s="5"/>
      <c r="K466">
        <f t="shared" si="14"/>
        <v>8</v>
      </c>
      <c r="L466" t="str">
        <f t="shared" si="15"/>
        <v/>
      </c>
    </row>
    <row r="467" spans="1:12" x14ac:dyDescent="0.2">
      <c r="A467" t="s">
        <v>573</v>
      </c>
      <c r="H467" s="5"/>
      <c r="K467">
        <f t="shared" si="14"/>
        <v>8</v>
      </c>
      <c r="L467" t="str">
        <f t="shared" si="15"/>
        <v/>
      </c>
    </row>
    <row r="468" spans="1:12" x14ac:dyDescent="0.2">
      <c r="A468" t="s">
        <v>574</v>
      </c>
      <c r="H468" s="5"/>
      <c r="K468">
        <f t="shared" si="14"/>
        <v>8</v>
      </c>
      <c r="L468" t="str">
        <f t="shared" si="15"/>
        <v/>
      </c>
    </row>
    <row r="469" spans="1:12" x14ac:dyDescent="0.2">
      <c r="A469" t="s">
        <v>575</v>
      </c>
      <c r="H469" s="5"/>
      <c r="K469">
        <f t="shared" si="14"/>
        <v>8</v>
      </c>
      <c r="L469" t="str">
        <f t="shared" si="15"/>
        <v/>
      </c>
    </row>
    <row r="470" spans="1:12" x14ac:dyDescent="0.2">
      <c r="A470" t="s">
        <v>576</v>
      </c>
      <c r="H470" s="5"/>
      <c r="K470">
        <f t="shared" si="14"/>
        <v>8</v>
      </c>
      <c r="L470" t="str">
        <f t="shared" si="15"/>
        <v/>
      </c>
    </row>
    <row r="471" spans="1:12" x14ac:dyDescent="0.2">
      <c r="A471" t="s">
        <v>577</v>
      </c>
      <c r="H471" s="5"/>
      <c r="K471">
        <f t="shared" si="14"/>
        <v>8</v>
      </c>
      <c r="L471" t="str">
        <f t="shared" si="15"/>
        <v/>
      </c>
    </row>
    <row r="472" spans="1:12" x14ac:dyDescent="0.2">
      <c r="K472">
        <f t="shared" si="14"/>
        <v>8</v>
      </c>
    </row>
    <row r="473" spans="1:12" x14ac:dyDescent="0.2">
      <c r="K473">
        <f t="shared" si="14"/>
        <v>8</v>
      </c>
    </row>
    <row r="474" spans="1:12" x14ac:dyDescent="0.2">
      <c r="K474">
        <f t="shared" si="14"/>
        <v>8</v>
      </c>
    </row>
    <row r="475" spans="1:12" x14ac:dyDescent="0.2">
      <c r="K475">
        <f t="shared" si="14"/>
        <v>8</v>
      </c>
    </row>
    <row r="476" spans="1:12" x14ac:dyDescent="0.2">
      <c r="K476">
        <f t="shared" si="14"/>
        <v>8</v>
      </c>
    </row>
    <row r="477" spans="1:12" x14ac:dyDescent="0.2">
      <c r="K477">
        <f t="shared" si="14"/>
        <v>8</v>
      </c>
    </row>
    <row r="478" spans="1:12" x14ac:dyDescent="0.2">
      <c r="K478">
        <f t="shared" si="14"/>
        <v>8</v>
      </c>
    </row>
    <row r="479" spans="1:12" x14ac:dyDescent="0.2">
      <c r="K479">
        <f t="shared" si="14"/>
        <v>8</v>
      </c>
    </row>
    <row r="480" spans="1:12" x14ac:dyDescent="0.2">
      <c r="K480">
        <f t="shared" si="14"/>
        <v>8</v>
      </c>
    </row>
    <row r="481" spans="11:11" x14ac:dyDescent="0.2">
      <c r="K481">
        <f t="shared" si="14"/>
        <v>8</v>
      </c>
    </row>
    <row r="482" spans="11:11" x14ac:dyDescent="0.2">
      <c r="K482">
        <f t="shared" si="14"/>
        <v>8</v>
      </c>
    </row>
    <row r="483" spans="11:11" x14ac:dyDescent="0.2">
      <c r="K483">
        <f t="shared" si="14"/>
        <v>8</v>
      </c>
    </row>
    <row r="484" spans="11:11" x14ac:dyDescent="0.2">
      <c r="K484">
        <f t="shared" si="14"/>
        <v>8</v>
      </c>
    </row>
    <row r="485" spans="11:11" x14ac:dyDescent="0.2">
      <c r="K485">
        <f t="shared" si="14"/>
        <v>8</v>
      </c>
    </row>
    <row r="486" spans="11:11" x14ac:dyDescent="0.2">
      <c r="K486">
        <f t="shared" si="14"/>
        <v>8</v>
      </c>
    </row>
    <row r="487" spans="11:11" x14ac:dyDescent="0.2">
      <c r="K487">
        <f t="shared" si="14"/>
        <v>8</v>
      </c>
    </row>
    <row r="488" spans="11:11" x14ac:dyDescent="0.2">
      <c r="K488">
        <f t="shared" si="14"/>
        <v>8</v>
      </c>
    </row>
    <row r="489" spans="11:11" x14ac:dyDescent="0.2">
      <c r="K489">
        <f t="shared" si="14"/>
        <v>8</v>
      </c>
    </row>
    <row r="490" spans="11:11" x14ac:dyDescent="0.2">
      <c r="K490">
        <f t="shared" si="14"/>
        <v>8</v>
      </c>
    </row>
    <row r="491" spans="11:11" x14ac:dyDescent="0.2">
      <c r="K491">
        <f t="shared" si="14"/>
        <v>8</v>
      </c>
    </row>
    <row r="492" spans="11:11" x14ac:dyDescent="0.2">
      <c r="K492">
        <f t="shared" si="14"/>
        <v>8</v>
      </c>
    </row>
    <row r="493" spans="11:11" x14ac:dyDescent="0.2">
      <c r="K493">
        <f t="shared" si="14"/>
        <v>8</v>
      </c>
    </row>
    <row r="494" spans="11:11" x14ac:dyDescent="0.2">
      <c r="K494">
        <f t="shared" si="14"/>
        <v>8</v>
      </c>
    </row>
    <row r="495" spans="11:11" x14ac:dyDescent="0.2">
      <c r="K495">
        <f t="shared" si="14"/>
        <v>8</v>
      </c>
    </row>
    <row r="496" spans="11:11" x14ac:dyDescent="0.2">
      <c r="K496">
        <f t="shared" si="14"/>
        <v>8</v>
      </c>
    </row>
    <row r="497" spans="11:11" x14ac:dyDescent="0.2">
      <c r="K497">
        <f t="shared" si="14"/>
        <v>8</v>
      </c>
    </row>
    <row r="498" spans="11:11" x14ac:dyDescent="0.2">
      <c r="K498">
        <f t="shared" si="14"/>
        <v>8</v>
      </c>
    </row>
    <row r="499" spans="11:11" x14ac:dyDescent="0.2">
      <c r="K499">
        <f t="shared" si="14"/>
        <v>8</v>
      </c>
    </row>
    <row r="500" spans="11:11" x14ac:dyDescent="0.2">
      <c r="K500">
        <f t="shared" si="14"/>
        <v>8</v>
      </c>
    </row>
    <row r="501" spans="11:11" x14ac:dyDescent="0.2">
      <c r="K501">
        <f t="shared" si="14"/>
        <v>8</v>
      </c>
    </row>
    <row r="502" spans="11:11" x14ac:dyDescent="0.2">
      <c r="K502">
        <f t="shared" si="14"/>
        <v>8</v>
      </c>
    </row>
    <row r="503" spans="11:11" x14ac:dyDescent="0.2">
      <c r="K503">
        <f t="shared" si="14"/>
        <v>8</v>
      </c>
    </row>
    <row r="504" spans="11:11" x14ac:dyDescent="0.2">
      <c r="K504">
        <f t="shared" si="14"/>
        <v>8</v>
      </c>
    </row>
    <row r="505" spans="11:11" x14ac:dyDescent="0.2">
      <c r="K505">
        <f t="shared" si="14"/>
        <v>8</v>
      </c>
    </row>
    <row r="506" spans="11:11" x14ac:dyDescent="0.2">
      <c r="K506">
        <f t="shared" si="14"/>
        <v>8</v>
      </c>
    </row>
    <row r="507" spans="11:11" x14ac:dyDescent="0.2">
      <c r="K507">
        <f t="shared" si="14"/>
        <v>8</v>
      </c>
    </row>
    <row r="508" spans="11:11" x14ac:dyDescent="0.2">
      <c r="K508">
        <f t="shared" si="14"/>
        <v>8</v>
      </c>
    </row>
    <row r="509" spans="11:11" x14ac:dyDescent="0.2">
      <c r="K509">
        <f t="shared" si="14"/>
        <v>8</v>
      </c>
    </row>
    <row r="510" spans="11:11" x14ac:dyDescent="0.2">
      <c r="K510">
        <f t="shared" si="14"/>
        <v>8</v>
      </c>
    </row>
    <row r="511" spans="11:11" x14ac:dyDescent="0.2">
      <c r="K511">
        <f t="shared" si="14"/>
        <v>8</v>
      </c>
    </row>
    <row r="512" spans="11:11" x14ac:dyDescent="0.2">
      <c r="K512">
        <f t="shared" si="14"/>
        <v>8</v>
      </c>
    </row>
    <row r="513" spans="11:11" x14ac:dyDescent="0.2">
      <c r="K513">
        <f t="shared" si="14"/>
        <v>8</v>
      </c>
    </row>
    <row r="514" spans="11:11" x14ac:dyDescent="0.2">
      <c r="K514">
        <f t="shared" si="14"/>
        <v>8</v>
      </c>
    </row>
    <row r="515" spans="11:11" x14ac:dyDescent="0.2">
      <c r="K515">
        <f t="shared" si="14"/>
        <v>8</v>
      </c>
    </row>
    <row r="516" spans="11:11" x14ac:dyDescent="0.2">
      <c r="K516">
        <f t="shared" si="14"/>
        <v>8</v>
      </c>
    </row>
    <row r="517" spans="11:11" x14ac:dyDescent="0.2">
      <c r="K517">
        <f t="shared" si="14"/>
        <v>8</v>
      </c>
    </row>
    <row r="518" spans="11:11" x14ac:dyDescent="0.2">
      <c r="K518">
        <f t="shared" si="14"/>
        <v>8</v>
      </c>
    </row>
    <row r="519" spans="11:11" x14ac:dyDescent="0.2">
      <c r="K519">
        <f t="shared" si="14"/>
        <v>8</v>
      </c>
    </row>
    <row r="520" spans="11:11" x14ac:dyDescent="0.2">
      <c r="K520">
        <f t="shared" ref="K520:K583" si="16">IF(A521="สถานที่",K519+1,K519)</f>
        <v>8</v>
      </c>
    </row>
    <row r="521" spans="11:11" x14ac:dyDescent="0.2">
      <c r="K521">
        <f t="shared" si="16"/>
        <v>8</v>
      </c>
    </row>
    <row r="522" spans="11:11" x14ac:dyDescent="0.2">
      <c r="K522">
        <f t="shared" si="16"/>
        <v>8</v>
      </c>
    </row>
    <row r="523" spans="11:11" x14ac:dyDescent="0.2">
      <c r="K523">
        <f t="shared" si="16"/>
        <v>8</v>
      </c>
    </row>
    <row r="524" spans="11:11" x14ac:dyDescent="0.2">
      <c r="K524">
        <f t="shared" si="16"/>
        <v>8</v>
      </c>
    </row>
    <row r="525" spans="11:11" x14ac:dyDescent="0.2">
      <c r="K525">
        <f t="shared" si="16"/>
        <v>8</v>
      </c>
    </row>
    <row r="526" spans="11:11" x14ac:dyDescent="0.2">
      <c r="K526">
        <f t="shared" si="16"/>
        <v>8</v>
      </c>
    </row>
    <row r="527" spans="11:11" x14ac:dyDescent="0.2">
      <c r="K527">
        <f t="shared" si="16"/>
        <v>8</v>
      </c>
    </row>
    <row r="528" spans="11:11" x14ac:dyDescent="0.2">
      <c r="K528">
        <f t="shared" si="16"/>
        <v>8</v>
      </c>
    </row>
    <row r="529" spans="11:11" x14ac:dyDescent="0.2">
      <c r="K529">
        <f t="shared" si="16"/>
        <v>8</v>
      </c>
    </row>
    <row r="530" spans="11:11" x14ac:dyDescent="0.2">
      <c r="K530">
        <f t="shared" si="16"/>
        <v>8</v>
      </c>
    </row>
    <row r="531" spans="11:11" x14ac:dyDescent="0.2">
      <c r="K531">
        <f t="shared" si="16"/>
        <v>8</v>
      </c>
    </row>
    <row r="532" spans="11:11" x14ac:dyDescent="0.2">
      <c r="K532">
        <f t="shared" si="16"/>
        <v>8</v>
      </c>
    </row>
    <row r="533" spans="11:11" x14ac:dyDescent="0.2">
      <c r="K533">
        <f t="shared" si="16"/>
        <v>8</v>
      </c>
    </row>
    <row r="534" spans="11:11" x14ac:dyDescent="0.2">
      <c r="K534">
        <f t="shared" si="16"/>
        <v>8</v>
      </c>
    </row>
    <row r="535" spans="11:11" x14ac:dyDescent="0.2">
      <c r="K535">
        <f t="shared" si="16"/>
        <v>8</v>
      </c>
    </row>
    <row r="536" spans="11:11" x14ac:dyDescent="0.2">
      <c r="K536">
        <f t="shared" si="16"/>
        <v>8</v>
      </c>
    </row>
    <row r="537" spans="11:11" x14ac:dyDescent="0.2">
      <c r="K537">
        <f t="shared" si="16"/>
        <v>8</v>
      </c>
    </row>
    <row r="538" spans="11:11" x14ac:dyDescent="0.2">
      <c r="K538">
        <f t="shared" si="16"/>
        <v>8</v>
      </c>
    </row>
    <row r="539" spans="11:11" x14ac:dyDescent="0.2">
      <c r="K539">
        <f t="shared" si="16"/>
        <v>8</v>
      </c>
    </row>
    <row r="540" spans="11:11" x14ac:dyDescent="0.2">
      <c r="K540">
        <f t="shared" si="16"/>
        <v>8</v>
      </c>
    </row>
    <row r="541" spans="11:11" x14ac:dyDescent="0.2">
      <c r="K541">
        <f t="shared" si="16"/>
        <v>8</v>
      </c>
    </row>
    <row r="542" spans="11:11" x14ac:dyDescent="0.2">
      <c r="K542">
        <f t="shared" si="16"/>
        <v>8</v>
      </c>
    </row>
    <row r="543" spans="11:11" x14ac:dyDescent="0.2">
      <c r="K543">
        <f t="shared" si="16"/>
        <v>8</v>
      </c>
    </row>
    <row r="544" spans="11:11" x14ac:dyDescent="0.2">
      <c r="K544">
        <f t="shared" si="16"/>
        <v>8</v>
      </c>
    </row>
    <row r="545" spans="11:11" x14ac:dyDescent="0.2">
      <c r="K545">
        <f t="shared" si="16"/>
        <v>8</v>
      </c>
    </row>
    <row r="546" spans="11:11" x14ac:dyDescent="0.2">
      <c r="K546">
        <f t="shared" si="16"/>
        <v>8</v>
      </c>
    </row>
    <row r="547" spans="11:11" x14ac:dyDescent="0.2">
      <c r="K547">
        <f t="shared" si="16"/>
        <v>8</v>
      </c>
    </row>
    <row r="548" spans="11:11" x14ac:dyDescent="0.2">
      <c r="K548">
        <f t="shared" si="16"/>
        <v>8</v>
      </c>
    </row>
    <row r="549" spans="11:11" x14ac:dyDescent="0.2">
      <c r="K549">
        <f t="shared" si="16"/>
        <v>8</v>
      </c>
    </row>
    <row r="550" spans="11:11" x14ac:dyDescent="0.2">
      <c r="K550">
        <f t="shared" si="16"/>
        <v>8</v>
      </c>
    </row>
    <row r="551" spans="11:11" x14ac:dyDescent="0.2">
      <c r="K551">
        <f t="shared" si="16"/>
        <v>8</v>
      </c>
    </row>
    <row r="552" spans="11:11" x14ac:dyDescent="0.2">
      <c r="K552">
        <f t="shared" si="16"/>
        <v>8</v>
      </c>
    </row>
    <row r="553" spans="11:11" x14ac:dyDescent="0.2">
      <c r="K553">
        <f t="shared" si="16"/>
        <v>8</v>
      </c>
    </row>
    <row r="554" spans="11:11" x14ac:dyDescent="0.2">
      <c r="K554">
        <f t="shared" si="16"/>
        <v>8</v>
      </c>
    </row>
    <row r="555" spans="11:11" x14ac:dyDescent="0.2">
      <c r="K555">
        <f t="shared" si="16"/>
        <v>8</v>
      </c>
    </row>
    <row r="556" spans="11:11" x14ac:dyDescent="0.2">
      <c r="K556">
        <f t="shared" si="16"/>
        <v>8</v>
      </c>
    </row>
    <row r="557" spans="11:11" x14ac:dyDescent="0.2">
      <c r="K557">
        <f t="shared" si="16"/>
        <v>8</v>
      </c>
    </row>
    <row r="558" spans="11:11" x14ac:dyDescent="0.2">
      <c r="K558">
        <f t="shared" si="16"/>
        <v>8</v>
      </c>
    </row>
    <row r="559" spans="11:11" x14ac:dyDescent="0.2">
      <c r="K559">
        <f t="shared" si="16"/>
        <v>8</v>
      </c>
    </row>
    <row r="560" spans="11:11" x14ac:dyDescent="0.2">
      <c r="K560">
        <f t="shared" si="16"/>
        <v>8</v>
      </c>
    </row>
    <row r="561" spans="11:11" x14ac:dyDescent="0.2">
      <c r="K561">
        <f t="shared" si="16"/>
        <v>8</v>
      </c>
    </row>
    <row r="562" spans="11:11" x14ac:dyDescent="0.2">
      <c r="K562">
        <f t="shared" si="16"/>
        <v>8</v>
      </c>
    </row>
    <row r="563" spans="11:11" x14ac:dyDescent="0.2">
      <c r="K563">
        <f t="shared" si="16"/>
        <v>8</v>
      </c>
    </row>
    <row r="564" spans="11:11" x14ac:dyDescent="0.2">
      <c r="K564">
        <f t="shared" si="16"/>
        <v>8</v>
      </c>
    </row>
    <row r="565" spans="11:11" x14ac:dyDescent="0.2">
      <c r="K565">
        <f t="shared" si="16"/>
        <v>8</v>
      </c>
    </row>
    <row r="566" spans="11:11" x14ac:dyDescent="0.2">
      <c r="K566">
        <f t="shared" si="16"/>
        <v>8</v>
      </c>
    </row>
    <row r="567" spans="11:11" x14ac:dyDescent="0.2">
      <c r="K567">
        <f t="shared" si="16"/>
        <v>8</v>
      </c>
    </row>
    <row r="568" spans="11:11" x14ac:dyDescent="0.2">
      <c r="K568">
        <f t="shared" si="16"/>
        <v>8</v>
      </c>
    </row>
    <row r="569" spans="11:11" x14ac:dyDescent="0.2">
      <c r="K569">
        <f t="shared" si="16"/>
        <v>8</v>
      </c>
    </row>
    <row r="570" spans="11:11" x14ac:dyDescent="0.2">
      <c r="K570">
        <f t="shared" si="16"/>
        <v>8</v>
      </c>
    </row>
    <row r="571" spans="11:11" x14ac:dyDescent="0.2">
      <c r="K571">
        <f t="shared" si="16"/>
        <v>8</v>
      </c>
    </row>
    <row r="572" spans="11:11" x14ac:dyDescent="0.2">
      <c r="K572">
        <f t="shared" si="16"/>
        <v>8</v>
      </c>
    </row>
    <row r="573" spans="11:11" x14ac:dyDescent="0.2">
      <c r="K573">
        <f t="shared" si="16"/>
        <v>8</v>
      </c>
    </row>
    <row r="574" spans="11:11" x14ac:dyDescent="0.2">
      <c r="K574">
        <f t="shared" si="16"/>
        <v>8</v>
      </c>
    </row>
    <row r="575" spans="11:11" x14ac:dyDescent="0.2">
      <c r="K575">
        <f t="shared" si="16"/>
        <v>8</v>
      </c>
    </row>
    <row r="576" spans="11:11" x14ac:dyDescent="0.2">
      <c r="K576">
        <f t="shared" si="16"/>
        <v>8</v>
      </c>
    </row>
    <row r="577" spans="11:11" x14ac:dyDescent="0.2">
      <c r="K577">
        <f t="shared" si="16"/>
        <v>8</v>
      </c>
    </row>
    <row r="578" spans="11:11" x14ac:dyDescent="0.2">
      <c r="K578">
        <f t="shared" si="16"/>
        <v>8</v>
      </c>
    </row>
    <row r="579" spans="11:11" x14ac:dyDescent="0.2">
      <c r="K579">
        <f t="shared" si="16"/>
        <v>8</v>
      </c>
    </row>
    <row r="580" spans="11:11" x14ac:dyDescent="0.2">
      <c r="K580">
        <f t="shared" si="16"/>
        <v>8</v>
      </c>
    </row>
    <row r="581" spans="11:11" x14ac:dyDescent="0.2">
      <c r="K581">
        <f t="shared" si="16"/>
        <v>8</v>
      </c>
    </row>
    <row r="582" spans="11:11" x14ac:dyDescent="0.2">
      <c r="K582">
        <f t="shared" si="16"/>
        <v>8</v>
      </c>
    </row>
    <row r="583" spans="11:11" x14ac:dyDescent="0.2">
      <c r="K583">
        <f t="shared" si="16"/>
        <v>8</v>
      </c>
    </row>
    <row r="584" spans="11:11" x14ac:dyDescent="0.2">
      <c r="K584">
        <f t="shared" ref="K584:K647" si="17">IF(A585="สถานที่",K583+1,K583)</f>
        <v>8</v>
      </c>
    </row>
    <row r="585" spans="11:11" x14ac:dyDescent="0.2">
      <c r="K585">
        <f t="shared" si="17"/>
        <v>8</v>
      </c>
    </row>
    <row r="586" spans="11:11" x14ac:dyDescent="0.2">
      <c r="K586">
        <f t="shared" si="17"/>
        <v>8</v>
      </c>
    </row>
    <row r="587" spans="11:11" x14ac:dyDescent="0.2">
      <c r="K587">
        <f t="shared" si="17"/>
        <v>8</v>
      </c>
    </row>
    <row r="588" spans="11:11" x14ac:dyDescent="0.2">
      <c r="K588">
        <f t="shared" si="17"/>
        <v>8</v>
      </c>
    </row>
    <row r="589" spans="11:11" x14ac:dyDescent="0.2">
      <c r="K589">
        <f t="shared" si="17"/>
        <v>8</v>
      </c>
    </row>
    <row r="590" spans="11:11" x14ac:dyDescent="0.2">
      <c r="K590">
        <f t="shared" si="17"/>
        <v>8</v>
      </c>
    </row>
    <row r="591" spans="11:11" x14ac:dyDescent="0.2">
      <c r="K591">
        <f t="shared" si="17"/>
        <v>8</v>
      </c>
    </row>
    <row r="592" spans="11:11" x14ac:dyDescent="0.2">
      <c r="K592">
        <f t="shared" si="17"/>
        <v>8</v>
      </c>
    </row>
    <row r="593" spans="11:11" x14ac:dyDescent="0.2">
      <c r="K593">
        <f t="shared" si="17"/>
        <v>8</v>
      </c>
    </row>
    <row r="594" spans="11:11" x14ac:dyDescent="0.2">
      <c r="K594">
        <f t="shared" si="17"/>
        <v>8</v>
      </c>
    </row>
    <row r="595" spans="11:11" x14ac:dyDescent="0.2">
      <c r="K595">
        <f t="shared" si="17"/>
        <v>8</v>
      </c>
    </row>
    <row r="596" spans="11:11" x14ac:dyDescent="0.2">
      <c r="K596">
        <f t="shared" si="17"/>
        <v>8</v>
      </c>
    </row>
    <row r="597" spans="11:11" x14ac:dyDescent="0.2">
      <c r="K597">
        <f t="shared" si="17"/>
        <v>8</v>
      </c>
    </row>
    <row r="598" spans="11:11" x14ac:dyDescent="0.2">
      <c r="K598">
        <f t="shared" si="17"/>
        <v>8</v>
      </c>
    </row>
    <row r="599" spans="11:11" x14ac:dyDescent="0.2">
      <c r="K599">
        <f t="shared" si="17"/>
        <v>8</v>
      </c>
    </row>
    <row r="600" spans="11:11" x14ac:dyDescent="0.2">
      <c r="K600">
        <f t="shared" si="17"/>
        <v>8</v>
      </c>
    </row>
    <row r="601" spans="11:11" x14ac:dyDescent="0.2">
      <c r="K601">
        <f t="shared" si="17"/>
        <v>8</v>
      </c>
    </row>
    <row r="602" spans="11:11" x14ac:dyDescent="0.2">
      <c r="K602">
        <f t="shared" si="17"/>
        <v>8</v>
      </c>
    </row>
    <row r="603" spans="11:11" x14ac:dyDescent="0.2">
      <c r="K603">
        <f t="shared" si="17"/>
        <v>8</v>
      </c>
    </row>
    <row r="604" spans="11:11" x14ac:dyDescent="0.2">
      <c r="K604">
        <f t="shared" si="17"/>
        <v>8</v>
      </c>
    </row>
    <row r="605" spans="11:11" x14ac:dyDescent="0.2">
      <c r="K605">
        <f t="shared" si="17"/>
        <v>8</v>
      </c>
    </row>
    <row r="606" spans="11:11" x14ac:dyDescent="0.2">
      <c r="K606">
        <f t="shared" si="17"/>
        <v>8</v>
      </c>
    </row>
    <row r="607" spans="11:11" x14ac:dyDescent="0.2">
      <c r="K607">
        <f t="shared" si="17"/>
        <v>8</v>
      </c>
    </row>
    <row r="608" spans="11:11" x14ac:dyDescent="0.2">
      <c r="K608">
        <f t="shared" si="17"/>
        <v>8</v>
      </c>
    </row>
    <row r="609" spans="11:11" x14ac:dyDescent="0.2">
      <c r="K609">
        <f t="shared" si="17"/>
        <v>8</v>
      </c>
    </row>
    <row r="610" spans="11:11" x14ac:dyDescent="0.2">
      <c r="K610">
        <f t="shared" si="17"/>
        <v>8</v>
      </c>
    </row>
    <row r="611" spans="11:11" x14ac:dyDescent="0.2">
      <c r="K611">
        <f t="shared" si="17"/>
        <v>8</v>
      </c>
    </row>
    <row r="612" spans="11:11" x14ac:dyDescent="0.2">
      <c r="K612">
        <f t="shared" si="17"/>
        <v>8</v>
      </c>
    </row>
    <row r="613" spans="11:11" x14ac:dyDescent="0.2">
      <c r="K613">
        <f t="shared" si="17"/>
        <v>8</v>
      </c>
    </row>
    <row r="614" spans="11:11" x14ac:dyDescent="0.2">
      <c r="K614">
        <f t="shared" si="17"/>
        <v>8</v>
      </c>
    </row>
    <row r="615" spans="11:11" x14ac:dyDescent="0.2">
      <c r="K615">
        <f t="shared" si="17"/>
        <v>8</v>
      </c>
    </row>
    <row r="616" spans="11:11" x14ac:dyDescent="0.2">
      <c r="K616">
        <f t="shared" si="17"/>
        <v>8</v>
      </c>
    </row>
    <row r="617" spans="11:11" x14ac:dyDescent="0.2">
      <c r="K617">
        <f t="shared" si="17"/>
        <v>8</v>
      </c>
    </row>
    <row r="618" spans="11:11" x14ac:dyDescent="0.2">
      <c r="K618">
        <f t="shared" si="17"/>
        <v>8</v>
      </c>
    </row>
    <row r="619" spans="11:11" x14ac:dyDescent="0.2">
      <c r="K619">
        <f t="shared" si="17"/>
        <v>8</v>
      </c>
    </row>
    <row r="620" spans="11:11" x14ac:dyDescent="0.2">
      <c r="K620">
        <f t="shared" si="17"/>
        <v>8</v>
      </c>
    </row>
    <row r="621" spans="11:11" x14ac:dyDescent="0.2">
      <c r="K621">
        <f t="shared" si="17"/>
        <v>8</v>
      </c>
    </row>
    <row r="622" spans="11:11" x14ac:dyDescent="0.2">
      <c r="K622">
        <f t="shared" si="17"/>
        <v>8</v>
      </c>
    </row>
    <row r="623" spans="11:11" x14ac:dyDescent="0.2">
      <c r="K623">
        <f t="shared" si="17"/>
        <v>8</v>
      </c>
    </row>
    <row r="624" spans="11:11" x14ac:dyDescent="0.2">
      <c r="K624">
        <f t="shared" si="17"/>
        <v>8</v>
      </c>
    </row>
    <row r="625" spans="11:11" x14ac:dyDescent="0.2">
      <c r="K625">
        <f t="shared" si="17"/>
        <v>8</v>
      </c>
    </row>
    <row r="626" spans="11:11" x14ac:dyDescent="0.2">
      <c r="K626">
        <f t="shared" si="17"/>
        <v>8</v>
      </c>
    </row>
    <row r="627" spans="11:11" x14ac:dyDescent="0.2">
      <c r="K627">
        <f t="shared" si="17"/>
        <v>8</v>
      </c>
    </row>
    <row r="628" spans="11:11" x14ac:dyDescent="0.2">
      <c r="K628">
        <f t="shared" si="17"/>
        <v>8</v>
      </c>
    </row>
    <row r="629" spans="11:11" x14ac:dyDescent="0.2">
      <c r="K629">
        <f t="shared" si="17"/>
        <v>8</v>
      </c>
    </row>
    <row r="630" spans="11:11" x14ac:dyDescent="0.2">
      <c r="K630">
        <f t="shared" si="17"/>
        <v>8</v>
      </c>
    </row>
    <row r="631" spans="11:11" x14ac:dyDescent="0.2">
      <c r="K631">
        <f t="shared" si="17"/>
        <v>8</v>
      </c>
    </row>
    <row r="632" spans="11:11" x14ac:dyDescent="0.2">
      <c r="K632">
        <f t="shared" si="17"/>
        <v>8</v>
      </c>
    </row>
    <row r="633" spans="11:11" x14ac:dyDescent="0.2">
      <c r="K633">
        <f t="shared" si="17"/>
        <v>8</v>
      </c>
    </row>
    <row r="634" spans="11:11" x14ac:dyDescent="0.2">
      <c r="K634">
        <f t="shared" si="17"/>
        <v>8</v>
      </c>
    </row>
    <row r="635" spans="11:11" x14ac:dyDescent="0.2">
      <c r="K635">
        <f t="shared" si="17"/>
        <v>8</v>
      </c>
    </row>
    <row r="636" spans="11:11" x14ac:dyDescent="0.2">
      <c r="K636">
        <f t="shared" si="17"/>
        <v>8</v>
      </c>
    </row>
    <row r="637" spans="11:11" x14ac:dyDescent="0.2">
      <c r="K637">
        <f t="shared" si="17"/>
        <v>8</v>
      </c>
    </row>
    <row r="638" spans="11:11" x14ac:dyDescent="0.2">
      <c r="K638">
        <f t="shared" si="17"/>
        <v>8</v>
      </c>
    </row>
    <row r="639" spans="11:11" x14ac:dyDescent="0.2">
      <c r="K639">
        <f t="shared" si="17"/>
        <v>8</v>
      </c>
    </row>
    <row r="640" spans="11:11" x14ac:dyDescent="0.2">
      <c r="K640">
        <f t="shared" si="17"/>
        <v>8</v>
      </c>
    </row>
    <row r="641" spans="11:11" x14ac:dyDescent="0.2">
      <c r="K641">
        <f t="shared" si="17"/>
        <v>8</v>
      </c>
    </row>
    <row r="642" spans="11:11" x14ac:dyDescent="0.2">
      <c r="K642">
        <f t="shared" si="17"/>
        <v>8</v>
      </c>
    </row>
    <row r="643" spans="11:11" x14ac:dyDescent="0.2">
      <c r="K643">
        <f t="shared" si="17"/>
        <v>8</v>
      </c>
    </row>
    <row r="644" spans="11:11" x14ac:dyDescent="0.2">
      <c r="K644">
        <f t="shared" si="17"/>
        <v>8</v>
      </c>
    </row>
    <row r="645" spans="11:11" x14ac:dyDescent="0.2">
      <c r="K645">
        <f t="shared" si="17"/>
        <v>8</v>
      </c>
    </row>
    <row r="646" spans="11:11" x14ac:dyDescent="0.2">
      <c r="K646">
        <f t="shared" si="17"/>
        <v>8</v>
      </c>
    </row>
    <row r="647" spans="11:11" x14ac:dyDescent="0.2">
      <c r="K647">
        <f t="shared" si="17"/>
        <v>8</v>
      </c>
    </row>
    <row r="648" spans="11:11" x14ac:dyDescent="0.2">
      <c r="K648">
        <f t="shared" ref="K648:K711" si="18">IF(A649="สถานที่",K647+1,K647)</f>
        <v>8</v>
      </c>
    </row>
    <row r="649" spans="11:11" x14ac:dyDescent="0.2">
      <c r="K649">
        <f t="shared" si="18"/>
        <v>8</v>
      </c>
    </row>
    <row r="650" spans="11:11" x14ac:dyDescent="0.2">
      <c r="K650">
        <f t="shared" si="18"/>
        <v>8</v>
      </c>
    </row>
    <row r="651" spans="11:11" x14ac:dyDescent="0.2">
      <c r="K651">
        <f t="shared" si="18"/>
        <v>8</v>
      </c>
    </row>
    <row r="652" spans="11:11" x14ac:dyDescent="0.2">
      <c r="K652">
        <f t="shared" si="18"/>
        <v>8</v>
      </c>
    </row>
    <row r="653" spans="11:11" x14ac:dyDescent="0.2">
      <c r="K653">
        <f t="shared" si="18"/>
        <v>8</v>
      </c>
    </row>
    <row r="654" spans="11:11" x14ac:dyDescent="0.2">
      <c r="K654">
        <f t="shared" si="18"/>
        <v>8</v>
      </c>
    </row>
    <row r="655" spans="11:11" x14ac:dyDescent="0.2">
      <c r="K655">
        <f t="shared" si="18"/>
        <v>8</v>
      </c>
    </row>
    <row r="656" spans="11:11" x14ac:dyDescent="0.2">
      <c r="K656">
        <f t="shared" si="18"/>
        <v>8</v>
      </c>
    </row>
    <row r="657" spans="11:11" x14ac:dyDescent="0.2">
      <c r="K657">
        <f t="shared" si="18"/>
        <v>8</v>
      </c>
    </row>
    <row r="658" spans="11:11" x14ac:dyDescent="0.2">
      <c r="K658">
        <f t="shared" si="18"/>
        <v>8</v>
      </c>
    </row>
    <row r="659" spans="11:11" x14ac:dyDescent="0.2">
      <c r="K659">
        <f t="shared" si="18"/>
        <v>8</v>
      </c>
    </row>
    <row r="660" spans="11:11" x14ac:dyDescent="0.2">
      <c r="K660">
        <f t="shared" si="18"/>
        <v>8</v>
      </c>
    </row>
    <row r="661" spans="11:11" x14ac:dyDescent="0.2">
      <c r="K661">
        <f t="shared" si="18"/>
        <v>8</v>
      </c>
    </row>
    <row r="662" spans="11:11" x14ac:dyDescent="0.2">
      <c r="K662">
        <f t="shared" si="18"/>
        <v>8</v>
      </c>
    </row>
    <row r="663" spans="11:11" x14ac:dyDescent="0.2">
      <c r="K663">
        <f t="shared" si="18"/>
        <v>8</v>
      </c>
    </row>
    <row r="664" spans="11:11" x14ac:dyDescent="0.2">
      <c r="K664">
        <f t="shared" si="18"/>
        <v>8</v>
      </c>
    </row>
    <row r="665" spans="11:11" x14ac:dyDescent="0.2">
      <c r="K665">
        <f t="shared" si="18"/>
        <v>8</v>
      </c>
    </row>
    <row r="666" spans="11:11" x14ac:dyDescent="0.2">
      <c r="K666">
        <f t="shared" si="18"/>
        <v>8</v>
      </c>
    </row>
    <row r="667" spans="11:11" x14ac:dyDescent="0.2">
      <c r="K667">
        <f t="shared" si="18"/>
        <v>8</v>
      </c>
    </row>
    <row r="668" spans="11:11" x14ac:dyDescent="0.2">
      <c r="K668">
        <f t="shared" si="18"/>
        <v>8</v>
      </c>
    </row>
    <row r="669" spans="11:11" x14ac:dyDescent="0.2">
      <c r="K669">
        <f t="shared" si="18"/>
        <v>8</v>
      </c>
    </row>
    <row r="670" spans="11:11" x14ac:dyDescent="0.2">
      <c r="K670">
        <f t="shared" si="18"/>
        <v>8</v>
      </c>
    </row>
    <row r="671" spans="11:11" x14ac:dyDescent="0.2">
      <c r="K671">
        <f t="shared" si="18"/>
        <v>8</v>
      </c>
    </row>
    <row r="672" spans="11:11" x14ac:dyDescent="0.2">
      <c r="K672">
        <f t="shared" si="18"/>
        <v>8</v>
      </c>
    </row>
    <row r="673" spans="11:11" x14ac:dyDescent="0.2">
      <c r="K673">
        <f t="shared" si="18"/>
        <v>8</v>
      </c>
    </row>
    <row r="674" spans="11:11" x14ac:dyDescent="0.2">
      <c r="K674">
        <f t="shared" si="18"/>
        <v>8</v>
      </c>
    </row>
    <row r="675" spans="11:11" x14ac:dyDescent="0.2">
      <c r="K675">
        <f t="shared" si="18"/>
        <v>8</v>
      </c>
    </row>
    <row r="676" spans="11:11" x14ac:dyDescent="0.2">
      <c r="K676">
        <f t="shared" si="18"/>
        <v>8</v>
      </c>
    </row>
    <row r="677" spans="11:11" x14ac:dyDescent="0.2">
      <c r="K677">
        <f t="shared" si="18"/>
        <v>8</v>
      </c>
    </row>
    <row r="678" spans="11:11" x14ac:dyDescent="0.2">
      <c r="K678">
        <f t="shared" si="18"/>
        <v>8</v>
      </c>
    </row>
    <row r="679" spans="11:11" x14ac:dyDescent="0.2">
      <c r="K679">
        <f t="shared" si="18"/>
        <v>8</v>
      </c>
    </row>
    <row r="680" spans="11:11" x14ac:dyDescent="0.2">
      <c r="K680">
        <f t="shared" si="18"/>
        <v>8</v>
      </c>
    </row>
    <row r="681" spans="11:11" x14ac:dyDescent="0.2">
      <c r="K681">
        <f t="shared" si="18"/>
        <v>8</v>
      </c>
    </row>
    <row r="682" spans="11:11" x14ac:dyDescent="0.2">
      <c r="K682">
        <f t="shared" si="18"/>
        <v>8</v>
      </c>
    </row>
    <row r="683" spans="11:11" x14ac:dyDescent="0.2">
      <c r="K683">
        <f t="shared" si="18"/>
        <v>8</v>
      </c>
    </row>
    <row r="684" spans="11:11" x14ac:dyDescent="0.2">
      <c r="K684">
        <f t="shared" si="18"/>
        <v>8</v>
      </c>
    </row>
    <row r="685" spans="11:11" x14ac:dyDescent="0.2">
      <c r="K685">
        <f t="shared" si="18"/>
        <v>8</v>
      </c>
    </row>
    <row r="686" spans="11:11" x14ac:dyDescent="0.2">
      <c r="K686">
        <f t="shared" si="18"/>
        <v>8</v>
      </c>
    </row>
    <row r="687" spans="11:11" x14ac:dyDescent="0.2">
      <c r="K687">
        <f t="shared" si="18"/>
        <v>8</v>
      </c>
    </row>
    <row r="688" spans="11:11" x14ac:dyDescent="0.2">
      <c r="K688">
        <f t="shared" si="18"/>
        <v>8</v>
      </c>
    </row>
    <row r="689" spans="11:11" x14ac:dyDescent="0.2">
      <c r="K689">
        <f t="shared" si="18"/>
        <v>8</v>
      </c>
    </row>
    <row r="690" spans="11:11" x14ac:dyDescent="0.2">
      <c r="K690">
        <f t="shared" si="18"/>
        <v>8</v>
      </c>
    </row>
    <row r="691" spans="11:11" x14ac:dyDescent="0.2">
      <c r="K691">
        <f t="shared" si="18"/>
        <v>8</v>
      </c>
    </row>
    <row r="692" spans="11:11" x14ac:dyDescent="0.2">
      <c r="K692">
        <f t="shared" si="18"/>
        <v>8</v>
      </c>
    </row>
    <row r="693" spans="11:11" x14ac:dyDescent="0.2">
      <c r="K693">
        <f t="shared" si="18"/>
        <v>8</v>
      </c>
    </row>
    <row r="694" spans="11:11" x14ac:dyDescent="0.2">
      <c r="K694">
        <f t="shared" si="18"/>
        <v>8</v>
      </c>
    </row>
    <row r="695" spans="11:11" x14ac:dyDescent="0.2">
      <c r="K695">
        <f t="shared" si="18"/>
        <v>8</v>
      </c>
    </row>
    <row r="696" spans="11:11" x14ac:dyDescent="0.2">
      <c r="K696">
        <f t="shared" si="18"/>
        <v>8</v>
      </c>
    </row>
    <row r="697" spans="11:11" x14ac:dyDescent="0.2">
      <c r="K697">
        <f t="shared" si="18"/>
        <v>8</v>
      </c>
    </row>
    <row r="698" spans="11:11" x14ac:dyDescent="0.2">
      <c r="K698">
        <f t="shared" si="18"/>
        <v>8</v>
      </c>
    </row>
    <row r="699" spans="11:11" x14ac:dyDescent="0.2">
      <c r="K699">
        <f t="shared" si="18"/>
        <v>8</v>
      </c>
    </row>
    <row r="700" spans="11:11" x14ac:dyDescent="0.2">
      <c r="K700">
        <f t="shared" si="18"/>
        <v>8</v>
      </c>
    </row>
    <row r="701" spans="11:11" x14ac:dyDescent="0.2">
      <c r="K701">
        <f t="shared" si="18"/>
        <v>8</v>
      </c>
    </row>
    <row r="702" spans="11:11" x14ac:dyDescent="0.2">
      <c r="K702">
        <f t="shared" si="18"/>
        <v>8</v>
      </c>
    </row>
    <row r="703" spans="11:11" x14ac:dyDescent="0.2">
      <c r="K703">
        <f t="shared" si="18"/>
        <v>8</v>
      </c>
    </row>
    <row r="704" spans="11:11" x14ac:dyDescent="0.2">
      <c r="K704">
        <f t="shared" si="18"/>
        <v>8</v>
      </c>
    </row>
    <row r="705" spans="11:11" x14ac:dyDescent="0.2">
      <c r="K705">
        <f t="shared" si="18"/>
        <v>8</v>
      </c>
    </row>
    <row r="706" spans="11:11" x14ac:dyDescent="0.2">
      <c r="K706">
        <f t="shared" si="18"/>
        <v>8</v>
      </c>
    </row>
    <row r="707" spans="11:11" x14ac:dyDescent="0.2">
      <c r="K707">
        <f t="shared" si="18"/>
        <v>8</v>
      </c>
    </row>
    <row r="708" spans="11:11" x14ac:dyDescent="0.2">
      <c r="K708">
        <f t="shared" si="18"/>
        <v>8</v>
      </c>
    </row>
    <row r="709" spans="11:11" x14ac:dyDescent="0.2">
      <c r="K709">
        <f t="shared" si="18"/>
        <v>8</v>
      </c>
    </row>
    <row r="710" spans="11:11" x14ac:dyDescent="0.2">
      <c r="K710">
        <f t="shared" si="18"/>
        <v>8</v>
      </c>
    </row>
    <row r="711" spans="11:11" x14ac:dyDescent="0.2">
      <c r="K711">
        <f t="shared" si="18"/>
        <v>8</v>
      </c>
    </row>
    <row r="712" spans="11:11" x14ac:dyDescent="0.2">
      <c r="K712">
        <f t="shared" ref="K712:K775" si="19">IF(A713="สถานที่",K711+1,K711)</f>
        <v>8</v>
      </c>
    </row>
    <row r="713" spans="11:11" x14ac:dyDescent="0.2">
      <c r="K713">
        <f t="shared" si="19"/>
        <v>8</v>
      </c>
    </row>
    <row r="714" spans="11:11" x14ac:dyDescent="0.2">
      <c r="K714">
        <f t="shared" si="19"/>
        <v>8</v>
      </c>
    </row>
    <row r="715" spans="11:11" x14ac:dyDescent="0.2">
      <c r="K715">
        <f t="shared" si="19"/>
        <v>8</v>
      </c>
    </row>
    <row r="716" spans="11:11" x14ac:dyDescent="0.2">
      <c r="K716">
        <f t="shared" si="19"/>
        <v>8</v>
      </c>
    </row>
    <row r="717" spans="11:11" x14ac:dyDescent="0.2">
      <c r="K717">
        <f t="shared" si="19"/>
        <v>8</v>
      </c>
    </row>
    <row r="718" spans="11:11" x14ac:dyDescent="0.2">
      <c r="K718">
        <f t="shared" si="19"/>
        <v>8</v>
      </c>
    </row>
    <row r="719" spans="11:11" x14ac:dyDescent="0.2">
      <c r="K719">
        <f t="shared" si="19"/>
        <v>8</v>
      </c>
    </row>
    <row r="720" spans="11:11" x14ac:dyDescent="0.2">
      <c r="K720">
        <f t="shared" si="19"/>
        <v>8</v>
      </c>
    </row>
    <row r="721" spans="11:11" x14ac:dyDescent="0.2">
      <c r="K721">
        <f t="shared" si="19"/>
        <v>8</v>
      </c>
    </row>
    <row r="722" spans="11:11" x14ac:dyDescent="0.2">
      <c r="K722">
        <f t="shared" si="19"/>
        <v>8</v>
      </c>
    </row>
    <row r="723" spans="11:11" x14ac:dyDescent="0.2">
      <c r="K723">
        <f t="shared" si="19"/>
        <v>8</v>
      </c>
    </row>
    <row r="724" spans="11:11" x14ac:dyDescent="0.2">
      <c r="K724">
        <f t="shared" si="19"/>
        <v>8</v>
      </c>
    </row>
    <row r="725" spans="11:11" x14ac:dyDescent="0.2">
      <c r="K725">
        <f t="shared" si="19"/>
        <v>8</v>
      </c>
    </row>
    <row r="726" spans="11:11" x14ac:dyDescent="0.2">
      <c r="K726">
        <f t="shared" si="19"/>
        <v>8</v>
      </c>
    </row>
    <row r="727" spans="11:11" x14ac:dyDescent="0.2">
      <c r="K727">
        <f t="shared" si="19"/>
        <v>8</v>
      </c>
    </row>
    <row r="728" spans="11:11" x14ac:dyDescent="0.2">
      <c r="K728">
        <f t="shared" si="19"/>
        <v>8</v>
      </c>
    </row>
    <row r="729" spans="11:11" x14ac:dyDescent="0.2">
      <c r="K729">
        <f t="shared" si="19"/>
        <v>8</v>
      </c>
    </row>
    <row r="730" spans="11:11" x14ac:dyDescent="0.2">
      <c r="K730">
        <f t="shared" si="19"/>
        <v>8</v>
      </c>
    </row>
    <row r="731" spans="11:11" x14ac:dyDescent="0.2">
      <c r="K731">
        <f t="shared" si="19"/>
        <v>8</v>
      </c>
    </row>
    <row r="732" spans="11:11" x14ac:dyDescent="0.2">
      <c r="K732">
        <f t="shared" si="19"/>
        <v>8</v>
      </c>
    </row>
    <row r="733" spans="11:11" x14ac:dyDescent="0.2">
      <c r="K733">
        <f t="shared" si="19"/>
        <v>8</v>
      </c>
    </row>
    <row r="734" spans="11:11" x14ac:dyDescent="0.2">
      <c r="K734">
        <f t="shared" si="19"/>
        <v>8</v>
      </c>
    </row>
    <row r="735" spans="11:11" x14ac:dyDescent="0.2">
      <c r="K735">
        <f t="shared" si="19"/>
        <v>8</v>
      </c>
    </row>
    <row r="736" spans="11:11" x14ac:dyDescent="0.2">
      <c r="K736">
        <f t="shared" si="19"/>
        <v>8</v>
      </c>
    </row>
    <row r="737" spans="11:11" x14ac:dyDescent="0.2">
      <c r="K737">
        <f t="shared" si="19"/>
        <v>8</v>
      </c>
    </row>
    <row r="738" spans="11:11" x14ac:dyDescent="0.2">
      <c r="K738">
        <f t="shared" si="19"/>
        <v>8</v>
      </c>
    </row>
    <row r="739" spans="11:11" x14ac:dyDescent="0.2">
      <c r="K739">
        <f t="shared" si="19"/>
        <v>8</v>
      </c>
    </row>
    <row r="740" spans="11:11" x14ac:dyDescent="0.2">
      <c r="K740">
        <f t="shared" si="19"/>
        <v>8</v>
      </c>
    </row>
    <row r="741" spans="11:11" x14ac:dyDescent="0.2">
      <c r="K741">
        <f t="shared" si="19"/>
        <v>8</v>
      </c>
    </row>
    <row r="742" spans="11:11" x14ac:dyDescent="0.2">
      <c r="K742">
        <f t="shared" si="19"/>
        <v>8</v>
      </c>
    </row>
    <row r="743" spans="11:11" x14ac:dyDescent="0.2">
      <c r="K743">
        <f t="shared" si="19"/>
        <v>8</v>
      </c>
    </row>
    <row r="744" spans="11:11" x14ac:dyDescent="0.2">
      <c r="K744">
        <f t="shared" si="19"/>
        <v>8</v>
      </c>
    </row>
    <row r="745" spans="11:11" x14ac:dyDescent="0.2">
      <c r="K745">
        <f t="shared" si="19"/>
        <v>8</v>
      </c>
    </row>
    <row r="746" spans="11:11" x14ac:dyDescent="0.2">
      <c r="K746">
        <f t="shared" si="19"/>
        <v>8</v>
      </c>
    </row>
    <row r="747" spans="11:11" x14ac:dyDescent="0.2">
      <c r="K747">
        <f t="shared" si="19"/>
        <v>8</v>
      </c>
    </row>
    <row r="748" spans="11:11" x14ac:dyDescent="0.2">
      <c r="K748">
        <f t="shared" si="19"/>
        <v>8</v>
      </c>
    </row>
    <row r="749" spans="11:11" x14ac:dyDescent="0.2">
      <c r="K749">
        <f t="shared" si="19"/>
        <v>8</v>
      </c>
    </row>
    <row r="750" spans="11:11" x14ac:dyDescent="0.2">
      <c r="K750">
        <f t="shared" si="19"/>
        <v>8</v>
      </c>
    </row>
    <row r="751" spans="11:11" x14ac:dyDescent="0.2">
      <c r="K751">
        <f t="shared" si="19"/>
        <v>8</v>
      </c>
    </row>
    <row r="752" spans="11:11" x14ac:dyDescent="0.2">
      <c r="K752">
        <f t="shared" si="19"/>
        <v>8</v>
      </c>
    </row>
    <row r="753" spans="11:11" x14ac:dyDescent="0.2">
      <c r="K753">
        <f t="shared" si="19"/>
        <v>8</v>
      </c>
    </row>
    <row r="754" spans="11:11" x14ac:dyDescent="0.2">
      <c r="K754">
        <f t="shared" si="19"/>
        <v>8</v>
      </c>
    </row>
    <row r="755" spans="11:11" x14ac:dyDescent="0.2">
      <c r="K755">
        <f t="shared" si="19"/>
        <v>8</v>
      </c>
    </row>
    <row r="756" spans="11:11" x14ac:dyDescent="0.2">
      <c r="K756">
        <f t="shared" si="19"/>
        <v>8</v>
      </c>
    </row>
    <row r="757" spans="11:11" x14ac:dyDescent="0.2">
      <c r="K757">
        <f t="shared" si="19"/>
        <v>8</v>
      </c>
    </row>
    <row r="758" spans="11:11" x14ac:dyDescent="0.2">
      <c r="K758">
        <f t="shared" si="19"/>
        <v>8</v>
      </c>
    </row>
    <row r="759" spans="11:11" x14ac:dyDescent="0.2">
      <c r="K759">
        <f t="shared" si="19"/>
        <v>8</v>
      </c>
    </row>
    <row r="760" spans="11:11" x14ac:dyDescent="0.2">
      <c r="K760">
        <f t="shared" si="19"/>
        <v>8</v>
      </c>
    </row>
    <row r="761" spans="11:11" x14ac:dyDescent="0.2">
      <c r="K761">
        <f t="shared" si="19"/>
        <v>8</v>
      </c>
    </row>
    <row r="762" spans="11:11" x14ac:dyDescent="0.2">
      <c r="K762">
        <f t="shared" si="19"/>
        <v>8</v>
      </c>
    </row>
    <row r="763" spans="11:11" x14ac:dyDescent="0.2">
      <c r="K763">
        <f t="shared" si="19"/>
        <v>8</v>
      </c>
    </row>
    <row r="764" spans="11:11" x14ac:dyDescent="0.2">
      <c r="K764">
        <f t="shared" si="19"/>
        <v>8</v>
      </c>
    </row>
    <row r="765" spans="11:11" x14ac:dyDescent="0.2">
      <c r="K765">
        <f t="shared" si="19"/>
        <v>8</v>
      </c>
    </row>
    <row r="766" spans="11:11" x14ac:dyDescent="0.2">
      <c r="K766">
        <f t="shared" si="19"/>
        <v>8</v>
      </c>
    </row>
    <row r="767" spans="11:11" x14ac:dyDescent="0.2">
      <c r="K767">
        <f t="shared" si="19"/>
        <v>8</v>
      </c>
    </row>
    <row r="768" spans="11:11" x14ac:dyDescent="0.2">
      <c r="K768">
        <f t="shared" si="19"/>
        <v>8</v>
      </c>
    </row>
    <row r="769" spans="11:11" x14ac:dyDescent="0.2">
      <c r="K769">
        <f t="shared" si="19"/>
        <v>8</v>
      </c>
    </row>
    <row r="770" spans="11:11" x14ac:dyDescent="0.2">
      <c r="K770">
        <f t="shared" si="19"/>
        <v>8</v>
      </c>
    </row>
    <row r="771" spans="11:11" x14ac:dyDescent="0.2">
      <c r="K771">
        <f t="shared" si="19"/>
        <v>8</v>
      </c>
    </row>
    <row r="772" spans="11:11" x14ac:dyDescent="0.2">
      <c r="K772">
        <f t="shared" si="19"/>
        <v>8</v>
      </c>
    </row>
    <row r="773" spans="11:11" x14ac:dyDescent="0.2">
      <c r="K773">
        <f t="shared" si="19"/>
        <v>8</v>
      </c>
    </row>
    <row r="774" spans="11:11" x14ac:dyDescent="0.2">
      <c r="K774">
        <f t="shared" si="19"/>
        <v>8</v>
      </c>
    </row>
    <row r="775" spans="11:11" x14ac:dyDescent="0.2">
      <c r="K775">
        <f t="shared" si="19"/>
        <v>8</v>
      </c>
    </row>
    <row r="776" spans="11:11" x14ac:dyDescent="0.2">
      <c r="K776">
        <f t="shared" ref="K776:K839" si="20">IF(A777="สถานที่",K775+1,K775)</f>
        <v>8</v>
      </c>
    </row>
    <row r="777" spans="11:11" x14ac:dyDescent="0.2">
      <c r="K777">
        <f t="shared" si="20"/>
        <v>8</v>
      </c>
    </row>
    <row r="778" spans="11:11" x14ac:dyDescent="0.2">
      <c r="K778">
        <f t="shared" si="20"/>
        <v>8</v>
      </c>
    </row>
    <row r="779" spans="11:11" x14ac:dyDescent="0.2">
      <c r="K779">
        <f t="shared" si="20"/>
        <v>8</v>
      </c>
    </row>
    <row r="780" spans="11:11" x14ac:dyDescent="0.2">
      <c r="K780">
        <f t="shared" si="20"/>
        <v>8</v>
      </c>
    </row>
    <row r="781" spans="11:11" x14ac:dyDescent="0.2">
      <c r="K781">
        <f t="shared" si="20"/>
        <v>8</v>
      </c>
    </row>
    <row r="782" spans="11:11" x14ac:dyDescent="0.2">
      <c r="K782">
        <f t="shared" si="20"/>
        <v>8</v>
      </c>
    </row>
    <row r="783" spans="11:11" x14ac:dyDescent="0.2">
      <c r="K783">
        <f t="shared" si="20"/>
        <v>8</v>
      </c>
    </row>
    <row r="784" spans="11:11" x14ac:dyDescent="0.2">
      <c r="K784">
        <f t="shared" si="20"/>
        <v>8</v>
      </c>
    </row>
    <row r="785" spans="11:11" x14ac:dyDescent="0.2">
      <c r="K785">
        <f t="shared" si="20"/>
        <v>8</v>
      </c>
    </row>
    <row r="786" spans="11:11" x14ac:dyDescent="0.2">
      <c r="K786">
        <f t="shared" si="20"/>
        <v>8</v>
      </c>
    </row>
    <row r="787" spans="11:11" x14ac:dyDescent="0.2">
      <c r="K787">
        <f t="shared" si="20"/>
        <v>8</v>
      </c>
    </row>
    <row r="788" spans="11:11" x14ac:dyDescent="0.2">
      <c r="K788">
        <f t="shared" si="20"/>
        <v>8</v>
      </c>
    </row>
    <row r="789" spans="11:11" x14ac:dyDescent="0.2">
      <c r="K789">
        <f t="shared" si="20"/>
        <v>8</v>
      </c>
    </row>
    <row r="790" spans="11:11" x14ac:dyDescent="0.2">
      <c r="K790">
        <f t="shared" si="20"/>
        <v>8</v>
      </c>
    </row>
    <row r="791" spans="11:11" x14ac:dyDescent="0.2">
      <c r="K791">
        <f t="shared" si="20"/>
        <v>8</v>
      </c>
    </row>
    <row r="792" spans="11:11" x14ac:dyDescent="0.2">
      <c r="K792">
        <f t="shared" si="20"/>
        <v>8</v>
      </c>
    </row>
    <row r="793" spans="11:11" x14ac:dyDescent="0.2">
      <c r="K793">
        <f t="shared" si="20"/>
        <v>8</v>
      </c>
    </row>
    <row r="794" spans="11:11" x14ac:dyDescent="0.2">
      <c r="K794">
        <f t="shared" si="20"/>
        <v>8</v>
      </c>
    </row>
    <row r="795" spans="11:11" x14ac:dyDescent="0.2">
      <c r="K795">
        <f t="shared" si="20"/>
        <v>8</v>
      </c>
    </row>
    <row r="796" spans="11:11" x14ac:dyDescent="0.2">
      <c r="K796">
        <f t="shared" si="20"/>
        <v>8</v>
      </c>
    </row>
    <row r="797" spans="11:11" x14ac:dyDescent="0.2">
      <c r="K797">
        <f t="shared" si="20"/>
        <v>8</v>
      </c>
    </row>
    <row r="798" spans="11:11" x14ac:dyDescent="0.2">
      <c r="K798">
        <f t="shared" si="20"/>
        <v>8</v>
      </c>
    </row>
    <row r="799" spans="11:11" x14ac:dyDescent="0.2">
      <c r="K799">
        <f t="shared" si="20"/>
        <v>8</v>
      </c>
    </row>
    <row r="800" spans="11:11" x14ac:dyDescent="0.2">
      <c r="K800">
        <f t="shared" si="20"/>
        <v>8</v>
      </c>
    </row>
    <row r="801" spans="11:11" x14ac:dyDescent="0.2">
      <c r="K801">
        <f t="shared" si="20"/>
        <v>8</v>
      </c>
    </row>
    <row r="802" spans="11:11" x14ac:dyDescent="0.2">
      <c r="K802">
        <f t="shared" si="20"/>
        <v>8</v>
      </c>
    </row>
    <row r="803" spans="11:11" x14ac:dyDescent="0.2">
      <c r="K803">
        <f t="shared" si="20"/>
        <v>8</v>
      </c>
    </row>
    <row r="804" spans="11:11" x14ac:dyDescent="0.2">
      <c r="K804">
        <f t="shared" si="20"/>
        <v>8</v>
      </c>
    </row>
    <row r="805" spans="11:11" x14ac:dyDescent="0.2">
      <c r="K805">
        <f t="shared" si="20"/>
        <v>8</v>
      </c>
    </row>
    <row r="806" spans="11:11" x14ac:dyDescent="0.2">
      <c r="K806">
        <f t="shared" si="20"/>
        <v>8</v>
      </c>
    </row>
    <row r="807" spans="11:11" x14ac:dyDescent="0.2">
      <c r="K807">
        <f t="shared" si="20"/>
        <v>8</v>
      </c>
    </row>
    <row r="808" spans="11:11" x14ac:dyDescent="0.2">
      <c r="K808">
        <f t="shared" si="20"/>
        <v>8</v>
      </c>
    </row>
    <row r="809" spans="11:11" x14ac:dyDescent="0.2">
      <c r="K809">
        <f t="shared" si="20"/>
        <v>8</v>
      </c>
    </row>
    <row r="810" spans="11:11" x14ac:dyDescent="0.2">
      <c r="K810">
        <f t="shared" si="20"/>
        <v>8</v>
      </c>
    </row>
    <row r="811" spans="11:11" x14ac:dyDescent="0.2">
      <c r="K811">
        <f t="shared" si="20"/>
        <v>8</v>
      </c>
    </row>
    <row r="812" spans="11:11" x14ac:dyDescent="0.2">
      <c r="K812">
        <f t="shared" si="20"/>
        <v>8</v>
      </c>
    </row>
    <row r="813" spans="11:11" x14ac:dyDescent="0.2">
      <c r="K813">
        <f t="shared" si="20"/>
        <v>8</v>
      </c>
    </row>
    <row r="814" spans="11:11" x14ac:dyDescent="0.2">
      <c r="K814">
        <f t="shared" si="20"/>
        <v>8</v>
      </c>
    </row>
    <row r="815" spans="11:11" x14ac:dyDescent="0.2">
      <c r="K815">
        <f t="shared" si="20"/>
        <v>8</v>
      </c>
    </row>
    <row r="816" spans="11:11" x14ac:dyDescent="0.2">
      <c r="K816">
        <f t="shared" si="20"/>
        <v>8</v>
      </c>
    </row>
    <row r="817" spans="11:11" x14ac:dyDescent="0.2">
      <c r="K817">
        <f t="shared" si="20"/>
        <v>8</v>
      </c>
    </row>
    <row r="818" spans="11:11" x14ac:dyDescent="0.2">
      <c r="K818">
        <f t="shared" si="20"/>
        <v>8</v>
      </c>
    </row>
    <row r="819" spans="11:11" x14ac:dyDescent="0.2">
      <c r="K819">
        <f t="shared" si="20"/>
        <v>8</v>
      </c>
    </row>
    <row r="820" spans="11:11" x14ac:dyDescent="0.2">
      <c r="K820">
        <f t="shared" si="20"/>
        <v>8</v>
      </c>
    </row>
    <row r="821" spans="11:11" x14ac:dyDescent="0.2">
      <c r="K821">
        <f t="shared" si="20"/>
        <v>8</v>
      </c>
    </row>
    <row r="822" spans="11:11" x14ac:dyDescent="0.2">
      <c r="K822">
        <f t="shared" si="20"/>
        <v>8</v>
      </c>
    </row>
    <row r="823" spans="11:11" x14ac:dyDescent="0.2">
      <c r="K823">
        <f t="shared" si="20"/>
        <v>8</v>
      </c>
    </row>
    <row r="824" spans="11:11" x14ac:dyDescent="0.2">
      <c r="K824">
        <f t="shared" si="20"/>
        <v>8</v>
      </c>
    </row>
    <row r="825" spans="11:11" x14ac:dyDescent="0.2">
      <c r="K825">
        <f t="shared" si="20"/>
        <v>8</v>
      </c>
    </row>
    <row r="826" spans="11:11" x14ac:dyDescent="0.2">
      <c r="K826">
        <f t="shared" si="20"/>
        <v>8</v>
      </c>
    </row>
    <row r="827" spans="11:11" x14ac:dyDescent="0.2">
      <c r="K827">
        <f t="shared" si="20"/>
        <v>8</v>
      </c>
    </row>
    <row r="828" spans="11:11" x14ac:dyDescent="0.2">
      <c r="K828">
        <f t="shared" si="20"/>
        <v>8</v>
      </c>
    </row>
    <row r="829" spans="11:11" x14ac:dyDescent="0.2">
      <c r="K829">
        <f t="shared" si="20"/>
        <v>8</v>
      </c>
    </row>
    <row r="830" spans="11:11" x14ac:dyDescent="0.2">
      <c r="K830">
        <f t="shared" si="20"/>
        <v>8</v>
      </c>
    </row>
    <row r="831" spans="11:11" x14ac:dyDescent="0.2">
      <c r="K831">
        <f t="shared" si="20"/>
        <v>8</v>
      </c>
    </row>
    <row r="832" spans="11:11" x14ac:dyDescent="0.2">
      <c r="K832">
        <f t="shared" si="20"/>
        <v>8</v>
      </c>
    </row>
    <row r="833" spans="11:11" x14ac:dyDescent="0.2">
      <c r="K833">
        <f t="shared" si="20"/>
        <v>8</v>
      </c>
    </row>
    <row r="834" spans="11:11" x14ac:dyDescent="0.2">
      <c r="K834">
        <f t="shared" si="20"/>
        <v>8</v>
      </c>
    </row>
    <row r="835" spans="11:11" x14ac:dyDescent="0.2">
      <c r="K835">
        <f t="shared" si="20"/>
        <v>8</v>
      </c>
    </row>
    <row r="836" spans="11:11" x14ac:dyDescent="0.2">
      <c r="K836">
        <f t="shared" si="20"/>
        <v>8</v>
      </c>
    </row>
    <row r="837" spans="11:11" x14ac:dyDescent="0.2">
      <c r="K837">
        <f t="shared" si="20"/>
        <v>8</v>
      </c>
    </row>
    <row r="838" spans="11:11" x14ac:dyDescent="0.2">
      <c r="K838">
        <f t="shared" si="20"/>
        <v>8</v>
      </c>
    </row>
    <row r="839" spans="11:11" x14ac:dyDescent="0.2">
      <c r="K839">
        <f t="shared" si="20"/>
        <v>8</v>
      </c>
    </row>
    <row r="840" spans="11:11" x14ac:dyDescent="0.2">
      <c r="K840">
        <f t="shared" ref="K840:K903" si="21">IF(A841="สถานที่",K839+1,K839)</f>
        <v>8</v>
      </c>
    </row>
    <row r="841" spans="11:11" x14ac:dyDescent="0.2">
      <c r="K841">
        <f t="shared" si="21"/>
        <v>8</v>
      </c>
    </row>
    <row r="842" spans="11:11" x14ac:dyDescent="0.2">
      <c r="K842">
        <f t="shared" si="21"/>
        <v>8</v>
      </c>
    </row>
    <row r="843" spans="11:11" x14ac:dyDescent="0.2">
      <c r="K843">
        <f t="shared" si="21"/>
        <v>8</v>
      </c>
    </row>
    <row r="844" spans="11:11" x14ac:dyDescent="0.2">
      <c r="K844">
        <f t="shared" si="21"/>
        <v>8</v>
      </c>
    </row>
    <row r="845" spans="11:11" x14ac:dyDescent="0.2">
      <c r="K845">
        <f t="shared" si="21"/>
        <v>8</v>
      </c>
    </row>
    <row r="846" spans="11:11" x14ac:dyDescent="0.2">
      <c r="K846">
        <f t="shared" si="21"/>
        <v>8</v>
      </c>
    </row>
    <row r="847" spans="11:11" x14ac:dyDescent="0.2">
      <c r="K847">
        <f t="shared" si="21"/>
        <v>8</v>
      </c>
    </row>
    <row r="848" spans="11:11" x14ac:dyDescent="0.2">
      <c r="K848">
        <f t="shared" si="21"/>
        <v>8</v>
      </c>
    </row>
    <row r="849" spans="11:11" x14ac:dyDescent="0.2">
      <c r="K849">
        <f t="shared" si="21"/>
        <v>8</v>
      </c>
    </row>
    <row r="850" spans="11:11" x14ac:dyDescent="0.2">
      <c r="K850">
        <f t="shared" si="21"/>
        <v>8</v>
      </c>
    </row>
    <row r="851" spans="11:11" x14ac:dyDescent="0.2">
      <c r="K851">
        <f t="shared" si="21"/>
        <v>8</v>
      </c>
    </row>
    <row r="852" spans="11:11" x14ac:dyDescent="0.2">
      <c r="K852">
        <f t="shared" si="21"/>
        <v>8</v>
      </c>
    </row>
    <row r="853" spans="11:11" x14ac:dyDescent="0.2">
      <c r="K853">
        <f t="shared" si="21"/>
        <v>8</v>
      </c>
    </row>
    <row r="854" spans="11:11" x14ac:dyDescent="0.2">
      <c r="K854">
        <f t="shared" si="21"/>
        <v>8</v>
      </c>
    </row>
    <row r="855" spans="11:11" x14ac:dyDescent="0.2">
      <c r="K855">
        <f t="shared" si="21"/>
        <v>8</v>
      </c>
    </row>
    <row r="856" spans="11:11" x14ac:dyDescent="0.2">
      <c r="K856">
        <f t="shared" si="21"/>
        <v>8</v>
      </c>
    </row>
    <row r="857" spans="11:11" x14ac:dyDescent="0.2">
      <c r="K857">
        <f t="shared" si="21"/>
        <v>8</v>
      </c>
    </row>
    <row r="858" spans="11:11" x14ac:dyDescent="0.2">
      <c r="K858">
        <f t="shared" si="21"/>
        <v>8</v>
      </c>
    </row>
    <row r="859" spans="11:11" x14ac:dyDescent="0.2">
      <c r="K859">
        <f t="shared" si="21"/>
        <v>8</v>
      </c>
    </row>
    <row r="860" spans="11:11" x14ac:dyDescent="0.2">
      <c r="K860">
        <f t="shared" si="21"/>
        <v>8</v>
      </c>
    </row>
    <row r="861" spans="11:11" x14ac:dyDescent="0.2">
      <c r="K861">
        <f t="shared" si="21"/>
        <v>8</v>
      </c>
    </row>
    <row r="862" spans="11:11" x14ac:dyDescent="0.2">
      <c r="K862">
        <f t="shared" si="21"/>
        <v>8</v>
      </c>
    </row>
    <row r="863" spans="11:11" x14ac:dyDescent="0.2">
      <c r="K863">
        <f t="shared" si="21"/>
        <v>8</v>
      </c>
    </row>
    <row r="864" spans="11:11" x14ac:dyDescent="0.2">
      <c r="K864">
        <f t="shared" si="21"/>
        <v>8</v>
      </c>
    </row>
    <row r="865" spans="11:11" x14ac:dyDescent="0.2">
      <c r="K865">
        <f t="shared" si="21"/>
        <v>8</v>
      </c>
    </row>
    <row r="866" spans="11:11" x14ac:dyDescent="0.2">
      <c r="K866">
        <f t="shared" si="21"/>
        <v>8</v>
      </c>
    </row>
    <row r="867" spans="11:11" x14ac:dyDescent="0.2">
      <c r="K867">
        <f t="shared" si="21"/>
        <v>8</v>
      </c>
    </row>
    <row r="868" spans="11:11" x14ac:dyDescent="0.2">
      <c r="K868">
        <f t="shared" si="21"/>
        <v>8</v>
      </c>
    </row>
    <row r="869" spans="11:11" x14ac:dyDescent="0.2">
      <c r="K869">
        <f t="shared" si="21"/>
        <v>8</v>
      </c>
    </row>
    <row r="870" spans="11:11" x14ac:dyDescent="0.2">
      <c r="K870">
        <f t="shared" si="21"/>
        <v>8</v>
      </c>
    </row>
    <row r="871" spans="11:11" x14ac:dyDescent="0.2">
      <c r="K871">
        <f t="shared" si="21"/>
        <v>8</v>
      </c>
    </row>
    <row r="872" spans="11:11" x14ac:dyDescent="0.2">
      <c r="K872">
        <f t="shared" si="21"/>
        <v>8</v>
      </c>
    </row>
    <row r="873" spans="11:11" x14ac:dyDescent="0.2">
      <c r="K873">
        <f t="shared" si="21"/>
        <v>8</v>
      </c>
    </row>
    <row r="874" spans="11:11" x14ac:dyDescent="0.2">
      <c r="K874">
        <f t="shared" si="21"/>
        <v>8</v>
      </c>
    </row>
    <row r="875" spans="11:11" x14ac:dyDescent="0.2">
      <c r="K875">
        <f t="shared" si="21"/>
        <v>8</v>
      </c>
    </row>
    <row r="876" spans="11:11" x14ac:dyDescent="0.2">
      <c r="K876">
        <f t="shared" si="21"/>
        <v>8</v>
      </c>
    </row>
    <row r="877" spans="11:11" x14ac:dyDescent="0.2">
      <c r="K877">
        <f t="shared" si="21"/>
        <v>8</v>
      </c>
    </row>
    <row r="878" spans="11:11" x14ac:dyDescent="0.2">
      <c r="K878">
        <f t="shared" si="21"/>
        <v>8</v>
      </c>
    </row>
    <row r="879" spans="11:11" x14ac:dyDescent="0.2">
      <c r="K879">
        <f t="shared" si="21"/>
        <v>8</v>
      </c>
    </row>
    <row r="880" spans="11:11" x14ac:dyDescent="0.2">
      <c r="K880">
        <f t="shared" si="21"/>
        <v>8</v>
      </c>
    </row>
    <row r="881" spans="11:11" x14ac:dyDescent="0.2">
      <c r="K881">
        <f t="shared" si="21"/>
        <v>8</v>
      </c>
    </row>
    <row r="882" spans="11:11" x14ac:dyDescent="0.2">
      <c r="K882">
        <f t="shared" si="21"/>
        <v>8</v>
      </c>
    </row>
    <row r="883" spans="11:11" x14ac:dyDescent="0.2">
      <c r="K883">
        <f t="shared" si="21"/>
        <v>8</v>
      </c>
    </row>
    <row r="884" spans="11:11" x14ac:dyDescent="0.2">
      <c r="K884">
        <f t="shared" si="21"/>
        <v>8</v>
      </c>
    </row>
    <row r="885" spans="11:11" x14ac:dyDescent="0.2">
      <c r="K885">
        <f t="shared" si="21"/>
        <v>8</v>
      </c>
    </row>
    <row r="886" spans="11:11" x14ac:dyDescent="0.2">
      <c r="K886">
        <f t="shared" si="21"/>
        <v>8</v>
      </c>
    </row>
    <row r="887" spans="11:11" x14ac:dyDescent="0.2">
      <c r="K887">
        <f t="shared" si="21"/>
        <v>8</v>
      </c>
    </row>
    <row r="888" spans="11:11" x14ac:dyDescent="0.2">
      <c r="K888">
        <f t="shared" si="21"/>
        <v>8</v>
      </c>
    </row>
    <row r="889" spans="11:11" x14ac:dyDescent="0.2">
      <c r="K889">
        <f t="shared" si="21"/>
        <v>8</v>
      </c>
    </row>
    <row r="890" spans="11:11" x14ac:dyDescent="0.2">
      <c r="K890">
        <f t="shared" si="21"/>
        <v>8</v>
      </c>
    </row>
    <row r="891" spans="11:11" x14ac:dyDescent="0.2">
      <c r="K891">
        <f t="shared" si="21"/>
        <v>8</v>
      </c>
    </row>
    <row r="892" spans="11:11" x14ac:dyDescent="0.2">
      <c r="K892">
        <f t="shared" si="21"/>
        <v>8</v>
      </c>
    </row>
    <row r="893" spans="11:11" x14ac:dyDescent="0.2">
      <c r="K893">
        <f t="shared" si="21"/>
        <v>8</v>
      </c>
    </row>
    <row r="894" spans="11:11" x14ac:dyDescent="0.2">
      <c r="K894">
        <f t="shared" si="21"/>
        <v>8</v>
      </c>
    </row>
    <row r="895" spans="11:11" x14ac:dyDescent="0.2">
      <c r="K895">
        <f t="shared" si="21"/>
        <v>8</v>
      </c>
    </row>
    <row r="896" spans="11:11" x14ac:dyDescent="0.2">
      <c r="K896">
        <f t="shared" si="21"/>
        <v>8</v>
      </c>
    </row>
    <row r="897" spans="11:11" x14ac:dyDescent="0.2">
      <c r="K897">
        <f t="shared" si="21"/>
        <v>8</v>
      </c>
    </row>
    <row r="898" spans="11:11" x14ac:dyDescent="0.2">
      <c r="K898">
        <f t="shared" si="21"/>
        <v>8</v>
      </c>
    </row>
    <row r="899" spans="11:11" x14ac:dyDescent="0.2">
      <c r="K899">
        <f t="shared" si="21"/>
        <v>8</v>
      </c>
    </row>
    <row r="900" spans="11:11" x14ac:dyDescent="0.2">
      <c r="K900">
        <f t="shared" si="21"/>
        <v>8</v>
      </c>
    </row>
    <row r="901" spans="11:11" x14ac:dyDescent="0.2">
      <c r="K901">
        <f t="shared" si="21"/>
        <v>8</v>
      </c>
    </row>
    <row r="902" spans="11:11" x14ac:dyDescent="0.2">
      <c r="K902">
        <f t="shared" si="21"/>
        <v>8</v>
      </c>
    </row>
    <row r="903" spans="11:11" x14ac:dyDescent="0.2">
      <c r="K903">
        <f t="shared" si="21"/>
        <v>8</v>
      </c>
    </row>
    <row r="904" spans="11:11" x14ac:dyDescent="0.2">
      <c r="K904">
        <f t="shared" ref="K904:K967" si="22">IF(A905="สถานที่",K903+1,K903)</f>
        <v>8</v>
      </c>
    </row>
    <row r="905" spans="11:11" x14ac:dyDescent="0.2">
      <c r="K905">
        <f t="shared" si="22"/>
        <v>8</v>
      </c>
    </row>
    <row r="906" spans="11:11" x14ac:dyDescent="0.2">
      <c r="K906">
        <f t="shared" si="22"/>
        <v>8</v>
      </c>
    </row>
    <row r="907" spans="11:11" x14ac:dyDescent="0.2">
      <c r="K907">
        <f t="shared" si="22"/>
        <v>8</v>
      </c>
    </row>
    <row r="908" spans="11:11" x14ac:dyDescent="0.2">
      <c r="K908">
        <f t="shared" si="22"/>
        <v>8</v>
      </c>
    </row>
    <row r="909" spans="11:11" x14ac:dyDescent="0.2">
      <c r="K909">
        <f t="shared" si="22"/>
        <v>8</v>
      </c>
    </row>
    <row r="910" spans="11:11" x14ac:dyDescent="0.2">
      <c r="K910">
        <f t="shared" si="22"/>
        <v>8</v>
      </c>
    </row>
    <row r="911" spans="11:11" x14ac:dyDescent="0.2">
      <c r="K911">
        <f t="shared" si="22"/>
        <v>8</v>
      </c>
    </row>
    <row r="912" spans="11:11" x14ac:dyDescent="0.2">
      <c r="K912">
        <f t="shared" si="22"/>
        <v>8</v>
      </c>
    </row>
    <row r="913" spans="11:11" x14ac:dyDescent="0.2">
      <c r="K913">
        <f t="shared" si="22"/>
        <v>8</v>
      </c>
    </row>
    <row r="914" spans="11:11" x14ac:dyDescent="0.2">
      <c r="K914">
        <f t="shared" si="22"/>
        <v>8</v>
      </c>
    </row>
    <row r="915" spans="11:11" x14ac:dyDescent="0.2">
      <c r="K915">
        <f t="shared" si="22"/>
        <v>8</v>
      </c>
    </row>
    <row r="916" spans="11:11" x14ac:dyDescent="0.2">
      <c r="K916">
        <f t="shared" si="22"/>
        <v>8</v>
      </c>
    </row>
    <row r="917" spans="11:11" x14ac:dyDescent="0.2">
      <c r="K917">
        <f t="shared" si="22"/>
        <v>8</v>
      </c>
    </row>
    <row r="918" spans="11:11" x14ac:dyDescent="0.2">
      <c r="K918">
        <f t="shared" si="22"/>
        <v>8</v>
      </c>
    </row>
    <row r="919" spans="11:11" x14ac:dyDescent="0.2">
      <c r="K919">
        <f t="shared" si="22"/>
        <v>8</v>
      </c>
    </row>
    <row r="920" spans="11:11" x14ac:dyDescent="0.2">
      <c r="K920">
        <f t="shared" si="22"/>
        <v>8</v>
      </c>
    </row>
    <row r="921" spans="11:11" x14ac:dyDescent="0.2">
      <c r="K921">
        <f t="shared" si="22"/>
        <v>8</v>
      </c>
    </row>
    <row r="922" spans="11:11" x14ac:dyDescent="0.2">
      <c r="K922">
        <f t="shared" si="22"/>
        <v>8</v>
      </c>
    </row>
    <row r="923" spans="11:11" x14ac:dyDescent="0.2">
      <c r="K923">
        <f t="shared" si="22"/>
        <v>8</v>
      </c>
    </row>
    <row r="924" spans="11:11" x14ac:dyDescent="0.2">
      <c r="K924">
        <f t="shared" si="22"/>
        <v>8</v>
      </c>
    </row>
    <row r="925" spans="11:11" x14ac:dyDescent="0.2">
      <c r="K925">
        <f t="shared" si="22"/>
        <v>8</v>
      </c>
    </row>
    <row r="926" spans="11:11" x14ac:dyDescent="0.2">
      <c r="K926">
        <f t="shared" si="22"/>
        <v>8</v>
      </c>
    </row>
    <row r="927" spans="11:11" x14ac:dyDescent="0.2">
      <c r="K927">
        <f t="shared" si="22"/>
        <v>8</v>
      </c>
    </row>
    <row r="928" spans="11:11" x14ac:dyDescent="0.2">
      <c r="K928">
        <f t="shared" si="22"/>
        <v>8</v>
      </c>
    </row>
    <row r="929" spans="11:11" x14ac:dyDescent="0.2">
      <c r="K929">
        <f t="shared" si="22"/>
        <v>8</v>
      </c>
    </row>
    <row r="930" spans="11:11" x14ac:dyDescent="0.2">
      <c r="K930">
        <f t="shared" si="22"/>
        <v>8</v>
      </c>
    </row>
    <row r="931" spans="11:11" x14ac:dyDescent="0.2">
      <c r="K931">
        <f t="shared" si="22"/>
        <v>8</v>
      </c>
    </row>
    <row r="932" spans="11:11" x14ac:dyDescent="0.2">
      <c r="K932">
        <f t="shared" si="22"/>
        <v>8</v>
      </c>
    </row>
    <row r="933" spans="11:11" x14ac:dyDescent="0.2">
      <c r="K933">
        <f t="shared" si="22"/>
        <v>8</v>
      </c>
    </row>
    <row r="934" spans="11:11" x14ac:dyDescent="0.2">
      <c r="K934">
        <f t="shared" si="22"/>
        <v>8</v>
      </c>
    </row>
    <row r="935" spans="11:11" x14ac:dyDescent="0.2">
      <c r="K935">
        <f t="shared" si="22"/>
        <v>8</v>
      </c>
    </row>
    <row r="936" spans="11:11" x14ac:dyDescent="0.2">
      <c r="K936">
        <f t="shared" si="22"/>
        <v>8</v>
      </c>
    </row>
    <row r="937" spans="11:11" x14ac:dyDescent="0.2">
      <c r="K937">
        <f t="shared" si="22"/>
        <v>8</v>
      </c>
    </row>
    <row r="938" spans="11:11" x14ac:dyDescent="0.2">
      <c r="K938">
        <f t="shared" si="22"/>
        <v>8</v>
      </c>
    </row>
    <row r="939" spans="11:11" x14ac:dyDescent="0.2">
      <c r="K939">
        <f t="shared" si="22"/>
        <v>8</v>
      </c>
    </row>
    <row r="940" spans="11:11" x14ac:dyDescent="0.2">
      <c r="K940">
        <f t="shared" si="22"/>
        <v>8</v>
      </c>
    </row>
    <row r="941" spans="11:11" x14ac:dyDescent="0.2">
      <c r="K941">
        <f t="shared" si="22"/>
        <v>8</v>
      </c>
    </row>
    <row r="942" spans="11:11" x14ac:dyDescent="0.2">
      <c r="K942">
        <f t="shared" si="22"/>
        <v>8</v>
      </c>
    </row>
    <row r="943" spans="11:11" x14ac:dyDescent="0.2">
      <c r="K943">
        <f t="shared" si="22"/>
        <v>8</v>
      </c>
    </row>
    <row r="944" spans="11:11" x14ac:dyDescent="0.2">
      <c r="K944">
        <f t="shared" si="22"/>
        <v>8</v>
      </c>
    </row>
    <row r="945" spans="11:11" x14ac:dyDescent="0.2">
      <c r="K945">
        <f t="shared" si="22"/>
        <v>8</v>
      </c>
    </row>
    <row r="946" spans="11:11" x14ac:dyDescent="0.2">
      <c r="K946">
        <f t="shared" si="22"/>
        <v>8</v>
      </c>
    </row>
    <row r="947" spans="11:11" x14ac:dyDescent="0.2">
      <c r="K947">
        <f t="shared" si="22"/>
        <v>8</v>
      </c>
    </row>
    <row r="948" spans="11:11" x14ac:dyDescent="0.2">
      <c r="K948">
        <f t="shared" si="22"/>
        <v>8</v>
      </c>
    </row>
    <row r="949" spans="11:11" x14ac:dyDescent="0.2">
      <c r="K949">
        <f t="shared" si="22"/>
        <v>8</v>
      </c>
    </row>
    <row r="950" spans="11:11" x14ac:dyDescent="0.2">
      <c r="K950">
        <f t="shared" si="22"/>
        <v>8</v>
      </c>
    </row>
    <row r="951" spans="11:11" x14ac:dyDescent="0.2">
      <c r="K951">
        <f t="shared" si="22"/>
        <v>8</v>
      </c>
    </row>
    <row r="952" spans="11:11" x14ac:dyDescent="0.2">
      <c r="K952">
        <f t="shared" si="22"/>
        <v>8</v>
      </c>
    </row>
    <row r="953" spans="11:11" x14ac:dyDescent="0.2">
      <c r="K953">
        <f t="shared" si="22"/>
        <v>8</v>
      </c>
    </row>
    <row r="954" spans="11:11" x14ac:dyDescent="0.2">
      <c r="K954">
        <f t="shared" si="22"/>
        <v>8</v>
      </c>
    </row>
    <row r="955" spans="11:11" x14ac:dyDescent="0.2">
      <c r="K955">
        <f t="shared" si="22"/>
        <v>8</v>
      </c>
    </row>
    <row r="956" spans="11:11" x14ac:dyDescent="0.2">
      <c r="K956">
        <f t="shared" si="22"/>
        <v>8</v>
      </c>
    </row>
    <row r="957" spans="11:11" x14ac:dyDescent="0.2">
      <c r="K957">
        <f t="shared" si="22"/>
        <v>8</v>
      </c>
    </row>
    <row r="958" spans="11:11" x14ac:dyDescent="0.2">
      <c r="K958">
        <f t="shared" si="22"/>
        <v>8</v>
      </c>
    </row>
    <row r="959" spans="11:11" x14ac:dyDescent="0.2">
      <c r="K959">
        <f t="shared" si="22"/>
        <v>8</v>
      </c>
    </row>
    <row r="960" spans="11:11" x14ac:dyDescent="0.2">
      <c r="K960">
        <f t="shared" si="22"/>
        <v>8</v>
      </c>
    </row>
    <row r="961" spans="11:11" x14ac:dyDescent="0.2">
      <c r="K961">
        <f t="shared" si="22"/>
        <v>8</v>
      </c>
    </row>
    <row r="962" spans="11:11" x14ac:dyDescent="0.2">
      <c r="K962">
        <f t="shared" si="22"/>
        <v>8</v>
      </c>
    </row>
    <row r="963" spans="11:11" x14ac:dyDescent="0.2">
      <c r="K963">
        <f t="shared" si="22"/>
        <v>8</v>
      </c>
    </row>
    <row r="964" spans="11:11" x14ac:dyDescent="0.2">
      <c r="K964">
        <f t="shared" si="22"/>
        <v>8</v>
      </c>
    </row>
    <row r="965" spans="11:11" x14ac:dyDescent="0.2">
      <c r="K965">
        <f t="shared" si="22"/>
        <v>8</v>
      </c>
    </row>
    <row r="966" spans="11:11" x14ac:dyDescent="0.2">
      <c r="K966">
        <f t="shared" si="22"/>
        <v>8</v>
      </c>
    </row>
    <row r="967" spans="11:11" x14ac:dyDescent="0.2">
      <c r="K967">
        <f t="shared" si="22"/>
        <v>8</v>
      </c>
    </row>
    <row r="968" spans="11:11" x14ac:dyDescent="0.2">
      <c r="K968">
        <f t="shared" ref="K968:K1031" si="23">IF(A969="สถานที่",K967+1,K967)</f>
        <v>8</v>
      </c>
    </row>
    <row r="969" spans="11:11" x14ac:dyDescent="0.2">
      <c r="K969">
        <f t="shared" si="23"/>
        <v>8</v>
      </c>
    </row>
    <row r="970" spans="11:11" x14ac:dyDescent="0.2">
      <c r="K970">
        <f t="shared" si="23"/>
        <v>8</v>
      </c>
    </row>
    <row r="971" spans="11:11" x14ac:dyDescent="0.2">
      <c r="K971">
        <f t="shared" si="23"/>
        <v>8</v>
      </c>
    </row>
    <row r="972" spans="11:11" x14ac:dyDescent="0.2">
      <c r="K972">
        <f t="shared" si="23"/>
        <v>8</v>
      </c>
    </row>
    <row r="973" spans="11:11" x14ac:dyDescent="0.2">
      <c r="K973">
        <f t="shared" si="23"/>
        <v>8</v>
      </c>
    </row>
    <row r="974" spans="11:11" x14ac:dyDescent="0.2">
      <c r="K974">
        <f t="shared" si="23"/>
        <v>8</v>
      </c>
    </row>
    <row r="975" spans="11:11" x14ac:dyDescent="0.2">
      <c r="K975">
        <f t="shared" si="23"/>
        <v>8</v>
      </c>
    </row>
    <row r="976" spans="11:11" x14ac:dyDescent="0.2">
      <c r="K976">
        <f t="shared" si="23"/>
        <v>8</v>
      </c>
    </row>
    <row r="977" spans="11:11" x14ac:dyDescent="0.2">
      <c r="K977">
        <f t="shared" si="23"/>
        <v>8</v>
      </c>
    </row>
    <row r="978" spans="11:11" x14ac:dyDescent="0.2">
      <c r="K978">
        <f t="shared" si="23"/>
        <v>8</v>
      </c>
    </row>
    <row r="979" spans="11:11" x14ac:dyDescent="0.2">
      <c r="K979">
        <f t="shared" si="23"/>
        <v>8</v>
      </c>
    </row>
    <row r="980" spans="11:11" x14ac:dyDescent="0.2">
      <c r="K980">
        <f t="shared" si="23"/>
        <v>8</v>
      </c>
    </row>
    <row r="981" spans="11:11" x14ac:dyDescent="0.2">
      <c r="K981">
        <f t="shared" si="23"/>
        <v>8</v>
      </c>
    </row>
    <row r="982" spans="11:11" x14ac:dyDescent="0.2">
      <c r="K982">
        <f t="shared" si="23"/>
        <v>8</v>
      </c>
    </row>
    <row r="983" spans="11:11" x14ac:dyDescent="0.2">
      <c r="K983">
        <f t="shared" si="23"/>
        <v>8</v>
      </c>
    </row>
    <row r="984" spans="11:11" x14ac:dyDescent="0.2">
      <c r="K984">
        <f t="shared" si="23"/>
        <v>8</v>
      </c>
    </row>
    <row r="985" spans="11:11" x14ac:dyDescent="0.2">
      <c r="K985">
        <f t="shared" si="23"/>
        <v>8</v>
      </c>
    </row>
    <row r="986" spans="11:11" x14ac:dyDescent="0.2">
      <c r="K986">
        <f t="shared" si="23"/>
        <v>8</v>
      </c>
    </row>
    <row r="987" spans="11:11" x14ac:dyDescent="0.2">
      <c r="K987">
        <f t="shared" si="23"/>
        <v>8</v>
      </c>
    </row>
    <row r="988" spans="11:11" x14ac:dyDescent="0.2">
      <c r="K988">
        <f t="shared" si="23"/>
        <v>8</v>
      </c>
    </row>
    <row r="989" spans="11:11" x14ac:dyDescent="0.2">
      <c r="K989">
        <f t="shared" si="23"/>
        <v>8</v>
      </c>
    </row>
    <row r="990" spans="11:11" x14ac:dyDescent="0.2">
      <c r="K990">
        <f t="shared" si="23"/>
        <v>8</v>
      </c>
    </row>
    <row r="991" spans="11:11" x14ac:dyDescent="0.2">
      <c r="K991">
        <f t="shared" si="23"/>
        <v>8</v>
      </c>
    </row>
    <row r="992" spans="11:11" x14ac:dyDescent="0.2">
      <c r="K992">
        <f t="shared" si="23"/>
        <v>8</v>
      </c>
    </row>
    <row r="993" spans="11:11" x14ac:dyDescent="0.2">
      <c r="K993">
        <f t="shared" si="23"/>
        <v>8</v>
      </c>
    </row>
    <row r="994" spans="11:11" x14ac:dyDescent="0.2">
      <c r="K994">
        <f t="shared" si="23"/>
        <v>8</v>
      </c>
    </row>
    <row r="995" spans="11:11" x14ac:dyDescent="0.2">
      <c r="K995">
        <f t="shared" si="23"/>
        <v>8</v>
      </c>
    </row>
    <row r="996" spans="11:11" x14ac:dyDescent="0.2">
      <c r="K996">
        <f t="shared" si="23"/>
        <v>8</v>
      </c>
    </row>
    <row r="997" spans="11:11" x14ac:dyDescent="0.2">
      <c r="K997">
        <f t="shared" si="23"/>
        <v>8</v>
      </c>
    </row>
    <row r="998" spans="11:11" x14ac:dyDescent="0.2">
      <c r="K998">
        <f t="shared" si="23"/>
        <v>8</v>
      </c>
    </row>
    <row r="999" spans="11:11" x14ac:dyDescent="0.2">
      <c r="K999">
        <f t="shared" si="23"/>
        <v>8</v>
      </c>
    </row>
    <row r="1000" spans="11:11" x14ac:dyDescent="0.2">
      <c r="K1000">
        <f t="shared" si="23"/>
        <v>8</v>
      </c>
    </row>
    <row r="1001" spans="11:11" x14ac:dyDescent="0.2">
      <c r="K1001">
        <f t="shared" si="23"/>
        <v>8</v>
      </c>
    </row>
    <row r="1002" spans="11:11" x14ac:dyDescent="0.2">
      <c r="K1002">
        <f t="shared" si="23"/>
        <v>8</v>
      </c>
    </row>
    <row r="1003" spans="11:11" x14ac:dyDescent="0.2">
      <c r="K1003">
        <f t="shared" si="23"/>
        <v>8</v>
      </c>
    </row>
    <row r="1004" spans="11:11" x14ac:dyDescent="0.2">
      <c r="K1004">
        <f t="shared" si="23"/>
        <v>8</v>
      </c>
    </row>
    <row r="1005" spans="11:11" x14ac:dyDescent="0.2">
      <c r="K1005">
        <f t="shared" si="23"/>
        <v>8</v>
      </c>
    </row>
    <row r="1006" spans="11:11" x14ac:dyDescent="0.2">
      <c r="K1006">
        <f t="shared" si="23"/>
        <v>8</v>
      </c>
    </row>
    <row r="1007" spans="11:11" x14ac:dyDescent="0.2">
      <c r="K1007">
        <f t="shared" si="23"/>
        <v>8</v>
      </c>
    </row>
    <row r="1008" spans="11:11" x14ac:dyDescent="0.2">
      <c r="K1008">
        <f t="shared" si="23"/>
        <v>8</v>
      </c>
    </row>
    <row r="1009" spans="11:11" x14ac:dyDescent="0.2">
      <c r="K1009">
        <f t="shared" si="23"/>
        <v>8</v>
      </c>
    </row>
    <row r="1010" spans="11:11" x14ac:dyDescent="0.2">
      <c r="K1010">
        <f t="shared" si="23"/>
        <v>8</v>
      </c>
    </row>
    <row r="1011" spans="11:11" x14ac:dyDescent="0.2">
      <c r="K1011">
        <f t="shared" si="23"/>
        <v>8</v>
      </c>
    </row>
    <row r="1012" spans="11:11" x14ac:dyDescent="0.2">
      <c r="K1012">
        <f t="shared" si="23"/>
        <v>8</v>
      </c>
    </row>
    <row r="1013" spans="11:11" x14ac:dyDescent="0.2">
      <c r="K1013">
        <f t="shared" si="23"/>
        <v>8</v>
      </c>
    </row>
    <row r="1014" spans="11:11" x14ac:dyDescent="0.2">
      <c r="K1014">
        <f t="shared" si="23"/>
        <v>8</v>
      </c>
    </row>
    <row r="1015" spans="11:11" x14ac:dyDescent="0.2">
      <c r="K1015">
        <f t="shared" si="23"/>
        <v>8</v>
      </c>
    </row>
    <row r="1016" spans="11:11" x14ac:dyDescent="0.2">
      <c r="K1016">
        <f t="shared" si="23"/>
        <v>8</v>
      </c>
    </row>
    <row r="1017" spans="11:11" x14ac:dyDescent="0.2">
      <c r="K1017">
        <f t="shared" si="23"/>
        <v>8</v>
      </c>
    </row>
    <row r="1018" spans="11:11" x14ac:dyDescent="0.2">
      <c r="K1018">
        <f t="shared" si="23"/>
        <v>8</v>
      </c>
    </row>
    <row r="1019" spans="11:11" x14ac:dyDescent="0.2">
      <c r="K1019">
        <f t="shared" si="23"/>
        <v>8</v>
      </c>
    </row>
    <row r="1020" spans="11:11" x14ac:dyDescent="0.2">
      <c r="K1020">
        <f t="shared" si="23"/>
        <v>8</v>
      </c>
    </row>
    <row r="1021" spans="11:11" x14ac:dyDescent="0.2">
      <c r="K1021">
        <f t="shared" si="23"/>
        <v>8</v>
      </c>
    </row>
    <row r="1022" spans="11:11" x14ac:dyDescent="0.2">
      <c r="K1022">
        <f t="shared" si="23"/>
        <v>8</v>
      </c>
    </row>
    <row r="1023" spans="11:11" x14ac:dyDescent="0.2">
      <c r="K1023">
        <f t="shared" si="23"/>
        <v>8</v>
      </c>
    </row>
    <row r="1024" spans="11:11" x14ac:dyDescent="0.2">
      <c r="K1024">
        <f t="shared" si="23"/>
        <v>8</v>
      </c>
    </row>
    <row r="1025" spans="11:11" x14ac:dyDescent="0.2">
      <c r="K1025">
        <f t="shared" si="23"/>
        <v>8</v>
      </c>
    </row>
    <row r="1026" spans="11:11" x14ac:dyDescent="0.2">
      <c r="K1026">
        <f t="shared" si="23"/>
        <v>8</v>
      </c>
    </row>
    <row r="1027" spans="11:11" x14ac:dyDescent="0.2">
      <c r="K1027">
        <f t="shared" si="23"/>
        <v>8</v>
      </c>
    </row>
    <row r="1028" spans="11:11" x14ac:dyDescent="0.2">
      <c r="K1028">
        <f t="shared" si="23"/>
        <v>8</v>
      </c>
    </row>
    <row r="1029" spans="11:11" x14ac:dyDescent="0.2">
      <c r="K1029">
        <f t="shared" si="23"/>
        <v>8</v>
      </c>
    </row>
    <row r="1030" spans="11:11" x14ac:dyDescent="0.2">
      <c r="K1030">
        <f t="shared" si="23"/>
        <v>8</v>
      </c>
    </row>
    <row r="1031" spans="11:11" x14ac:dyDescent="0.2">
      <c r="K1031">
        <f t="shared" si="23"/>
        <v>8</v>
      </c>
    </row>
    <row r="1032" spans="11:11" x14ac:dyDescent="0.2">
      <c r="K1032">
        <f t="shared" ref="K1032:K1095" si="24">IF(A1033="สถานที่",K1031+1,K1031)</f>
        <v>8</v>
      </c>
    </row>
    <row r="1033" spans="11:11" x14ac:dyDescent="0.2">
      <c r="K1033">
        <f t="shared" si="24"/>
        <v>8</v>
      </c>
    </row>
    <row r="1034" spans="11:11" x14ac:dyDescent="0.2">
      <c r="K1034">
        <f t="shared" si="24"/>
        <v>8</v>
      </c>
    </row>
    <row r="1035" spans="11:11" x14ac:dyDescent="0.2">
      <c r="K1035">
        <f t="shared" si="24"/>
        <v>8</v>
      </c>
    </row>
    <row r="1036" spans="11:11" x14ac:dyDescent="0.2">
      <c r="K1036">
        <f t="shared" si="24"/>
        <v>8</v>
      </c>
    </row>
    <row r="1037" spans="11:11" x14ac:dyDescent="0.2">
      <c r="K1037">
        <f t="shared" si="24"/>
        <v>8</v>
      </c>
    </row>
    <row r="1038" spans="11:11" x14ac:dyDescent="0.2">
      <c r="K1038">
        <f t="shared" si="24"/>
        <v>8</v>
      </c>
    </row>
    <row r="1039" spans="11:11" x14ac:dyDescent="0.2">
      <c r="K1039">
        <f t="shared" si="24"/>
        <v>8</v>
      </c>
    </row>
    <row r="1040" spans="11:11" x14ac:dyDescent="0.2">
      <c r="K1040">
        <f t="shared" si="24"/>
        <v>8</v>
      </c>
    </row>
    <row r="1041" spans="11:11" x14ac:dyDescent="0.2">
      <c r="K1041">
        <f t="shared" si="24"/>
        <v>8</v>
      </c>
    </row>
    <row r="1042" spans="11:11" x14ac:dyDescent="0.2">
      <c r="K1042">
        <f t="shared" si="24"/>
        <v>8</v>
      </c>
    </row>
    <row r="1043" spans="11:11" x14ac:dyDescent="0.2">
      <c r="K1043">
        <f t="shared" si="24"/>
        <v>8</v>
      </c>
    </row>
    <row r="1044" spans="11:11" x14ac:dyDescent="0.2">
      <c r="K1044">
        <f t="shared" si="24"/>
        <v>8</v>
      </c>
    </row>
    <row r="1045" spans="11:11" x14ac:dyDescent="0.2">
      <c r="K1045">
        <f t="shared" si="24"/>
        <v>8</v>
      </c>
    </row>
    <row r="1046" spans="11:11" x14ac:dyDescent="0.2">
      <c r="K1046">
        <f t="shared" si="24"/>
        <v>8</v>
      </c>
    </row>
    <row r="1047" spans="11:11" x14ac:dyDescent="0.2">
      <c r="K1047">
        <f t="shared" si="24"/>
        <v>8</v>
      </c>
    </row>
    <row r="1048" spans="11:11" x14ac:dyDescent="0.2">
      <c r="K1048">
        <f t="shared" si="24"/>
        <v>8</v>
      </c>
    </row>
    <row r="1049" spans="11:11" x14ac:dyDescent="0.2">
      <c r="K1049">
        <f t="shared" si="24"/>
        <v>8</v>
      </c>
    </row>
    <row r="1050" spans="11:11" x14ac:dyDescent="0.2">
      <c r="K1050">
        <f t="shared" si="24"/>
        <v>8</v>
      </c>
    </row>
    <row r="1051" spans="11:11" x14ac:dyDescent="0.2">
      <c r="K1051">
        <f t="shared" si="24"/>
        <v>8</v>
      </c>
    </row>
    <row r="1052" spans="11:11" x14ac:dyDescent="0.2">
      <c r="K1052">
        <f t="shared" si="24"/>
        <v>8</v>
      </c>
    </row>
    <row r="1053" spans="11:11" x14ac:dyDescent="0.2">
      <c r="K1053">
        <f t="shared" si="24"/>
        <v>8</v>
      </c>
    </row>
    <row r="1054" spans="11:11" x14ac:dyDescent="0.2">
      <c r="K1054">
        <f t="shared" si="24"/>
        <v>8</v>
      </c>
    </row>
    <row r="1055" spans="11:11" x14ac:dyDescent="0.2">
      <c r="K1055">
        <f t="shared" si="24"/>
        <v>8</v>
      </c>
    </row>
    <row r="1056" spans="11:11" x14ac:dyDescent="0.2">
      <c r="K1056">
        <f t="shared" si="24"/>
        <v>8</v>
      </c>
    </row>
    <row r="1057" spans="11:11" x14ac:dyDescent="0.2">
      <c r="K1057">
        <f t="shared" si="24"/>
        <v>8</v>
      </c>
    </row>
    <row r="1058" spans="11:11" x14ac:dyDescent="0.2">
      <c r="K1058">
        <f t="shared" si="24"/>
        <v>8</v>
      </c>
    </row>
    <row r="1059" spans="11:11" x14ac:dyDescent="0.2">
      <c r="K1059">
        <f t="shared" si="24"/>
        <v>8</v>
      </c>
    </row>
    <row r="1060" spans="11:11" x14ac:dyDescent="0.2">
      <c r="K1060">
        <f t="shared" si="24"/>
        <v>8</v>
      </c>
    </row>
    <row r="1061" spans="11:11" x14ac:dyDescent="0.2">
      <c r="K1061">
        <f t="shared" si="24"/>
        <v>8</v>
      </c>
    </row>
    <row r="1062" spans="11:11" x14ac:dyDescent="0.2">
      <c r="K1062">
        <f t="shared" si="24"/>
        <v>8</v>
      </c>
    </row>
    <row r="1063" spans="11:11" x14ac:dyDescent="0.2">
      <c r="K1063">
        <f t="shared" si="24"/>
        <v>8</v>
      </c>
    </row>
    <row r="1064" spans="11:11" x14ac:dyDescent="0.2">
      <c r="K1064">
        <f t="shared" si="24"/>
        <v>8</v>
      </c>
    </row>
    <row r="1065" spans="11:11" x14ac:dyDescent="0.2">
      <c r="K1065">
        <f t="shared" si="24"/>
        <v>8</v>
      </c>
    </row>
    <row r="1066" spans="11:11" x14ac:dyDescent="0.2">
      <c r="K1066">
        <f t="shared" si="24"/>
        <v>8</v>
      </c>
    </row>
    <row r="1067" spans="11:11" x14ac:dyDescent="0.2">
      <c r="K1067">
        <f t="shared" si="24"/>
        <v>8</v>
      </c>
    </row>
    <row r="1068" spans="11:11" x14ac:dyDescent="0.2">
      <c r="K1068">
        <f t="shared" si="24"/>
        <v>8</v>
      </c>
    </row>
    <row r="1069" spans="11:11" x14ac:dyDescent="0.2">
      <c r="K1069">
        <f t="shared" si="24"/>
        <v>8</v>
      </c>
    </row>
    <row r="1070" spans="11:11" x14ac:dyDescent="0.2">
      <c r="K1070">
        <f t="shared" si="24"/>
        <v>8</v>
      </c>
    </row>
    <row r="1071" spans="11:11" x14ac:dyDescent="0.2">
      <c r="K1071">
        <f t="shared" si="24"/>
        <v>8</v>
      </c>
    </row>
    <row r="1072" spans="11:11" x14ac:dyDescent="0.2">
      <c r="K1072">
        <f t="shared" si="24"/>
        <v>8</v>
      </c>
    </row>
    <row r="1073" spans="11:11" x14ac:dyDescent="0.2">
      <c r="K1073">
        <f t="shared" si="24"/>
        <v>8</v>
      </c>
    </row>
    <row r="1074" spans="11:11" x14ac:dyDescent="0.2">
      <c r="K1074">
        <f t="shared" si="24"/>
        <v>8</v>
      </c>
    </row>
    <row r="1075" spans="11:11" x14ac:dyDescent="0.2">
      <c r="K1075">
        <f t="shared" si="24"/>
        <v>8</v>
      </c>
    </row>
    <row r="1076" spans="11:11" x14ac:dyDescent="0.2">
      <c r="K1076">
        <f t="shared" si="24"/>
        <v>8</v>
      </c>
    </row>
    <row r="1077" spans="11:11" x14ac:dyDescent="0.2">
      <c r="K1077">
        <f t="shared" si="24"/>
        <v>8</v>
      </c>
    </row>
    <row r="1078" spans="11:11" x14ac:dyDescent="0.2">
      <c r="K1078">
        <f t="shared" si="24"/>
        <v>8</v>
      </c>
    </row>
    <row r="1079" spans="11:11" x14ac:dyDescent="0.2">
      <c r="K1079">
        <f t="shared" si="24"/>
        <v>8</v>
      </c>
    </row>
    <row r="1080" spans="11:11" x14ac:dyDescent="0.2">
      <c r="K1080">
        <f t="shared" si="24"/>
        <v>8</v>
      </c>
    </row>
    <row r="1081" spans="11:11" x14ac:dyDescent="0.2">
      <c r="K1081">
        <f t="shared" si="24"/>
        <v>8</v>
      </c>
    </row>
    <row r="1082" spans="11:11" x14ac:dyDescent="0.2">
      <c r="K1082">
        <f t="shared" si="24"/>
        <v>8</v>
      </c>
    </row>
    <row r="1083" spans="11:11" x14ac:dyDescent="0.2">
      <c r="K1083">
        <f t="shared" si="24"/>
        <v>8</v>
      </c>
    </row>
    <row r="1084" spans="11:11" x14ac:dyDescent="0.2">
      <c r="K1084">
        <f t="shared" si="24"/>
        <v>8</v>
      </c>
    </row>
    <row r="1085" spans="11:11" x14ac:dyDescent="0.2">
      <c r="K1085">
        <f t="shared" si="24"/>
        <v>8</v>
      </c>
    </row>
    <row r="1086" spans="11:11" x14ac:dyDescent="0.2">
      <c r="K1086">
        <f t="shared" si="24"/>
        <v>8</v>
      </c>
    </row>
    <row r="1087" spans="11:11" x14ac:dyDescent="0.2">
      <c r="K1087">
        <f t="shared" si="24"/>
        <v>8</v>
      </c>
    </row>
    <row r="1088" spans="11:11" x14ac:dyDescent="0.2">
      <c r="K1088">
        <f t="shared" si="24"/>
        <v>8</v>
      </c>
    </row>
    <row r="1089" spans="11:11" x14ac:dyDescent="0.2">
      <c r="K1089">
        <f t="shared" si="24"/>
        <v>8</v>
      </c>
    </row>
    <row r="1090" spans="11:11" x14ac:dyDescent="0.2">
      <c r="K1090">
        <f t="shared" si="24"/>
        <v>8</v>
      </c>
    </row>
    <row r="1091" spans="11:11" x14ac:dyDescent="0.2">
      <c r="K1091">
        <f t="shared" si="24"/>
        <v>8</v>
      </c>
    </row>
    <row r="1092" spans="11:11" x14ac:dyDescent="0.2">
      <c r="K1092">
        <f t="shared" si="24"/>
        <v>8</v>
      </c>
    </row>
    <row r="1093" spans="11:11" x14ac:dyDescent="0.2">
      <c r="K1093">
        <f t="shared" si="24"/>
        <v>8</v>
      </c>
    </row>
    <row r="1094" spans="11:11" x14ac:dyDescent="0.2">
      <c r="K1094">
        <f t="shared" si="24"/>
        <v>8</v>
      </c>
    </row>
    <row r="1095" spans="11:11" x14ac:dyDescent="0.2">
      <c r="K1095">
        <f t="shared" si="24"/>
        <v>8</v>
      </c>
    </row>
    <row r="1096" spans="11:11" x14ac:dyDescent="0.2">
      <c r="K1096">
        <f t="shared" ref="K1096:K1159" si="25">IF(A1097="สถานที่",K1095+1,K1095)</f>
        <v>8</v>
      </c>
    </row>
    <row r="1097" spans="11:11" x14ac:dyDescent="0.2">
      <c r="K1097">
        <f t="shared" si="25"/>
        <v>8</v>
      </c>
    </row>
    <row r="1098" spans="11:11" x14ac:dyDescent="0.2">
      <c r="K1098">
        <f t="shared" si="25"/>
        <v>8</v>
      </c>
    </row>
    <row r="1099" spans="11:11" x14ac:dyDescent="0.2">
      <c r="K1099">
        <f t="shared" si="25"/>
        <v>8</v>
      </c>
    </row>
    <row r="1100" spans="11:11" x14ac:dyDescent="0.2">
      <c r="K1100">
        <f t="shared" si="25"/>
        <v>8</v>
      </c>
    </row>
    <row r="1101" spans="11:11" x14ac:dyDescent="0.2">
      <c r="K1101">
        <f t="shared" si="25"/>
        <v>8</v>
      </c>
    </row>
    <row r="1102" spans="11:11" x14ac:dyDescent="0.2">
      <c r="K1102">
        <f t="shared" si="25"/>
        <v>8</v>
      </c>
    </row>
    <row r="1103" spans="11:11" x14ac:dyDescent="0.2">
      <c r="K1103">
        <f t="shared" si="25"/>
        <v>8</v>
      </c>
    </row>
    <row r="1104" spans="11:11" x14ac:dyDescent="0.2">
      <c r="K1104">
        <f t="shared" si="25"/>
        <v>8</v>
      </c>
    </row>
    <row r="1105" spans="11:11" x14ac:dyDescent="0.2">
      <c r="K1105">
        <f t="shared" si="25"/>
        <v>8</v>
      </c>
    </row>
    <row r="1106" spans="11:11" x14ac:dyDescent="0.2">
      <c r="K1106">
        <f t="shared" si="25"/>
        <v>8</v>
      </c>
    </row>
    <row r="1107" spans="11:11" x14ac:dyDescent="0.2">
      <c r="K1107">
        <f t="shared" si="25"/>
        <v>8</v>
      </c>
    </row>
    <row r="1108" spans="11:11" x14ac:dyDescent="0.2">
      <c r="K1108">
        <f t="shared" si="25"/>
        <v>8</v>
      </c>
    </row>
    <row r="1109" spans="11:11" x14ac:dyDescent="0.2">
      <c r="K1109">
        <f t="shared" si="25"/>
        <v>8</v>
      </c>
    </row>
    <row r="1110" spans="11:11" x14ac:dyDescent="0.2">
      <c r="K1110">
        <f t="shared" si="25"/>
        <v>8</v>
      </c>
    </row>
    <row r="1111" spans="11:11" x14ac:dyDescent="0.2">
      <c r="K1111">
        <f t="shared" si="25"/>
        <v>8</v>
      </c>
    </row>
    <row r="1112" spans="11:11" x14ac:dyDescent="0.2">
      <c r="K1112">
        <f t="shared" si="25"/>
        <v>8</v>
      </c>
    </row>
    <row r="1113" spans="11:11" x14ac:dyDescent="0.2">
      <c r="K1113">
        <f t="shared" si="25"/>
        <v>8</v>
      </c>
    </row>
    <row r="1114" spans="11:11" x14ac:dyDescent="0.2">
      <c r="K1114">
        <f t="shared" si="25"/>
        <v>8</v>
      </c>
    </row>
    <row r="1115" spans="11:11" x14ac:dyDescent="0.2">
      <c r="K1115">
        <f t="shared" si="25"/>
        <v>8</v>
      </c>
    </row>
    <row r="1116" spans="11:11" x14ac:dyDescent="0.2">
      <c r="K1116">
        <f t="shared" si="25"/>
        <v>8</v>
      </c>
    </row>
    <row r="1117" spans="11:11" x14ac:dyDescent="0.2">
      <c r="K1117">
        <f t="shared" si="25"/>
        <v>8</v>
      </c>
    </row>
    <row r="1118" spans="11:11" x14ac:dyDescent="0.2">
      <c r="K1118">
        <f t="shared" si="25"/>
        <v>8</v>
      </c>
    </row>
    <row r="1119" spans="11:11" x14ac:dyDescent="0.2">
      <c r="K1119">
        <f t="shared" si="25"/>
        <v>8</v>
      </c>
    </row>
    <row r="1120" spans="11:11" x14ac:dyDescent="0.2">
      <c r="K1120">
        <f t="shared" si="25"/>
        <v>8</v>
      </c>
    </row>
    <row r="1121" spans="11:11" x14ac:dyDescent="0.2">
      <c r="K1121">
        <f t="shared" si="25"/>
        <v>8</v>
      </c>
    </row>
    <row r="1122" spans="11:11" x14ac:dyDescent="0.2">
      <c r="K1122">
        <f t="shared" si="25"/>
        <v>8</v>
      </c>
    </row>
    <row r="1123" spans="11:11" x14ac:dyDescent="0.2">
      <c r="K1123">
        <f t="shared" si="25"/>
        <v>8</v>
      </c>
    </row>
    <row r="1124" spans="11:11" x14ac:dyDescent="0.2">
      <c r="K1124">
        <f t="shared" si="25"/>
        <v>8</v>
      </c>
    </row>
    <row r="1125" spans="11:11" x14ac:dyDescent="0.2">
      <c r="K1125">
        <f t="shared" si="25"/>
        <v>8</v>
      </c>
    </row>
    <row r="1126" spans="11:11" x14ac:dyDescent="0.2">
      <c r="K1126">
        <f t="shared" si="25"/>
        <v>8</v>
      </c>
    </row>
    <row r="1127" spans="11:11" x14ac:dyDescent="0.2">
      <c r="K1127">
        <f t="shared" si="25"/>
        <v>8</v>
      </c>
    </row>
    <row r="1128" spans="11:11" x14ac:dyDescent="0.2">
      <c r="K1128">
        <f t="shared" si="25"/>
        <v>8</v>
      </c>
    </row>
    <row r="1129" spans="11:11" x14ac:dyDescent="0.2">
      <c r="K1129">
        <f t="shared" si="25"/>
        <v>8</v>
      </c>
    </row>
    <row r="1130" spans="11:11" x14ac:dyDescent="0.2">
      <c r="K1130">
        <f t="shared" si="25"/>
        <v>8</v>
      </c>
    </row>
    <row r="1131" spans="11:11" x14ac:dyDescent="0.2">
      <c r="K1131">
        <f t="shared" si="25"/>
        <v>8</v>
      </c>
    </row>
    <row r="1132" spans="11:11" x14ac:dyDescent="0.2">
      <c r="K1132">
        <f t="shared" si="25"/>
        <v>8</v>
      </c>
    </row>
    <row r="1133" spans="11:11" x14ac:dyDescent="0.2">
      <c r="K1133">
        <f t="shared" si="25"/>
        <v>8</v>
      </c>
    </row>
    <row r="1134" spans="11:11" x14ac:dyDescent="0.2">
      <c r="K1134">
        <f t="shared" si="25"/>
        <v>8</v>
      </c>
    </row>
    <row r="1135" spans="11:11" x14ac:dyDescent="0.2">
      <c r="K1135">
        <f t="shared" si="25"/>
        <v>8</v>
      </c>
    </row>
    <row r="1136" spans="11:11" x14ac:dyDescent="0.2">
      <c r="K1136">
        <f t="shared" si="25"/>
        <v>8</v>
      </c>
    </row>
    <row r="1137" spans="11:11" x14ac:dyDescent="0.2">
      <c r="K1137">
        <f t="shared" si="25"/>
        <v>8</v>
      </c>
    </row>
    <row r="1138" spans="11:11" x14ac:dyDescent="0.2">
      <c r="K1138">
        <f t="shared" si="25"/>
        <v>8</v>
      </c>
    </row>
    <row r="1139" spans="11:11" x14ac:dyDescent="0.2">
      <c r="K1139">
        <f t="shared" si="25"/>
        <v>8</v>
      </c>
    </row>
    <row r="1140" spans="11:11" x14ac:dyDescent="0.2">
      <c r="K1140">
        <f t="shared" si="25"/>
        <v>8</v>
      </c>
    </row>
    <row r="1141" spans="11:11" x14ac:dyDescent="0.2">
      <c r="K1141">
        <f t="shared" si="25"/>
        <v>8</v>
      </c>
    </row>
    <row r="1142" spans="11:11" x14ac:dyDescent="0.2">
      <c r="K1142">
        <f t="shared" si="25"/>
        <v>8</v>
      </c>
    </row>
    <row r="1143" spans="11:11" x14ac:dyDescent="0.2">
      <c r="K1143">
        <f t="shared" si="25"/>
        <v>8</v>
      </c>
    </row>
    <row r="1144" spans="11:11" x14ac:dyDescent="0.2">
      <c r="K1144">
        <f t="shared" si="25"/>
        <v>8</v>
      </c>
    </row>
    <row r="1145" spans="11:11" x14ac:dyDescent="0.2">
      <c r="K1145">
        <f t="shared" si="25"/>
        <v>8</v>
      </c>
    </row>
    <row r="1146" spans="11:11" x14ac:dyDescent="0.2">
      <c r="K1146">
        <f t="shared" si="25"/>
        <v>8</v>
      </c>
    </row>
    <row r="1147" spans="11:11" x14ac:dyDescent="0.2">
      <c r="K1147">
        <f t="shared" si="25"/>
        <v>8</v>
      </c>
    </row>
    <row r="1148" spans="11:11" x14ac:dyDescent="0.2">
      <c r="K1148">
        <f t="shared" si="25"/>
        <v>8</v>
      </c>
    </row>
    <row r="1149" spans="11:11" x14ac:dyDescent="0.2">
      <c r="K1149">
        <f t="shared" si="25"/>
        <v>8</v>
      </c>
    </row>
    <row r="1150" spans="11:11" x14ac:dyDescent="0.2">
      <c r="K1150">
        <f t="shared" si="25"/>
        <v>8</v>
      </c>
    </row>
    <row r="1151" spans="11:11" x14ac:dyDescent="0.2">
      <c r="K1151">
        <f t="shared" si="25"/>
        <v>8</v>
      </c>
    </row>
    <row r="1152" spans="11:11" x14ac:dyDescent="0.2">
      <c r="K1152">
        <f t="shared" si="25"/>
        <v>8</v>
      </c>
    </row>
    <row r="1153" spans="11:11" x14ac:dyDescent="0.2">
      <c r="K1153">
        <f t="shared" si="25"/>
        <v>8</v>
      </c>
    </row>
    <row r="1154" spans="11:11" x14ac:dyDescent="0.2">
      <c r="K1154">
        <f t="shared" si="25"/>
        <v>8</v>
      </c>
    </row>
    <row r="1155" spans="11:11" x14ac:dyDescent="0.2">
      <c r="K1155">
        <f t="shared" si="25"/>
        <v>8</v>
      </c>
    </row>
    <row r="1156" spans="11:11" x14ac:dyDescent="0.2">
      <c r="K1156">
        <f t="shared" si="25"/>
        <v>8</v>
      </c>
    </row>
    <row r="1157" spans="11:11" x14ac:dyDescent="0.2">
      <c r="K1157">
        <f t="shared" si="25"/>
        <v>8</v>
      </c>
    </row>
    <row r="1158" spans="11:11" x14ac:dyDescent="0.2">
      <c r="K1158">
        <f t="shared" si="25"/>
        <v>8</v>
      </c>
    </row>
    <row r="1159" spans="11:11" x14ac:dyDescent="0.2">
      <c r="K1159">
        <f t="shared" si="25"/>
        <v>8</v>
      </c>
    </row>
    <row r="1160" spans="11:11" x14ac:dyDescent="0.2">
      <c r="K1160">
        <f t="shared" ref="K1160:K1223" si="26">IF(A1161="สถานที่",K1159+1,K1159)</f>
        <v>8</v>
      </c>
    </row>
    <row r="1161" spans="11:11" x14ac:dyDescent="0.2">
      <c r="K1161">
        <f t="shared" si="26"/>
        <v>8</v>
      </c>
    </row>
    <row r="1162" spans="11:11" x14ac:dyDescent="0.2">
      <c r="K1162">
        <f t="shared" si="26"/>
        <v>8</v>
      </c>
    </row>
    <row r="1163" spans="11:11" x14ac:dyDescent="0.2">
      <c r="K1163">
        <f t="shared" si="26"/>
        <v>8</v>
      </c>
    </row>
    <row r="1164" spans="11:11" x14ac:dyDescent="0.2">
      <c r="K1164">
        <f t="shared" si="26"/>
        <v>8</v>
      </c>
    </row>
    <row r="1165" spans="11:11" x14ac:dyDescent="0.2">
      <c r="K1165">
        <f t="shared" si="26"/>
        <v>8</v>
      </c>
    </row>
    <row r="1166" spans="11:11" x14ac:dyDescent="0.2">
      <c r="K1166">
        <f t="shared" si="26"/>
        <v>8</v>
      </c>
    </row>
    <row r="1167" spans="11:11" x14ac:dyDescent="0.2">
      <c r="K1167">
        <f t="shared" si="26"/>
        <v>8</v>
      </c>
    </row>
    <row r="1168" spans="11:11" x14ac:dyDescent="0.2">
      <c r="K1168">
        <f t="shared" si="26"/>
        <v>8</v>
      </c>
    </row>
    <row r="1169" spans="11:11" x14ac:dyDescent="0.2">
      <c r="K1169">
        <f t="shared" si="26"/>
        <v>8</v>
      </c>
    </row>
    <row r="1170" spans="11:11" x14ac:dyDescent="0.2">
      <c r="K1170">
        <f t="shared" si="26"/>
        <v>8</v>
      </c>
    </row>
    <row r="1171" spans="11:11" x14ac:dyDescent="0.2">
      <c r="K1171">
        <f t="shared" si="26"/>
        <v>8</v>
      </c>
    </row>
    <row r="1172" spans="11:11" x14ac:dyDescent="0.2">
      <c r="K1172">
        <f t="shared" si="26"/>
        <v>8</v>
      </c>
    </row>
    <row r="1173" spans="11:11" x14ac:dyDescent="0.2">
      <c r="K1173">
        <f t="shared" si="26"/>
        <v>8</v>
      </c>
    </row>
    <row r="1174" spans="11:11" x14ac:dyDescent="0.2">
      <c r="K1174">
        <f t="shared" si="26"/>
        <v>8</v>
      </c>
    </row>
    <row r="1175" spans="11:11" x14ac:dyDescent="0.2">
      <c r="K1175">
        <f t="shared" si="26"/>
        <v>8</v>
      </c>
    </row>
    <row r="1176" spans="11:11" x14ac:dyDescent="0.2">
      <c r="K1176">
        <f t="shared" si="26"/>
        <v>8</v>
      </c>
    </row>
    <row r="1177" spans="11:11" x14ac:dyDescent="0.2">
      <c r="K1177">
        <f t="shared" si="26"/>
        <v>8</v>
      </c>
    </row>
    <row r="1178" spans="11:11" x14ac:dyDescent="0.2">
      <c r="K1178">
        <f t="shared" si="26"/>
        <v>8</v>
      </c>
    </row>
    <row r="1179" spans="11:11" x14ac:dyDescent="0.2">
      <c r="K1179">
        <f t="shared" si="26"/>
        <v>8</v>
      </c>
    </row>
    <row r="1180" spans="11:11" x14ac:dyDescent="0.2">
      <c r="K1180">
        <f t="shared" si="26"/>
        <v>8</v>
      </c>
    </row>
    <row r="1181" spans="11:11" x14ac:dyDescent="0.2">
      <c r="K1181">
        <f t="shared" si="26"/>
        <v>8</v>
      </c>
    </row>
    <row r="1182" spans="11:11" x14ac:dyDescent="0.2">
      <c r="K1182">
        <f t="shared" si="26"/>
        <v>8</v>
      </c>
    </row>
    <row r="1183" spans="11:11" x14ac:dyDescent="0.2">
      <c r="K1183">
        <f t="shared" si="26"/>
        <v>8</v>
      </c>
    </row>
    <row r="1184" spans="11:11" x14ac:dyDescent="0.2">
      <c r="K1184">
        <f t="shared" si="26"/>
        <v>8</v>
      </c>
    </row>
    <row r="1185" spans="11:11" x14ac:dyDescent="0.2">
      <c r="K1185">
        <f t="shared" si="26"/>
        <v>8</v>
      </c>
    </row>
    <row r="1186" spans="11:11" x14ac:dyDescent="0.2">
      <c r="K1186">
        <f t="shared" si="26"/>
        <v>8</v>
      </c>
    </row>
    <row r="1187" spans="11:11" x14ac:dyDescent="0.2">
      <c r="K1187">
        <f t="shared" si="26"/>
        <v>8</v>
      </c>
    </row>
    <row r="1188" spans="11:11" x14ac:dyDescent="0.2">
      <c r="K1188">
        <f t="shared" si="26"/>
        <v>8</v>
      </c>
    </row>
    <row r="1189" spans="11:11" x14ac:dyDescent="0.2">
      <c r="K1189">
        <f t="shared" si="26"/>
        <v>8</v>
      </c>
    </row>
    <row r="1190" spans="11:11" x14ac:dyDescent="0.2">
      <c r="K1190">
        <f t="shared" si="26"/>
        <v>8</v>
      </c>
    </row>
    <row r="1191" spans="11:11" x14ac:dyDescent="0.2">
      <c r="K1191">
        <f t="shared" si="26"/>
        <v>8</v>
      </c>
    </row>
    <row r="1192" spans="11:11" x14ac:dyDescent="0.2">
      <c r="K1192">
        <f t="shared" si="26"/>
        <v>8</v>
      </c>
    </row>
    <row r="1193" spans="11:11" x14ac:dyDescent="0.2">
      <c r="K1193">
        <f t="shared" si="26"/>
        <v>8</v>
      </c>
    </row>
    <row r="1194" spans="11:11" x14ac:dyDescent="0.2">
      <c r="K1194">
        <f t="shared" si="26"/>
        <v>8</v>
      </c>
    </row>
    <row r="1195" spans="11:11" x14ac:dyDescent="0.2">
      <c r="K1195">
        <f t="shared" si="26"/>
        <v>8</v>
      </c>
    </row>
    <row r="1196" spans="11:11" x14ac:dyDescent="0.2">
      <c r="K1196">
        <f t="shared" si="26"/>
        <v>8</v>
      </c>
    </row>
    <row r="1197" spans="11:11" x14ac:dyDescent="0.2">
      <c r="K1197">
        <f t="shared" si="26"/>
        <v>8</v>
      </c>
    </row>
    <row r="1198" spans="11:11" x14ac:dyDescent="0.2">
      <c r="K1198">
        <f t="shared" si="26"/>
        <v>8</v>
      </c>
    </row>
    <row r="1199" spans="11:11" x14ac:dyDescent="0.2">
      <c r="K1199">
        <f t="shared" si="26"/>
        <v>8</v>
      </c>
    </row>
    <row r="1200" spans="11:11" x14ac:dyDescent="0.2">
      <c r="K1200">
        <f t="shared" si="26"/>
        <v>8</v>
      </c>
    </row>
    <row r="1201" spans="11:11" x14ac:dyDescent="0.2">
      <c r="K1201">
        <f t="shared" si="26"/>
        <v>8</v>
      </c>
    </row>
    <row r="1202" spans="11:11" x14ac:dyDescent="0.2">
      <c r="K1202">
        <f t="shared" si="26"/>
        <v>8</v>
      </c>
    </row>
    <row r="1203" spans="11:11" x14ac:dyDescent="0.2">
      <c r="K1203">
        <f t="shared" si="26"/>
        <v>8</v>
      </c>
    </row>
    <row r="1204" spans="11:11" x14ac:dyDescent="0.2">
      <c r="K1204">
        <f t="shared" si="26"/>
        <v>8</v>
      </c>
    </row>
    <row r="1205" spans="11:11" x14ac:dyDescent="0.2">
      <c r="K1205">
        <f t="shared" si="26"/>
        <v>8</v>
      </c>
    </row>
    <row r="1206" spans="11:11" x14ac:dyDescent="0.2">
      <c r="K1206">
        <f t="shared" si="26"/>
        <v>8</v>
      </c>
    </row>
    <row r="1207" spans="11:11" x14ac:dyDescent="0.2">
      <c r="K1207">
        <f t="shared" si="26"/>
        <v>8</v>
      </c>
    </row>
    <row r="1208" spans="11:11" x14ac:dyDescent="0.2">
      <c r="K1208">
        <f t="shared" si="26"/>
        <v>8</v>
      </c>
    </row>
    <row r="1209" spans="11:11" x14ac:dyDescent="0.2">
      <c r="K1209">
        <f t="shared" si="26"/>
        <v>8</v>
      </c>
    </row>
    <row r="1210" spans="11:11" x14ac:dyDescent="0.2">
      <c r="K1210">
        <f t="shared" si="26"/>
        <v>8</v>
      </c>
    </row>
    <row r="1211" spans="11:11" x14ac:dyDescent="0.2">
      <c r="K1211">
        <f t="shared" si="26"/>
        <v>8</v>
      </c>
    </row>
    <row r="1212" spans="11:11" x14ac:dyDescent="0.2">
      <c r="K1212">
        <f t="shared" si="26"/>
        <v>8</v>
      </c>
    </row>
    <row r="1213" spans="11:11" x14ac:dyDescent="0.2">
      <c r="K1213">
        <f t="shared" si="26"/>
        <v>8</v>
      </c>
    </row>
    <row r="1214" spans="11:11" x14ac:dyDescent="0.2">
      <c r="K1214">
        <f t="shared" si="26"/>
        <v>8</v>
      </c>
    </row>
    <row r="1215" spans="11:11" x14ac:dyDescent="0.2">
      <c r="K1215">
        <f t="shared" si="26"/>
        <v>8</v>
      </c>
    </row>
    <row r="1216" spans="11:11" x14ac:dyDescent="0.2">
      <c r="K1216">
        <f t="shared" si="26"/>
        <v>8</v>
      </c>
    </row>
    <row r="1217" spans="11:11" x14ac:dyDescent="0.2">
      <c r="K1217">
        <f t="shared" si="26"/>
        <v>8</v>
      </c>
    </row>
    <row r="1218" spans="11:11" x14ac:dyDescent="0.2">
      <c r="K1218">
        <f t="shared" si="26"/>
        <v>8</v>
      </c>
    </row>
    <row r="1219" spans="11:11" x14ac:dyDescent="0.2">
      <c r="K1219">
        <f t="shared" si="26"/>
        <v>8</v>
      </c>
    </row>
    <row r="1220" spans="11:11" x14ac:dyDescent="0.2">
      <c r="K1220">
        <f t="shared" si="26"/>
        <v>8</v>
      </c>
    </row>
    <row r="1221" spans="11:11" x14ac:dyDescent="0.2">
      <c r="K1221">
        <f t="shared" si="26"/>
        <v>8</v>
      </c>
    </row>
    <row r="1222" spans="11:11" x14ac:dyDescent="0.2">
      <c r="K1222">
        <f t="shared" si="26"/>
        <v>8</v>
      </c>
    </row>
    <row r="1223" spans="11:11" x14ac:dyDescent="0.2">
      <c r="K1223">
        <f t="shared" si="26"/>
        <v>8</v>
      </c>
    </row>
    <row r="1224" spans="11:11" x14ac:dyDescent="0.2">
      <c r="K1224">
        <f t="shared" ref="K1224:K1287" si="27">IF(A1225="สถานที่",K1223+1,K1223)</f>
        <v>8</v>
      </c>
    </row>
    <row r="1225" spans="11:11" x14ac:dyDescent="0.2">
      <c r="K1225">
        <f t="shared" si="27"/>
        <v>8</v>
      </c>
    </row>
    <row r="1226" spans="11:11" x14ac:dyDescent="0.2">
      <c r="K1226">
        <f t="shared" si="27"/>
        <v>8</v>
      </c>
    </row>
    <row r="1227" spans="11:11" x14ac:dyDescent="0.2">
      <c r="K1227">
        <f t="shared" si="27"/>
        <v>8</v>
      </c>
    </row>
    <row r="1228" spans="11:11" x14ac:dyDescent="0.2">
      <c r="K1228">
        <f t="shared" si="27"/>
        <v>8</v>
      </c>
    </row>
    <row r="1229" spans="11:11" x14ac:dyDescent="0.2">
      <c r="K1229">
        <f t="shared" si="27"/>
        <v>8</v>
      </c>
    </row>
    <row r="1230" spans="11:11" x14ac:dyDescent="0.2">
      <c r="K1230">
        <f t="shared" si="27"/>
        <v>8</v>
      </c>
    </row>
    <row r="1231" spans="11:11" x14ac:dyDescent="0.2">
      <c r="K1231">
        <f t="shared" si="27"/>
        <v>8</v>
      </c>
    </row>
    <row r="1232" spans="11:11" x14ac:dyDescent="0.2">
      <c r="K1232">
        <f t="shared" si="27"/>
        <v>8</v>
      </c>
    </row>
    <row r="1233" spans="11:11" x14ac:dyDescent="0.2">
      <c r="K1233">
        <f t="shared" si="27"/>
        <v>8</v>
      </c>
    </row>
    <row r="1234" spans="11:11" x14ac:dyDescent="0.2">
      <c r="K1234">
        <f t="shared" si="27"/>
        <v>8</v>
      </c>
    </row>
    <row r="1235" spans="11:11" x14ac:dyDescent="0.2">
      <c r="K1235">
        <f t="shared" si="27"/>
        <v>8</v>
      </c>
    </row>
    <row r="1236" spans="11:11" x14ac:dyDescent="0.2">
      <c r="K1236">
        <f t="shared" si="27"/>
        <v>8</v>
      </c>
    </row>
    <row r="1237" spans="11:11" x14ac:dyDescent="0.2">
      <c r="K1237">
        <f t="shared" si="27"/>
        <v>8</v>
      </c>
    </row>
    <row r="1238" spans="11:11" x14ac:dyDescent="0.2">
      <c r="K1238">
        <f t="shared" si="27"/>
        <v>8</v>
      </c>
    </row>
    <row r="1239" spans="11:11" x14ac:dyDescent="0.2">
      <c r="K1239">
        <f t="shared" si="27"/>
        <v>8</v>
      </c>
    </row>
    <row r="1240" spans="11:11" x14ac:dyDescent="0.2">
      <c r="K1240">
        <f t="shared" si="27"/>
        <v>8</v>
      </c>
    </row>
    <row r="1241" spans="11:11" x14ac:dyDescent="0.2">
      <c r="K1241">
        <f t="shared" si="27"/>
        <v>8</v>
      </c>
    </row>
    <row r="1242" spans="11:11" x14ac:dyDescent="0.2">
      <c r="K1242">
        <f t="shared" si="27"/>
        <v>8</v>
      </c>
    </row>
    <row r="1243" spans="11:11" x14ac:dyDescent="0.2">
      <c r="K1243">
        <f t="shared" si="27"/>
        <v>8</v>
      </c>
    </row>
    <row r="1244" spans="11:11" x14ac:dyDescent="0.2">
      <c r="K1244">
        <f t="shared" si="27"/>
        <v>8</v>
      </c>
    </row>
    <row r="1245" spans="11:11" x14ac:dyDescent="0.2">
      <c r="K1245">
        <f t="shared" si="27"/>
        <v>8</v>
      </c>
    </row>
    <row r="1246" spans="11:11" x14ac:dyDescent="0.2">
      <c r="K1246">
        <f t="shared" si="27"/>
        <v>8</v>
      </c>
    </row>
    <row r="1247" spans="11:11" x14ac:dyDescent="0.2">
      <c r="K1247">
        <f t="shared" si="27"/>
        <v>8</v>
      </c>
    </row>
    <row r="1248" spans="11:11" x14ac:dyDescent="0.2">
      <c r="K1248">
        <f t="shared" si="27"/>
        <v>8</v>
      </c>
    </row>
    <row r="1249" spans="11:11" x14ac:dyDescent="0.2">
      <c r="K1249">
        <f t="shared" si="27"/>
        <v>8</v>
      </c>
    </row>
    <row r="1250" spans="11:11" x14ac:dyDescent="0.2">
      <c r="K1250">
        <f t="shared" si="27"/>
        <v>8</v>
      </c>
    </row>
    <row r="1251" spans="11:11" x14ac:dyDescent="0.2">
      <c r="K1251">
        <f t="shared" si="27"/>
        <v>8</v>
      </c>
    </row>
    <row r="1252" spans="11:11" x14ac:dyDescent="0.2">
      <c r="K1252">
        <f t="shared" si="27"/>
        <v>8</v>
      </c>
    </row>
    <row r="1253" spans="11:11" x14ac:dyDescent="0.2">
      <c r="K1253">
        <f t="shared" si="27"/>
        <v>8</v>
      </c>
    </row>
    <row r="1254" spans="11:11" x14ac:dyDescent="0.2">
      <c r="K1254">
        <f t="shared" si="27"/>
        <v>8</v>
      </c>
    </row>
    <row r="1255" spans="11:11" x14ac:dyDescent="0.2">
      <c r="K1255">
        <f t="shared" si="27"/>
        <v>8</v>
      </c>
    </row>
    <row r="1256" spans="11:11" x14ac:dyDescent="0.2">
      <c r="K1256">
        <f t="shared" si="27"/>
        <v>8</v>
      </c>
    </row>
    <row r="1257" spans="11:11" x14ac:dyDescent="0.2">
      <c r="K1257">
        <f t="shared" si="27"/>
        <v>8</v>
      </c>
    </row>
    <row r="1258" spans="11:11" x14ac:dyDescent="0.2">
      <c r="K1258">
        <f t="shared" si="27"/>
        <v>8</v>
      </c>
    </row>
    <row r="1259" spans="11:11" x14ac:dyDescent="0.2">
      <c r="K1259">
        <f t="shared" si="27"/>
        <v>8</v>
      </c>
    </row>
    <row r="1260" spans="11:11" x14ac:dyDescent="0.2">
      <c r="K1260">
        <f t="shared" si="27"/>
        <v>8</v>
      </c>
    </row>
    <row r="1261" spans="11:11" x14ac:dyDescent="0.2">
      <c r="K1261">
        <f t="shared" si="27"/>
        <v>8</v>
      </c>
    </row>
    <row r="1262" spans="11:11" x14ac:dyDescent="0.2">
      <c r="K1262">
        <f t="shared" si="27"/>
        <v>8</v>
      </c>
    </row>
    <row r="1263" spans="11:11" x14ac:dyDescent="0.2">
      <c r="K1263">
        <f t="shared" si="27"/>
        <v>8</v>
      </c>
    </row>
    <row r="1264" spans="11:11" x14ac:dyDescent="0.2">
      <c r="K1264">
        <f t="shared" si="27"/>
        <v>8</v>
      </c>
    </row>
    <row r="1265" spans="11:11" x14ac:dyDescent="0.2">
      <c r="K1265">
        <f t="shared" si="27"/>
        <v>8</v>
      </c>
    </row>
    <row r="1266" spans="11:11" x14ac:dyDescent="0.2">
      <c r="K1266">
        <f t="shared" si="27"/>
        <v>8</v>
      </c>
    </row>
    <row r="1267" spans="11:11" x14ac:dyDescent="0.2">
      <c r="K1267">
        <f t="shared" si="27"/>
        <v>8</v>
      </c>
    </row>
    <row r="1268" spans="11:11" x14ac:dyDescent="0.2">
      <c r="K1268">
        <f t="shared" si="27"/>
        <v>8</v>
      </c>
    </row>
    <row r="1269" spans="11:11" x14ac:dyDescent="0.2">
      <c r="K1269">
        <f t="shared" si="27"/>
        <v>8</v>
      </c>
    </row>
    <row r="1270" spans="11:11" x14ac:dyDescent="0.2">
      <c r="K1270">
        <f t="shared" si="27"/>
        <v>8</v>
      </c>
    </row>
    <row r="1271" spans="11:11" x14ac:dyDescent="0.2">
      <c r="K1271">
        <f t="shared" si="27"/>
        <v>8</v>
      </c>
    </row>
    <row r="1272" spans="11:11" x14ac:dyDescent="0.2">
      <c r="K1272">
        <f t="shared" si="27"/>
        <v>8</v>
      </c>
    </row>
    <row r="1273" spans="11:11" x14ac:dyDescent="0.2">
      <c r="K1273">
        <f t="shared" si="27"/>
        <v>8</v>
      </c>
    </row>
    <row r="1274" spans="11:11" x14ac:dyDescent="0.2">
      <c r="K1274">
        <f t="shared" si="27"/>
        <v>8</v>
      </c>
    </row>
    <row r="1275" spans="11:11" x14ac:dyDescent="0.2">
      <c r="K1275">
        <f t="shared" si="27"/>
        <v>8</v>
      </c>
    </row>
    <row r="1276" spans="11:11" x14ac:dyDescent="0.2">
      <c r="K1276">
        <f t="shared" si="27"/>
        <v>8</v>
      </c>
    </row>
    <row r="1277" spans="11:11" x14ac:dyDescent="0.2">
      <c r="K1277">
        <f t="shared" si="27"/>
        <v>8</v>
      </c>
    </row>
    <row r="1278" spans="11:11" x14ac:dyDescent="0.2">
      <c r="K1278">
        <f t="shared" si="27"/>
        <v>8</v>
      </c>
    </row>
    <row r="1279" spans="11:11" x14ac:dyDescent="0.2">
      <c r="K1279">
        <f t="shared" si="27"/>
        <v>8</v>
      </c>
    </row>
    <row r="1280" spans="11:11" x14ac:dyDescent="0.2">
      <c r="K1280">
        <f t="shared" si="27"/>
        <v>8</v>
      </c>
    </row>
    <row r="1281" spans="11:11" x14ac:dyDescent="0.2">
      <c r="K1281">
        <f t="shared" si="27"/>
        <v>8</v>
      </c>
    </row>
    <row r="1282" spans="11:11" x14ac:dyDescent="0.2">
      <c r="K1282">
        <f t="shared" si="27"/>
        <v>8</v>
      </c>
    </row>
    <row r="1283" spans="11:11" x14ac:dyDescent="0.2">
      <c r="K1283">
        <f t="shared" si="27"/>
        <v>8</v>
      </c>
    </row>
    <row r="1284" spans="11:11" x14ac:dyDescent="0.2">
      <c r="K1284">
        <f t="shared" si="27"/>
        <v>8</v>
      </c>
    </row>
    <row r="1285" spans="11:11" x14ac:dyDescent="0.2">
      <c r="K1285">
        <f t="shared" si="27"/>
        <v>8</v>
      </c>
    </row>
    <row r="1286" spans="11:11" x14ac:dyDescent="0.2">
      <c r="K1286">
        <f t="shared" si="27"/>
        <v>8</v>
      </c>
    </row>
    <row r="1287" spans="11:11" x14ac:dyDescent="0.2">
      <c r="K1287">
        <f t="shared" si="27"/>
        <v>8</v>
      </c>
    </row>
    <row r="1288" spans="11:11" x14ac:dyDescent="0.2">
      <c r="K1288">
        <f t="shared" ref="K1288:K1351" si="28">IF(A1289="สถานที่",K1287+1,K1287)</f>
        <v>8</v>
      </c>
    </row>
    <row r="1289" spans="11:11" x14ac:dyDescent="0.2">
      <c r="K1289">
        <f t="shared" si="28"/>
        <v>8</v>
      </c>
    </row>
    <row r="1290" spans="11:11" x14ac:dyDescent="0.2">
      <c r="K1290">
        <f t="shared" si="28"/>
        <v>8</v>
      </c>
    </row>
    <row r="1291" spans="11:11" x14ac:dyDescent="0.2">
      <c r="K1291">
        <f t="shared" si="28"/>
        <v>8</v>
      </c>
    </row>
    <row r="1292" spans="11:11" x14ac:dyDescent="0.2">
      <c r="K1292">
        <f t="shared" si="28"/>
        <v>8</v>
      </c>
    </row>
    <row r="1293" spans="11:11" x14ac:dyDescent="0.2">
      <c r="K1293">
        <f t="shared" si="28"/>
        <v>8</v>
      </c>
    </row>
    <row r="1294" spans="11:11" x14ac:dyDescent="0.2">
      <c r="K1294">
        <f t="shared" si="28"/>
        <v>8</v>
      </c>
    </row>
    <row r="1295" spans="11:11" x14ac:dyDescent="0.2">
      <c r="K1295">
        <f t="shared" si="28"/>
        <v>8</v>
      </c>
    </row>
    <row r="1296" spans="11:11" x14ac:dyDescent="0.2">
      <c r="K1296">
        <f t="shared" si="28"/>
        <v>8</v>
      </c>
    </row>
    <row r="1297" spans="11:11" x14ac:dyDescent="0.2">
      <c r="K1297">
        <f t="shared" si="28"/>
        <v>8</v>
      </c>
    </row>
    <row r="1298" spans="11:11" x14ac:dyDescent="0.2">
      <c r="K1298">
        <f t="shared" si="28"/>
        <v>8</v>
      </c>
    </row>
    <row r="1299" spans="11:11" x14ac:dyDescent="0.2">
      <c r="K1299">
        <f t="shared" si="28"/>
        <v>8</v>
      </c>
    </row>
    <row r="1300" spans="11:11" x14ac:dyDescent="0.2">
      <c r="K1300">
        <f t="shared" si="28"/>
        <v>8</v>
      </c>
    </row>
    <row r="1301" spans="11:11" x14ac:dyDescent="0.2">
      <c r="K1301">
        <f t="shared" si="28"/>
        <v>8</v>
      </c>
    </row>
    <row r="1302" spans="11:11" x14ac:dyDescent="0.2">
      <c r="K1302">
        <f t="shared" si="28"/>
        <v>8</v>
      </c>
    </row>
    <row r="1303" spans="11:11" x14ac:dyDescent="0.2">
      <c r="K1303">
        <f t="shared" si="28"/>
        <v>8</v>
      </c>
    </row>
    <row r="1304" spans="11:11" x14ac:dyDescent="0.2">
      <c r="K1304">
        <f t="shared" si="28"/>
        <v>8</v>
      </c>
    </row>
    <row r="1305" spans="11:11" x14ac:dyDescent="0.2">
      <c r="K1305">
        <f t="shared" si="28"/>
        <v>8</v>
      </c>
    </row>
    <row r="1306" spans="11:11" x14ac:dyDescent="0.2">
      <c r="K1306">
        <f t="shared" si="28"/>
        <v>8</v>
      </c>
    </row>
    <row r="1307" spans="11:11" x14ac:dyDescent="0.2">
      <c r="K1307">
        <f t="shared" si="28"/>
        <v>8</v>
      </c>
    </row>
    <row r="1308" spans="11:11" x14ac:dyDescent="0.2">
      <c r="K1308">
        <f t="shared" si="28"/>
        <v>8</v>
      </c>
    </row>
    <row r="1309" spans="11:11" x14ac:dyDescent="0.2">
      <c r="K1309">
        <f t="shared" si="28"/>
        <v>8</v>
      </c>
    </row>
    <row r="1310" spans="11:11" x14ac:dyDescent="0.2">
      <c r="K1310">
        <f t="shared" si="28"/>
        <v>8</v>
      </c>
    </row>
    <row r="1311" spans="11:11" x14ac:dyDescent="0.2">
      <c r="K1311">
        <f t="shared" si="28"/>
        <v>8</v>
      </c>
    </row>
    <row r="1312" spans="11:11" x14ac:dyDescent="0.2">
      <c r="K1312">
        <f t="shared" si="28"/>
        <v>8</v>
      </c>
    </row>
    <row r="1313" spans="11:11" x14ac:dyDescent="0.2">
      <c r="K1313">
        <f t="shared" si="28"/>
        <v>8</v>
      </c>
    </row>
    <row r="1314" spans="11:11" x14ac:dyDescent="0.2">
      <c r="K1314">
        <f t="shared" si="28"/>
        <v>8</v>
      </c>
    </row>
    <row r="1315" spans="11:11" x14ac:dyDescent="0.2">
      <c r="K1315">
        <f t="shared" si="28"/>
        <v>8</v>
      </c>
    </row>
    <row r="1316" spans="11:11" x14ac:dyDescent="0.2">
      <c r="K1316">
        <f t="shared" si="28"/>
        <v>8</v>
      </c>
    </row>
    <row r="1317" spans="11:11" x14ac:dyDescent="0.2">
      <c r="K1317">
        <f t="shared" si="28"/>
        <v>8</v>
      </c>
    </row>
    <row r="1318" spans="11:11" x14ac:dyDescent="0.2">
      <c r="K1318">
        <f t="shared" si="28"/>
        <v>8</v>
      </c>
    </row>
    <row r="1319" spans="11:11" x14ac:dyDescent="0.2">
      <c r="K1319">
        <f t="shared" si="28"/>
        <v>8</v>
      </c>
    </row>
    <row r="1320" spans="11:11" x14ac:dyDescent="0.2">
      <c r="K1320">
        <f t="shared" si="28"/>
        <v>8</v>
      </c>
    </row>
    <row r="1321" spans="11:11" x14ac:dyDescent="0.2">
      <c r="K1321">
        <f t="shared" si="28"/>
        <v>8</v>
      </c>
    </row>
    <row r="1322" spans="11:11" x14ac:dyDescent="0.2">
      <c r="K1322">
        <f t="shared" si="28"/>
        <v>8</v>
      </c>
    </row>
    <row r="1323" spans="11:11" x14ac:dyDescent="0.2">
      <c r="K1323">
        <f t="shared" si="28"/>
        <v>8</v>
      </c>
    </row>
    <row r="1324" spans="11:11" x14ac:dyDescent="0.2">
      <c r="K1324">
        <f t="shared" si="28"/>
        <v>8</v>
      </c>
    </row>
    <row r="1325" spans="11:11" x14ac:dyDescent="0.2">
      <c r="K1325">
        <f t="shared" si="28"/>
        <v>8</v>
      </c>
    </row>
    <row r="1326" spans="11:11" x14ac:dyDescent="0.2">
      <c r="K1326">
        <f t="shared" si="28"/>
        <v>8</v>
      </c>
    </row>
    <row r="1327" spans="11:11" x14ac:dyDescent="0.2">
      <c r="K1327">
        <f t="shared" si="28"/>
        <v>8</v>
      </c>
    </row>
    <row r="1328" spans="11:11" x14ac:dyDescent="0.2">
      <c r="K1328">
        <f t="shared" si="28"/>
        <v>8</v>
      </c>
    </row>
    <row r="1329" spans="11:11" x14ac:dyDescent="0.2">
      <c r="K1329">
        <f t="shared" si="28"/>
        <v>8</v>
      </c>
    </row>
    <row r="1330" spans="11:11" x14ac:dyDescent="0.2">
      <c r="K1330">
        <f t="shared" si="28"/>
        <v>8</v>
      </c>
    </row>
    <row r="1331" spans="11:11" x14ac:dyDescent="0.2">
      <c r="K1331">
        <f t="shared" si="28"/>
        <v>8</v>
      </c>
    </row>
    <row r="1332" spans="11:11" x14ac:dyDescent="0.2">
      <c r="K1332">
        <f t="shared" si="28"/>
        <v>8</v>
      </c>
    </row>
    <row r="1333" spans="11:11" x14ac:dyDescent="0.2">
      <c r="K1333">
        <f t="shared" si="28"/>
        <v>8</v>
      </c>
    </row>
    <row r="1334" spans="11:11" x14ac:dyDescent="0.2">
      <c r="K1334">
        <f t="shared" si="28"/>
        <v>8</v>
      </c>
    </row>
    <row r="1335" spans="11:11" x14ac:dyDescent="0.2">
      <c r="K1335">
        <f t="shared" si="28"/>
        <v>8</v>
      </c>
    </row>
    <row r="1336" spans="11:11" x14ac:dyDescent="0.2">
      <c r="K1336">
        <f t="shared" si="28"/>
        <v>8</v>
      </c>
    </row>
    <row r="1337" spans="11:11" x14ac:dyDescent="0.2">
      <c r="K1337">
        <f t="shared" si="28"/>
        <v>8</v>
      </c>
    </row>
    <row r="1338" spans="11:11" x14ac:dyDescent="0.2">
      <c r="K1338">
        <f t="shared" si="28"/>
        <v>8</v>
      </c>
    </row>
    <row r="1339" spans="11:11" x14ac:dyDescent="0.2">
      <c r="K1339">
        <f t="shared" si="28"/>
        <v>8</v>
      </c>
    </row>
    <row r="1340" spans="11:11" x14ac:dyDescent="0.2">
      <c r="K1340">
        <f t="shared" si="28"/>
        <v>8</v>
      </c>
    </row>
    <row r="1341" spans="11:11" x14ac:dyDescent="0.2">
      <c r="K1341">
        <f t="shared" si="28"/>
        <v>8</v>
      </c>
    </row>
    <row r="1342" spans="11:11" x14ac:dyDescent="0.2">
      <c r="K1342">
        <f t="shared" si="28"/>
        <v>8</v>
      </c>
    </row>
    <row r="1343" spans="11:11" x14ac:dyDescent="0.2">
      <c r="K1343">
        <f t="shared" si="28"/>
        <v>8</v>
      </c>
    </row>
    <row r="1344" spans="11:11" x14ac:dyDescent="0.2">
      <c r="K1344">
        <f t="shared" si="28"/>
        <v>8</v>
      </c>
    </row>
    <row r="1345" spans="11:11" x14ac:dyDescent="0.2">
      <c r="K1345">
        <f t="shared" si="28"/>
        <v>8</v>
      </c>
    </row>
    <row r="1346" spans="11:11" x14ac:dyDescent="0.2">
      <c r="K1346">
        <f t="shared" si="28"/>
        <v>8</v>
      </c>
    </row>
    <row r="1347" spans="11:11" x14ac:dyDescent="0.2">
      <c r="K1347">
        <f t="shared" si="28"/>
        <v>8</v>
      </c>
    </row>
    <row r="1348" spans="11:11" x14ac:dyDescent="0.2">
      <c r="K1348">
        <f t="shared" si="28"/>
        <v>8</v>
      </c>
    </row>
    <row r="1349" spans="11:11" x14ac:dyDescent="0.2">
      <c r="K1349">
        <f t="shared" si="28"/>
        <v>8</v>
      </c>
    </row>
    <row r="1350" spans="11:11" x14ac:dyDescent="0.2">
      <c r="K1350">
        <f t="shared" si="28"/>
        <v>8</v>
      </c>
    </row>
    <row r="1351" spans="11:11" x14ac:dyDescent="0.2">
      <c r="K1351">
        <f t="shared" si="28"/>
        <v>8</v>
      </c>
    </row>
    <row r="1352" spans="11:11" x14ac:dyDescent="0.2">
      <c r="K1352">
        <f t="shared" ref="K1352:K1400" si="29">IF(A1353="สถานที่",K1351+1,K1351)</f>
        <v>8</v>
      </c>
    </row>
    <row r="1353" spans="11:11" x14ac:dyDescent="0.2">
      <c r="K1353">
        <f t="shared" si="29"/>
        <v>8</v>
      </c>
    </row>
    <row r="1354" spans="11:11" x14ac:dyDescent="0.2">
      <c r="K1354">
        <f t="shared" si="29"/>
        <v>8</v>
      </c>
    </row>
    <row r="1355" spans="11:11" x14ac:dyDescent="0.2">
      <c r="K1355">
        <f t="shared" si="29"/>
        <v>8</v>
      </c>
    </row>
    <row r="1356" spans="11:11" x14ac:dyDescent="0.2">
      <c r="K1356">
        <f t="shared" si="29"/>
        <v>8</v>
      </c>
    </row>
    <row r="1357" spans="11:11" x14ac:dyDescent="0.2">
      <c r="K1357">
        <f t="shared" si="29"/>
        <v>8</v>
      </c>
    </row>
    <row r="1358" spans="11:11" x14ac:dyDescent="0.2">
      <c r="K1358">
        <f t="shared" si="29"/>
        <v>8</v>
      </c>
    </row>
    <row r="1359" spans="11:11" x14ac:dyDescent="0.2">
      <c r="K1359">
        <f t="shared" si="29"/>
        <v>8</v>
      </c>
    </row>
    <row r="1360" spans="11:11" x14ac:dyDescent="0.2">
      <c r="K1360">
        <f t="shared" si="29"/>
        <v>8</v>
      </c>
    </row>
    <row r="1361" spans="11:11" x14ac:dyDescent="0.2">
      <c r="K1361">
        <f t="shared" si="29"/>
        <v>8</v>
      </c>
    </row>
    <row r="1362" spans="11:11" x14ac:dyDescent="0.2">
      <c r="K1362">
        <f t="shared" si="29"/>
        <v>8</v>
      </c>
    </row>
    <row r="1363" spans="11:11" x14ac:dyDescent="0.2">
      <c r="K1363">
        <f t="shared" si="29"/>
        <v>8</v>
      </c>
    </row>
    <row r="1364" spans="11:11" x14ac:dyDescent="0.2">
      <c r="K1364">
        <f t="shared" si="29"/>
        <v>8</v>
      </c>
    </row>
    <row r="1365" spans="11:11" x14ac:dyDescent="0.2">
      <c r="K1365">
        <f t="shared" si="29"/>
        <v>8</v>
      </c>
    </row>
    <row r="1366" spans="11:11" x14ac:dyDescent="0.2">
      <c r="K1366">
        <f t="shared" si="29"/>
        <v>8</v>
      </c>
    </row>
    <row r="1367" spans="11:11" x14ac:dyDescent="0.2">
      <c r="K1367">
        <f t="shared" si="29"/>
        <v>8</v>
      </c>
    </row>
    <row r="1368" spans="11:11" x14ac:dyDescent="0.2">
      <c r="K1368">
        <f t="shared" si="29"/>
        <v>8</v>
      </c>
    </row>
    <row r="1369" spans="11:11" x14ac:dyDescent="0.2">
      <c r="K1369">
        <f t="shared" si="29"/>
        <v>8</v>
      </c>
    </row>
    <row r="1370" spans="11:11" x14ac:dyDescent="0.2">
      <c r="K1370">
        <f t="shared" si="29"/>
        <v>8</v>
      </c>
    </row>
    <row r="1371" spans="11:11" x14ac:dyDescent="0.2">
      <c r="K1371">
        <f t="shared" si="29"/>
        <v>8</v>
      </c>
    </row>
    <row r="1372" spans="11:11" x14ac:dyDescent="0.2">
      <c r="K1372">
        <f t="shared" si="29"/>
        <v>8</v>
      </c>
    </row>
    <row r="1373" spans="11:11" x14ac:dyDescent="0.2">
      <c r="K1373">
        <f t="shared" si="29"/>
        <v>8</v>
      </c>
    </row>
    <row r="1374" spans="11:11" x14ac:dyDescent="0.2">
      <c r="K1374">
        <f t="shared" si="29"/>
        <v>8</v>
      </c>
    </row>
    <row r="1375" spans="11:11" x14ac:dyDescent="0.2">
      <c r="K1375">
        <f t="shared" si="29"/>
        <v>8</v>
      </c>
    </row>
    <row r="1376" spans="11:11" x14ac:dyDescent="0.2">
      <c r="K1376">
        <f t="shared" si="29"/>
        <v>8</v>
      </c>
    </row>
    <row r="1377" spans="11:11" x14ac:dyDescent="0.2">
      <c r="K1377">
        <f t="shared" si="29"/>
        <v>8</v>
      </c>
    </row>
    <row r="1378" spans="11:11" x14ac:dyDescent="0.2">
      <c r="K1378">
        <f t="shared" si="29"/>
        <v>8</v>
      </c>
    </row>
    <row r="1379" spans="11:11" x14ac:dyDescent="0.2">
      <c r="K1379">
        <f t="shared" si="29"/>
        <v>8</v>
      </c>
    </row>
    <row r="1380" spans="11:11" x14ac:dyDescent="0.2">
      <c r="K1380">
        <f t="shared" si="29"/>
        <v>8</v>
      </c>
    </row>
    <row r="1381" spans="11:11" x14ac:dyDescent="0.2">
      <c r="K1381">
        <f t="shared" si="29"/>
        <v>8</v>
      </c>
    </row>
    <row r="1382" spans="11:11" x14ac:dyDescent="0.2">
      <c r="K1382">
        <f t="shared" si="29"/>
        <v>8</v>
      </c>
    </row>
    <row r="1383" spans="11:11" x14ac:dyDescent="0.2">
      <c r="K1383">
        <f t="shared" si="29"/>
        <v>8</v>
      </c>
    </row>
    <row r="1384" spans="11:11" x14ac:dyDescent="0.2">
      <c r="K1384">
        <f t="shared" si="29"/>
        <v>8</v>
      </c>
    </row>
    <row r="1385" spans="11:11" x14ac:dyDescent="0.2">
      <c r="K1385">
        <f t="shared" si="29"/>
        <v>8</v>
      </c>
    </row>
    <row r="1386" spans="11:11" x14ac:dyDescent="0.2">
      <c r="K1386">
        <f t="shared" si="29"/>
        <v>8</v>
      </c>
    </row>
    <row r="1387" spans="11:11" x14ac:dyDescent="0.2">
      <c r="K1387">
        <f t="shared" si="29"/>
        <v>8</v>
      </c>
    </row>
    <row r="1388" spans="11:11" x14ac:dyDescent="0.2">
      <c r="K1388">
        <f t="shared" si="29"/>
        <v>8</v>
      </c>
    </row>
    <row r="1389" spans="11:11" x14ac:dyDescent="0.2">
      <c r="K1389">
        <f t="shared" si="29"/>
        <v>8</v>
      </c>
    </row>
    <row r="1390" spans="11:11" x14ac:dyDescent="0.2">
      <c r="K1390">
        <f t="shared" si="29"/>
        <v>8</v>
      </c>
    </row>
    <row r="1391" spans="11:11" x14ac:dyDescent="0.2">
      <c r="K1391">
        <f t="shared" si="29"/>
        <v>8</v>
      </c>
    </row>
    <row r="1392" spans="11:11" x14ac:dyDescent="0.2">
      <c r="K1392">
        <f t="shared" si="29"/>
        <v>8</v>
      </c>
    </row>
    <row r="1393" spans="11:11" x14ac:dyDescent="0.2">
      <c r="K1393">
        <f t="shared" si="29"/>
        <v>8</v>
      </c>
    </row>
    <row r="1394" spans="11:11" x14ac:dyDescent="0.2">
      <c r="K1394">
        <f t="shared" si="29"/>
        <v>8</v>
      </c>
    </row>
    <row r="1395" spans="11:11" x14ac:dyDescent="0.2">
      <c r="K1395">
        <f t="shared" si="29"/>
        <v>8</v>
      </c>
    </row>
    <row r="1396" spans="11:11" x14ac:dyDescent="0.2">
      <c r="K1396">
        <f t="shared" si="29"/>
        <v>8</v>
      </c>
    </row>
    <row r="1397" spans="11:11" x14ac:dyDescent="0.2">
      <c r="K1397">
        <f t="shared" si="29"/>
        <v>8</v>
      </c>
    </row>
    <row r="1398" spans="11:11" x14ac:dyDescent="0.2">
      <c r="K1398">
        <f t="shared" si="29"/>
        <v>8</v>
      </c>
    </row>
    <row r="1399" spans="11:11" x14ac:dyDescent="0.2">
      <c r="K1399">
        <f t="shared" si="29"/>
        <v>8</v>
      </c>
    </row>
    <row r="1400" spans="11:11" x14ac:dyDescent="0.2">
      <c r="K1400">
        <f t="shared" si="29"/>
        <v>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3975C-D7A8-484F-A971-09B6C5D91438}">
  <dimension ref="A1:K89"/>
  <sheetViews>
    <sheetView workbookViewId="0">
      <selection sqref="A1:C45"/>
    </sheetView>
  </sheetViews>
  <sheetFormatPr defaultRowHeight="14.25" x14ac:dyDescent="0.2"/>
  <cols>
    <col min="2" max="2" width="13" customWidth="1"/>
    <col min="3" max="3" width="13.25" customWidth="1"/>
    <col min="9" max="9" width="19.75" bestFit="1" customWidth="1"/>
  </cols>
  <sheetData>
    <row r="1" spans="1:11" x14ac:dyDescent="0.2">
      <c r="A1" t="s">
        <v>0</v>
      </c>
      <c r="B1" t="s">
        <v>7</v>
      </c>
      <c r="C1" t="s">
        <v>8</v>
      </c>
    </row>
    <row r="2" spans="1:11" ht="16.5" x14ac:dyDescent="0.2">
      <c r="A2">
        <v>1</v>
      </c>
      <c r="B2" t="str">
        <f>INDEX($I:$I,MATCH("D"&amp;A2,$H:$H,0))</f>
        <v>Bang Bon</v>
      </c>
      <c r="C2">
        <f>INDEX($I:$I,MATCH("B"&amp;A2,$H:$H,0))</f>
        <v>10150</v>
      </c>
      <c r="F2">
        <v>1</v>
      </c>
      <c r="G2">
        <v>1</v>
      </c>
      <c r="H2" t="str">
        <f>IF(G2=1,"D"&amp;F2,IF(G2=2,"B"&amp;G2,""))</f>
        <v>D1</v>
      </c>
      <c r="I2" s="3" t="s">
        <v>56</v>
      </c>
      <c r="K2" t="str" cm="1">
        <f t="array" ref="K2:K89">_xlfn.UNIQUE(H2:H89)</f>
        <v>D1</v>
      </c>
    </row>
    <row r="3" spans="1:11" ht="16.5" x14ac:dyDescent="0.2">
      <c r="A3">
        <v>2</v>
      </c>
      <c r="B3" t="str">
        <f t="shared" ref="B3:B45" si="0">INDEX($I:$I,MATCH("D"&amp;A3,$H:$H,0))</f>
        <v>Bang Kapi</v>
      </c>
      <c r="C3">
        <f t="shared" ref="C3:C45" si="1">INDEX($I:$I,MATCH("B"&amp;A3,$H:$H,0))</f>
        <v>10240</v>
      </c>
      <c r="F3">
        <v>1</v>
      </c>
      <c r="G3">
        <v>2</v>
      </c>
      <c r="H3" t="str">
        <f>IF(G3=1,"D"&amp;F3,IF(G3=2,"B"&amp;F3,""))</f>
        <v>B1</v>
      </c>
      <c r="I3" s="3">
        <v>10150</v>
      </c>
      <c r="K3" t="str">
        <v>B1</v>
      </c>
    </row>
    <row r="4" spans="1:11" ht="16.5" x14ac:dyDescent="0.2">
      <c r="A4">
        <v>3</v>
      </c>
      <c r="B4" t="str">
        <f t="shared" si="0"/>
        <v>Bang Khae</v>
      </c>
      <c r="C4">
        <f t="shared" si="1"/>
        <v>10160</v>
      </c>
      <c r="F4">
        <f>F2+1</f>
        <v>2</v>
      </c>
      <c r="G4">
        <f>G2</f>
        <v>1</v>
      </c>
      <c r="H4" t="str">
        <f t="shared" ref="H4:H67" si="2">IF(G4=1,"D"&amp;F4,IF(G4=2,"B"&amp;F4,""))</f>
        <v>D2</v>
      </c>
      <c r="I4" s="3" t="s">
        <v>57</v>
      </c>
      <c r="K4" t="str">
        <v>D2</v>
      </c>
    </row>
    <row r="5" spans="1:11" ht="16.5" x14ac:dyDescent="0.2">
      <c r="A5">
        <v>4</v>
      </c>
      <c r="B5" t="str">
        <f t="shared" si="0"/>
        <v>Bang Khen</v>
      </c>
      <c r="C5">
        <f t="shared" si="1"/>
        <v>10220</v>
      </c>
      <c r="F5">
        <f t="shared" ref="F5:F68" si="3">F3+1</f>
        <v>2</v>
      </c>
      <c r="G5">
        <f t="shared" ref="G5:G68" si="4">G3</f>
        <v>2</v>
      </c>
      <c r="H5" t="str">
        <f t="shared" si="2"/>
        <v>B2</v>
      </c>
      <c r="I5" s="3">
        <v>10240</v>
      </c>
      <c r="K5" t="str">
        <v>B2</v>
      </c>
    </row>
    <row r="6" spans="1:11" ht="16.5" x14ac:dyDescent="0.2">
      <c r="A6">
        <v>5</v>
      </c>
      <c r="B6" t="str">
        <f t="shared" si="0"/>
        <v>Bang Kholame</v>
      </c>
      <c r="C6">
        <f t="shared" si="1"/>
        <v>10120</v>
      </c>
      <c r="F6">
        <f t="shared" si="3"/>
        <v>3</v>
      </c>
      <c r="G6">
        <f t="shared" si="4"/>
        <v>1</v>
      </c>
      <c r="H6" t="str">
        <f t="shared" si="2"/>
        <v>D3</v>
      </c>
      <c r="I6" s="3" t="s">
        <v>58</v>
      </c>
      <c r="K6" t="str">
        <v>D3</v>
      </c>
    </row>
    <row r="7" spans="1:11" ht="16.5" x14ac:dyDescent="0.2">
      <c r="A7">
        <v>6</v>
      </c>
      <c r="B7" t="str">
        <f t="shared" si="0"/>
        <v>Bang Khun Thian</v>
      </c>
      <c r="C7">
        <f t="shared" si="1"/>
        <v>10150</v>
      </c>
      <c r="F7">
        <f t="shared" si="3"/>
        <v>3</v>
      </c>
      <c r="G7">
        <f t="shared" si="4"/>
        <v>2</v>
      </c>
      <c r="H7" t="str">
        <f t="shared" si="2"/>
        <v>B3</v>
      </c>
      <c r="I7" s="3">
        <v>10160</v>
      </c>
      <c r="K7" t="str">
        <v>B3</v>
      </c>
    </row>
    <row r="8" spans="1:11" ht="16.5" x14ac:dyDescent="0.2">
      <c r="A8">
        <v>7</v>
      </c>
      <c r="B8" t="str">
        <f t="shared" si="0"/>
        <v>Bang Na</v>
      </c>
      <c r="C8">
        <f t="shared" si="1"/>
        <v>10260</v>
      </c>
      <c r="F8">
        <f t="shared" si="3"/>
        <v>4</v>
      </c>
      <c r="G8">
        <f t="shared" si="4"/>
        <v>1</v>
      </c>
      <c r="H8" t="str">
        <f t="shared" si="2"/>
        <v>D4</v>
      </c>
      <c r="I8" s="3" t="s">
        <v>59</v>
      </c>
      <c r="K8" t="str">
        <v>D4</v>
      </c>
    </row>
    <row r="9" spans="1:11" ht="16.5" x14ac:dyDescent="0.2">
      <c r="A9">
        <v>8</v>
      </c>
      <c r="B9" t="str">
        <f t="shared" si="0"/>
        <v>Bang Plat</v>
      </c>
      <c r="C9">
        <f t="shared" si="1"/>
        <v>10700</v>
      </c>
      <c r="F9">
        <f t="shared" si="3"/>
        <v>4</v>
      </c>
      <c r="G9">
        <f t="shared" si="4"/>
        <v>2</v>
      </c>
      <c r="H9" t="str">
        <f t="shared" si="2"/>
        <v>B4</v>
      </c>
      <c r="I9" s="3">
        <v>10220</v>
      </c>
      <c r="K9" t="str">
        <v>B4</v>
      </c>
    </row>
    <row r="10" spans="1:11" ht="16.5" x14ac:dyDescent="0.2">
      <c r="A10">
        <v>9</v>
      </c>
      <c r="B10" t="str">
        <f t="shared" si="0"/>
        <v>Bang Rak</v>
      </c>
      <c r="C10">
        <f t="shared" si="1"/>
        <v>10500</v>
      </c>
      <c r="F10">
        <f t="shared" si="3"/>
        <v>5</v>
      </c>
      <c r="G10">
        <f t="shared" si="4"/>
        <v>1</v>
      </c>
      <c r="H10" t="str">
        <f t="shared" si="2"/>
        <v>D5</v>
      </c>
      <c r="I10" s="3" t="s">
        <v>60</v>
      </c>
      <c r="K10" t="str">
        <v>D5</v>
      </c>
    </row>
    <row r="11" spans="1:11" ht="16.5" x14ac:dyDescent="0.2">
      <c r="A11">
        <v>10</v>
      </c>
      <c r="B11" t="str">
        <f t="shared" si="0"/>
        <v>Bang Su</v>
      </c>
      <c r="C11">
        <f t="shared" si="1"/>
        <v>10800</v>
      </c>
      <c r="F11">
        <f t="shared" si="3"/>
        <v>5</v>
      </c>
      <c r="G11">
        <f t="shared" si="4"/>
        <v>2</v>
      </c>
      <c r="H11" t="str">
        <f t="shared" si="2"/>
        <v>B5</v>
      </c>
      <c r="I11" s="3">
        <v>10120</v>
      </c>
      <c r="K11" t="str">
        <v>B5</v>
      </c>
    </row>
    <row r="12" spans="1:11" ht="16.5" x14ac:dyDescent="0.2">
      <c r="A12">
        <v>11</v>
      </c>
      <c r="B12" t="str">
        <f t="shared" si="0"/>
        <v>Bangkok Noi</v>
      </c>
      <c r="C12">
        <f t="shared" si="1"/>
        <v>10700</v>
      </c>
      <c r="F12">
        <f t="shared" si="3"/>
        <v>6</v>
      </c>
      <c r="G12">
        <f t="shared" si="4"/>
        <v>1</v>
      </c>
      <c r="H12" t="str">
        <f t="shared" si="2"/>
        <v>D6</v>
      </c>
      <c r="I12" s="3" t="s">
        <v>61</v>
      </c>
      <c r="K12" t="str">
        <v>D6</v>
      </c>
    </row>
    <row r="13" spans="1:11" ht="16.5" x14ac:dyDescent="0.2">
      <c r="A13">
        <v>12</v>
      </c>
      <c r="B13" t="str">
        <f t="shared" si="0"/>
        <v>Bangkok Yai</v>
      </c>
      <c r="C13">
        <f t="shared" si="1"/>
        <v>10600</v>
      </c>
      <c r="F13">
        <f t="shared" si="3"/>
        <v>6</v>
      </c>
      <c r="G13">
        <f t="shared" si="4"/>
        <v>2</v>
      </c>
      <c r="H13" t="str">
        <f t="shared" si="2"/>
        <v>B6</v>
      </c>
      <c r="I13" s="3">
        <v>10150</v>
      </c>
      <c r="K13" t="str">
        <v>B6</v>
      </c>
    </row>
    <row r="14" spans="1:11" ht="16.5" x14ac:dyDescent="0.2">
      <c r="A14">
        <v>13</v>
      </c>
      <c r="B14" t="str">
        <f t="shared" si="0"/>
        <v>Bung Kum</v>
      </c>
      <c r="C14">
        <f t="shared" si="1"/>
        <v>10240</v>
      </c>
      <c r="F14">
        <f t="shared" si="3"/>
        <v>7</v>
      </c>
      <c r="G14">
        <f t="shared" si="4"/>
        <v>1</v>
      </c>
      <c r="H14" t="str">
        <f t="shared" si="2"/>
        <v>D7</v>
      </c>
      <c r="I14" s="3" t="s">
        <v>62</v>
      </c>
      <c r="K14" t="str">
        <v>D7</v>
      </c>
    </row>
    <row r="15" spans="1:11" ht="16.5" x14ac:dyDescent="0.2">
      <c r="A15">
        <v>14</v>
      </c>
      <c r="B15" t="str">
        <f t="shared" si="0"/>
        <v>Ding Daeng</v>
      </c>
      <c r="C15">
        <f t="shared" si="1"/>
        <v>10400</v>
      </c>
      <c r="F15">
        <f t="shared" si="3"/>
        <v>7</v>
      </c>
      <c r="G15">
        <f t="shared" si="4"/>
        <v>2</v>
      </c>
      <c r="H15" t="str">
        <f t="shared" si="2"/>
        <v>B7</v>
      </c>
      <c r="I15" s="3">
        <v>10260</v>
      </c>
      <c r="K15" t="str">
        <v>B7</v>
      </c>
    </row>
    <row r="16" spans="1:11" ht="16.5" x14ac:dyDescent="0.2">
      <c r="A16">
        <v>15</v>
      </c>
      <c r="B16" t="str">
        <f t="shared" si="0"/>
        <v>Dusit</v>
      </c>
      <c r="C16">
        <f t="shared" si="1"/>
        <v>10300</v>
      </c>
      <c r="F16">
        <f t="shared" si="3"/>
        <v>8</v>
      </c>
      <c r="G16">
        <f t="shared" si="4"/>
        <v>1</v>
      </c>
      <c r="H16" t="str">
        <f t="shared" si="2"/>
        <v>D8</v>
      </c>
      <c r="I16" s="3" t="s">
        <v>63</v>
      </c>
      <c r="K16" t="str">
        <v>D8</v>
      </c>
    </row>
    <row r="17" spans="1:11" ht="16.5" x14ac:dyDescent="0.2">
      <c r="A17">
        <v>16</v>
      </c>
      <c r="B17" t="str">
        <f t="shared" si="0"/>
        <v>Huai Khwang</v>
      </c>
      <c r="C17">
        <f t="shared" si="1"/>
        <v>10320</v>
      </c>
      <c r="F17">
        <f t="shared" si="3"/>
        <v>8</v>
      </c>
      <c r="G17">
        <f t="shared" si="4"/>
        <v>2</v>
      </c>
      <c r="H17" t="str">
        <f t="shared" si="2"/>
        <v>B8</v>
      </c>
      <c r="I17" s="3">
        <v>10700</v>
      </c>
      <c r="K17" t="str">
        <v>B8</v>
      </c>
    </row>
    <row r="18" spans="1:11" ht="16.5" x14ac:dyDescent="0.2">
      <c r="A18">
        <v>17</v>
      </c>
      <c r="B18" t="str">
        <f t="shared" si="0"/>
        <v>Khanna Yao</v>
      </c>
      <c r="C18">
        <f t="shared" si="1"/>
        <v>10230</v>
      </c>
      <c r="F18">
        <f t="shared" si="3"/>
        <v>9</v>
      </c>
      <c r="G18">
        <f t="shared" si="4"/>
        <v>1</v>
      </c>
      <c r="H18" t="str">
        <f t="shared" si="2"/>
        <v>D9</v>
      </c>
      <c r="I18" s="3" t="s">
        <v>64</v>
      </c>
      <c r="K18" t="str">
        <v>D9</v>
      </c>
    </row>
    <row r="19" spans="1:11" ht="16.5" x14ac:dyDescent="0.2">
      <c r="A19">
        <v>18</v>
      </c>
      <c r="B19" t="str">
        <f t="shared" si="0"/>
        <v>Khlong Samwa</v>
      </c>
      <c r="C19">
        <f t="shared" si="1"/>
        <v>10510</v>
      </c>
      <c r="F19">
        <f t="shared" si="3"/>
        <v>9</v>
      </c>
      <c r="G19">
        <f t="shared" si="4"/>
        <v>2</v>
      </c>
      <c r="H19" t="str">
        <f t="shared" si="2"/>
        <v>B9</v>
      </c>
      <c r="I19" s="3">
        <v>10500</v>
      </c>
      <c r="K19" t="str">
        <v>B9</v>
      </c>
    </row>
    <row r="20" spans="1:11" ht="16.5" x14ac:dyDescent="0.2">
      <c r="A20">
        <v>19</v>
      </c>
      <c r="B20" t="str">
        <f t="shared" si="0"/>
        <v>Khlong San</v>
      </c>
      <c r="C20">
        <f t="shared" si="1"/>
        <v>10600</v>
      </c>
      <c r="F20">
        <f t="shared" si="3"/>
        <v>10</v>
      </c>
      <c r="G20">
        <f t="shared" si="4"/>
        <v>1</v>
      </c>
      <c r="H20" t="str">
        <f t="shared" si="2"/>
        <v>D10</v>
      </c>
      <c r="I20" s="3" t="s">
        <v>65</v>
      </c>
      <c r="K20" t="str">
        <v>D10</v>
      </c>
    </row>
    <row r="21" spans="1:11" ht="16.5" x14ac:dyDescent="0.2">
      <c r="A21">
        <v>20</v>
      </c>
      <c r="B21" t="str">
        <f t="shared" si="0"/>
        <v>Lak Si</v>
      </c>
      <c r="C21">
        <f t="shared" si="1"/>
        <v>10210</v>
      </c>
      <c r="F21">
        <f t="shared" si="3"/>
        <v>10</v>
      </c>
      <c r="G21">
        <f t="shared" si="4"/>
        <v>2</v>
      </c>
      <c r="H21" t="str">
        <f t="shared" si="2"/>
        <v>B10</v>
      </c>
      <c r="I21" s="3">
        <v>10800</v>
      </c>
      <c r="K21" t="str">
        <v>B10</v>
      </c>
    </row>
    <row r="22" spans="1:11" ht="16.5" x14ac:dyDescent="0.2">
      <c r="A22">
        <v>21</v>
      </c>
      <c r="B22" t="str">
        <f t="shared" si="0"/>
        <v>Lat Krabang</v>
      </c>
      <c r="C22">
        <f t="shared" si="1"/>
        <v>10520</v>
      </c>
      <c r="F22">
        <f t="shared" si="3"/>
        <v>11</v>
      </c>
      <c r="G22">
        <f t="shared" si="4"/>
        <v>1</v>
      </c>
      <c r="H22" t="str">
        <f t="shared" si="2"/>
        <v>D11</v>
      </c>
      <c r="I22" s="3" t="s">
        <v>66</v>
      </c>
      <c r="K22" t="str">
        <v>D11</v>
      </c>
    </row>
    <row r="23" spans="1:11" ht="16.5" x14ac:dyDescent="0.2">
      <c r="A23">
        <v>22</v>
      </c>
      <c r="B23" t="str">
        <f t="shared" si="0"/>
        <v>Lat Phrao</v>
      </c>
      <c r="C23">
        <f t="shared" si="1"/>
        <v>10230</v>
      </c>
      <c r="F23">
        <f t="shared" si="3"/>
        <v>11</v>
      </c>
      <c r="G23">
        <f t="shared" si="4"/>
        <v>2</v>
      </c>
      <c r="H23" t="str">
        <f t="shared" si="2"/>
        <v>B11</v>
      </c>
      <c r="I23" s="3">
        <v>10700</v>
      </c>
      <c r="K23" t="str">
        <v>B11</v>
      </c>
    </row>
    <row r="24" spans="1:11" ht="16.5" x14ac:dyDescent="0.2">
      <c r="A24">
        <v>23</v>
      </c>
      <c r="B24" t="str">
        <f t="shared" si="0"/>
        <v>Min Buri</v>
      </c>
      <c r="C24">
        <f t="shared" si="1"/>
        <v>10510</v>
      </c>
      <c r="F24">
        <f t="shared" si="3"/>
        <v>12</v>
      </c>
      <c r="G24">
        <f t="shared" si="4"/>
        <v>1</v>
      </c>
      <c r="H24" t="str">
        <f t="shared" si="2"/>
        <v>D12</v>
      </c>
      <c r="I24" s="3" t="s">
        <v>67</v>
      </c>
      <c r="K24" t="str">
        <v>D12</v>
      </c>
    </row>
    <row r="25" spans="1:11" ht="16.5" x14ac:dyDescent="0.2">
      <c r="A25">
        <v>24</v>
      </c>
      <c r="B25" t="str">
        <f t="shared" si="0"/>
        <v>Nong Chok</v>
      </c>
      <c r="C25">
        <f t="shared" si="1"/>
        <v>10530</v>
      </c>
      <c r="F25">
        <f t="shared" si="3"/>
        <v>12</v>
      </c>
      <c r="G25">
        <f t="shared" si="4"/>
        <v>2</v>
      </c>
      <c r="H25" t="str">
        <f t="shared" si="2"/>
        <v>B12</v>
      </c>
      <c r="I25" s="3">
        <v>10600</v>
      </c>
      <c r="K25" t="str">
        <v>B12</v>
      </c>
    </row>
    <row r="26" spans="1:11" ht="16.5" x14ac:dyDescent="0.2">
      <c r="A26">
        <v>25</v>
      </c>
      <c r="B26" t="str">
        <f t="shared" si="0"/>
        <v>Nong Khaem</v>
      </c>
      <c r="C26">
        <f t="shared" si="1"/>
        <v>10160</v>
      </c>
      <c r="F26">
        <f t="shared" si="3"/>
        <v>13</v>
      </c>
      <c r="G26">
        <f t="shared" si="4"/>
        <v>1</v>
      </c>
      <c r="H26" t="str">
        <f t="shared" si="2"/>
        <v>D13</v>
      </c>
      <c r="I26" s="3" t="s">
        <v>68</v>
      </c>
      <c r="K26" t="str">
        <v>D13</v>
      </c>
    </row>
    <row r="27" spans="1:11" ht="16.5" x14ac:dyDescent="0.2">
      <c r="A27">
        <v>26</v>
      </c>
      <c r="B27" t="str">
        <f t="shared" si="0"/>
        <v>Pahtum Wan</v>
      </c>
      <c r="C27">
        <f t="shared" si="1"/>
        <v>10330</v>
      </c>
      <c r="F27">
        <f t="shared" si="3"/>
        <v>13</v>
      </c>
      <c r="G27">
        <f t="shared" si="4"/>
        <v>2</v>
      </c>
      <c r="H27" t="str">
        <f t="shared" si="2"/>
        <v>B13</v>
      </c>
      <c r="I27" s="3">
        <v>10240</v>
      </c>
      <c r="K27" t="str">
        <v>B13</v>
      </c>
    </row>
    <row r="28" spans="1:11" ht="16.5" x14ac:dyDescent="0.2">
      <c r="A28">
        <v>27</v>
      </c>
      <c r="B28" t="str">
        <f t="shared" si="0"/>
        <v>Phasi Charoen</v>
      </c>
      <c r="C28">
        <f t="shared" si="1"/>
        <v>10160</v>
      </c>
      <c r="F28">
        <f t="shared" si="3"/>
        <v>14</v>
      </c>
      <c r="G28">
        <f t="shared" si="4"/>
        <v>1</v>
      </c>
      <c r="H28" t="str">
        <f t="shared" si="2"/>
        <v>D14</v>
      </c>
      <c r="I28" s="3" t="s">
        <v>69</v>
      </c>
      <c r="K28" t="str">
        <v>D14</v>
      </c>
    </row>
    <row r="29" spans="1:11" ht="16.5" x14ac:dyDescent="0.2">
      <c r="A29">
        <v>28</v>
      </c>
      <c r="B29" t="str">
        <f t="shared" si="0"/>
        <v>Phaya Thai</v>
      </c>
      <c r="C29">
        <f t="shared" si="1"/>
        <v>10400</v>
      </c>
      <c r="F29">
        <f t="shared" si="3"/>
        <v>14</v>
      </c>
      <c r="G29">
        <f t="shared" si="4"/>
        <v>2</v>
      </c>
      <c r="H29" t="str">
        <f t="shared" si="2"/>
        <v>B14</v>
      </c>
      <c r="I29" s="3">
        <v>10400</v>
      </c>
      <c r="K29" t="str">
        <v>B14</v>
      </c>
    </row>
    <row r="30" spans="1:11" ht="16.5" x14ac:dyDescent="0.2">
      <c r="A30">
        <v>29</v>
      </c>
      <c r="B30" t="str">
        <f t="shared" si="0"/>
        <v>Phra Khanong</v>
      </c>
      <c r="C30">
        <f t="shared" si="1"/>
        <v>10260</v>
      </c>
      <c r="F30">
        <f t="shared" si="3"/>
        <v>15</v>
      </c>
      <c r="G30">
        <f t="shared" si="4"/>
        <v>1</v>
      </c>
      <c r="H30" t="str">
        <f t="shared" si="2"/>
        <v>D15</v>
      </c>
      <c r="I30" s="3" t="s">
        <v>70</v>
      </c>
      <c r="K30" t="str">
        <v>D15</v>
      </c>
    </row>
    <row r="31" spans="1:11" ht="16.5" x14ac:dyDescent="0.2">
      <c r="A31">
        <v>30</v>
      </c>
      <c r="B31" t="str">
        <f t="shared" si="0"/>
        <v>Phra Nakhon</v>
      </c>
      <c r="C31">
        <f t="shared" si="1"/>
        <v>10200</v>
      </c>
      <c r="F31">
        <f t="shared" si="3"/>
        <v>15</v>
      </c>
      <c r="G31">
        <f t="shared" si="4"/>
        <v>2</v>
      </c>
      <c r="H31" t="str">
        <f t="shared" si="2"/>
        <v>B15</v>
      </c>
      <c r="I31" s="3">
        <v>10300</v>
      </c>
      <c r="K31" t="str">
        <v>B15</v>
      </c>
    </row>
    <row r="32" spans="1:11" ht="16.5" x14ac:dyDescent="0.2">
      <c r="A32">
        <v>31</v>
      </c>
      <c r="B32" t="str">
        <f t="shared" si="0"/>
        <v>Pom Prap Sattru Phai</v>
      </c>
      <c r="C32">
        <f t="shared" si="1"/>
        <v>10100</v>
      </c>
      <c r="F32">
        <f t="shared" si="3"/>
        <v>16</v>
      </c>
      <c r="G32">
        <f t="shared" si="4"/>
        <v>1</v>
      </c>
      <c r="H32" t="str">
        <f t="shared" si="2"/>
        <v>D16</v>
      </c>
      <c r="I32" s="3" t="s">
        <v>71</v>
      </c>
      <c r="K32" t="str">
        <v>D16</v>
      </c>
    </row>
    <row r="33" spans="1:11" ht="16.5" x14ac:dyDescent="0.2">
      <c r="A33">
        <v>32</v>
      </c>
      <c r="B33" t="str">
        <f t="shared" si="0"/>
        <v>Pra Vet</v>
      </c>
      <c r="C33">
        <f t="shared" si="1"/>
        <v>10250</v>
      </c>
      <c r="F33">
        <f t="shared" si="3"/>
        <v>16</v>
      </c>
      <c r="G33">
        <f t="shared" si="4"/>
        <v>2</v>
      </c>
      <c r="H33" t="str">
        <f t="shared" si="2"/>
        <v>B16</v>
      </c>
      <c r="I33" s="3">
        <v>10320</v>
      </c>
      <c r="K33" t="str">
        <v>B16</v>
      </c>
    </row>
    <row r="34" spans="1:11" ht="16.5" x14ac:dyDescent="0.2">
      <c r="A34">
        <v>33</v>
      </c>
      <c r="B34" t="str">
        <f t="shared" si="0"/>
        <v>Rat Burana</v>
      </c>
      <c r="C34">
        <f t="shared" si="1"/>
        <v>10140</v>
      </c>
      <c r="F34">
        <f t="shared" si="3"/>
        <v>17</v>
      </c>
      <c r="G34">
        <f t="shared" si="4"/>
        <v>1</v>
      </c>
      <c r="H34" t="str">
        <f t="shared" si="2"/>
        <v>D17</v>
      </c>
      <c r="I34" s="3" t="s">
        <v>72</v>
      </c>
      <c r="K34" t="str">
        <v>D17</v>
      </c>
    </row>
    <row r="35" spans="1:11" ht="16.5" x14ac:dyDescent="0.2">
      <c r="A35">
        <v>34</v>
      </c>
      <c r="B35" t="str">
        <f t="shared" si="0"/>
        <v>Sai Mai</v>
      </c>
      <c r="C35">
        <f t="shared" si="1"/>
        <v>10220</v>
      </c>
      <c r="F35">
        <f t="shared" si="3"/>
        <v>17</v>
      </c>
      <c r="G35">
        <f t="shared" si="4"/>
        <v>2</v>
      </c>
      <c r="H35" t="str">
        <f t="shared" si="2"/>
        <v>B17</v>
      </c>
      <c r="I35" s="3">
        <v>10230</v>
      </c>
      <c r="K35" t="str">
        <v>B17</v>
      </c>
    </row>
    <row r="36" spans="1:11" ht="16.5" x14ac:dyDescent="0.2">
      <c r="A36">
        <v>35</v>
      </c>
      <c r="B36" t="str">
        <f t="shared" si="0"/>
        <v>Samphanthawong</v>
      </c>
      <c r="C36">
        <f t="shared" si="1"/>
        <v>10100</v>
      </c>
      <c r="F36">
        <f t="shared" si="3"/>
        <v>18</v>
      </c>
      <c r="G36">
        <f t="shared" si="4"/>
        <v>1</v>
      </c>
      <c r="H36" t="str">
        <f t="shared" si="2"/>
        <v>D18</v>
      </c>
      <c r="I36" s="3" t="s">
        <v>73</v>
      </c>
      <c r="K36" t="str">
        <v>D18</v>
      </c>
    </row>
    <row r="37" spans="1:11" ht="16.5" x14ac:dyDescent="0.2">
      <c r="A37">
        <v>36</v>
      </c>
      <c r="B37" t="str">
        <f t="shared" si="0"/>
        <v>Saphan Sung B39</v>
      </c>
      <c r="C37">
        <f t="shared" si="1"/>
        <v>10240</v>
      </c>
      <c r="F37">
        <f t="shared" si="3"/>
        <v>18</v>
      </c>
      <c r="G37">
        <f t="shared" si="4"/>
        <v>2</v>
      </c>
      <c r="H37" t="str">
        <f t="shared" si="2"/>
        <v>B18</v>
      </c>
      <c r="I37" s="3">
        <v>10510</v>
      </c>
      <c r="K37" t="str">
        <v>B18</v>
      </c>
    </row>
    <row r="38" spans="1:11" ht="16.5" x14ac:dyDescent="0.2">
      <c r="A38">
        <v>37</v>
      </c>
      <c r="B38" t="str">
        <f t="shared" si="0"/>
        <v>Suang Luang</v>
      </c>
      <c r="C38">
        <f t="shared" si="1"/>
        <v>10250</v>
      </c>
      <c r="F38">
        <f t="shared" si="3"/>
        <v>19</v>
      </c>
      <c r="G38">
        <f t="shared" si="4"/>
        <v>1</v>
      </c>
      <c r="H38" t="str">
        <f t="shared" si="2"/>
        <v>D19</v>
      </c>
      <c r="I38" s="3" t="s">
        <v>74</v>
      </c>
      <c r="K38" t="str">
        <v>D19</v>
      </c>
    </row>
    <row r="39" spans="1:11" ht="16.5" x14ac:dyDescent="0.2">
      <c r="A39">
        <v>38</v>
      </c>
      <c r="B39" t="str">
        <f t="shared" si="0"/>
        <v>Taling Chan</v>
      </c>
      <c r="C39">
        <f t="shared" si="1"/>
        <v>10170</v>
      </c>
      <c r="F39">
        <f t="shared" si="3"/>
        <v>19</v>
      </c>
      <c r="G39">
        <f t="shared" si="4"/>
        <v>2</v>
      </c>
      <c r="H39" t="str">
        <f t="shared" si="2"/>
        <v>B19</v>
      </c>
      <c r="I39" s="3">
        <v>10600</v>
      </c>
      <c r="K39" t="str">
        <v>B19</v>
      </c>
    </row>
    <row r="40" spans="1:11" ht="16.5" x14ac:dyDescent="0.2">
      <c r="A40">
        <v>39</v>
      </c>
      <c r="B40" t="str">
        <f t="shared" si="0"/>
        <v>Thawi Wattana</v>
      </c>
      <c r="C40">
        <f t="shared" si="1"/>
        <v>10170</v>
      </c>
      <c r="F40">
        <f t="shared" si="3"/>
        <v>20</v>
      </c>
      <c r="G40">
        <f t="shared" si="4"/>
        <v>1</v>
      </c>
      <c r="H40" t="str">
        <f t="shared" si="2"/>
        <v>D20</v>
      </c>
      <c r="I40" s="3" t="s">
        <v>75</v>
      </c>
      <c r="K40" t="str">
        <v>D20</v>
      </c>
    </row>
    <row r="41" spans="1:11" ht="16.5" x14ac:dyDescent="0.2">
      <c r="A41">
        <v>40</v>
      </c>
      <c r="B41" t="str">
        <f t="shared" si="0"/>
        <v>Thon Buri</v>
      </c>
      <c r="C41">
        <f t="shared" si="1"/>
        <v>10600</v>
      </c>
      <c r="F41">
        <f t="shared" si="3"/>
        <v>20</v>
      </c>
      <c r="G41">
        <f t="shared" si="4"/>
        <v>2</v>
      </c>
      <c r="H41" t="str">
        <f t="shared" si="2"/>
        <v>B20</v>
      </c>
      <c r="I41" s="3">
        <v>10210</v>
      </c>
      <c r="K41" t="str">
        <v>B20</v>
      </c>
    </row>
    <row r="42" spans="1:11" ht="16.5" x14ac:dyDescent="0.2">
      <c r="A42">
        <v>41</v>
      </c>
      <c r="B42" t="str">
        <f t="shared" si="0"/>
        <v>Thung Khru</v>
      </c>
      <c r="C42">
        <f t="shared" si="1"/>
        <v>10140</v>
      </c>
      <c r="F42">
        <f t="shared" si="3"/>
        <v>21</v>
      </c>
      <c r="G42">
        <f t="shared" si="4"/>
        <v>1</v>
      </c>
      <c r="H42" t="str">
        <f t="shared" si="2"/>
        <v>D21</v>
      </c>
      <c r="I42" s="3" t="s">
        <v>76</v>
      </c>
      <c r="K42" t="str">
        <v>D21</v>
      </c>
    </row>
    <row r="43" spans="1:11" ht="16.5" x14ac:dyDescent="0.2">
      <c r="A43">
        <v>42</v>
      </c>
      <c r="B43" t="str">
        <f t="shared" si="0"/>
        <v>Wangthong Lang</v>
      </c>
      <c r="C43">
        <f t="shared" si="1"/>
        <v>10310</v>
      </c>
      <c r="F43">
        <f t="shared" si="3"/>
        <v>21</v>
      </c>
      <c r="G43">
        <f t="shared" si="4"/>
        <v>2</v>
      </c>
      <c r="H43" t="str">
        <f t="shared" si="2"/>
        <v>B21</v>
      </c>
      <c r="I43" s="3">
        <v>10520</v>
      </c>
      <c r="K43" t="str">
        <v>B21</v>
      </c>
    </row>
    <row r="44" spans="1:11" ht="16.5" x14ac:dyDescent="0.2">
      <c r="A44">
        <v>43</v>
      </c>
      <c r="B44" t="str">
        <f t="shared" si="0"/>
        <v>Wattana</v>
      </c>
      <c r="C44">
        <f t="shared" si="1"/>
        <v>10110</v>
      </c>
      <c r="F44">
        <f t="shared" si="3"/>
        <v>22</v>
      </c>
      <c r="G44">
        <f t="shared" si="4"/>
        <v>1</v>
      </c>
      <c r="H44" t="str">
        <f t="shared" si="2"/>
        <v>D22</v>
      </c>
      <c r="I44" s="3" t="s">
        <v>77</v>
      </c>
      <c r="K44" t="str">
        <v>D22</v>
      </c>
    </row>
    <row r="45" spans="1:11" ht="16.5" x14ac:dyDescent="0.2">
      <c r="A45">
        <v>44</v>
      </c>
      <c r="B45" t="str">
        <f t="shared" si="0"/>
        <v>Yannawa</v>
      </c>
      <c r="C45">
        <f t="shared" si="1"/>
        <v>10120</v>
      </c>
      <c r="F45">
        <f t="shared" si="3"/>
        <v>22</v>
      </c>
      <c r="G45">
        <f t="shared" si="4"/>
        <v>2</v>
      </c>
      <c r="H45" t="str">
        <f t="shared" si="2"/>
        <v>B22</v>
      </c>
      <c r="I45" s="3">
        <v>10230</v>
      </c>
      <c r="K45" t="str">
        <v>B22</v>
      </c>
    </row>
    <row r="46" spans="1:11" ht="16.5" x14ac:dyDescent="0.2">
      <c r="F46">
        <f t="shared" si="3"/>
        <v>23</v>
      </c>
      <c r="G46">
        <f t="shared" si="4"/>
        <v>1</v>
      </c>
      <c r="H46" t="str">
        <f t="shared" si="2"/>
        <v>D23</v>
      </c>
      <c r="I46" s="3" t="s">
        <v>78</v>
      </c>
      <c r="K46" t="str">
        <v>D23</v>
      </c>
    </row>
    <row r="47" spans="1:11" ht="16.5" x14ac:dyDescent="0.2">
      <c r="F47">
        <f t="shared" si="3"/>
        <v>23</v>
      </c>
      <c r="G47">
        <f t="shared" si="4"/>
        <v>2</v>
      </c>
      <c r="H47" t="str">
        <f t="shared" si="2"/>
        <v>B23</v>
      </c>
      <c r="I47" s="3">
        <v>10510</v>
      </c>
      <c r="K47" t="str">
        <v>B23</v>
      </c>
    </row>
    <row r="48" spans="1:11" ht="16.5" x14ac:dyDescent="0.2">
      <c r="F48">
        <f t="shared" si="3"/>
        <v>24</v>
      </c>
      <c r="G48">
        <f t="shared" si="4"/>
        <v>1</v>
      </c>
      <c r="H48" t="str">
        <f t="shared" si="2"/>
        <v>D24</v>
      </c>
      <c r="I48" s="3" t="s">
        <v>79</v>
      </c>
      <c r="K48" t="str">
        <v>D24</v>
      </c>
    </row>
    <row r="49" spans="6:11" ht="16.5" x14ac:dyDescent="0.2">
      <c r="F49">
        <f t="shared" si="3"/>
        <v>24</v>
      </c>
      <c r="G49">
        <f t="shared" si="4"/>
        <v>2</v>
      </c>
      <c r="H49" t="str">
        <f t="shared" si="2"/>
        <v>B24</v>
      </c>
      <c r="I49" s="3">
        <v>10530</v>
      </c>
      <c r="K49" t="str">
        <v>B24</v>
      </c>
    </row>
    <row r="50" spans="6:11" ht="16.5" x14ac:dyDescent="0.2">
      <c r="F50">
        <f t="shared" si="3"/>
        <v>25</v>
      </c>
      <c r="G50">
        <f t="shared" si="4"/>
        <v>1</v>
      </c>
      <c r="H50" t="str">
        <f t="shared" si="2"/>
        <v>D25</v>
      </c>
      <c r="I50" s="3" t="s">
        <v>80</v>
      </c>
      <c r="K50" t="str">
        <v>D25</v>
      </c>
    </row>
    <row r="51" spans="6:11" ht="16.5" x14ac:dyDescent="0.2">
      <c r="F51">
        <f t="shared" si="3"/>
        <v>25</v>
      </c>
      <c r="G51">
        <f t="shared" si="4"/>
        <v>2</v>
      </c>
      <c r="H51" t="str">
        <f t="shared" si="2"/>
        <v>B25</v>
      </c>
      <c r="I51" s="3">
        <v>10160</v>
      </c>
      <c r="K51" t="str">
        <v>B25</v>
      </c>
    </row>
    <row r="52" spans="6:11" ht="16.5" x14ac:dyDescent="0.2">
      <c r="F52">
        <f t="shared" si="3"/>
        <v>26</v>
      </c>
      <c r="G52">
        <f t="shared" si="4"/>
        <v>1</v>
      </c>
      <c r="H52" t="str">
        <f t="shared" si="2"/>
        <v>D26</v>
      </c>
      <c r="I52" s="3" t="s">
        <v>81</v>
      </c>
      <c r="K52" t="str">
        <v>D26</v>
      </c>
    </row>
    <row r="53" spans="6:11" ht="16.5" x14ac:dyDescent="0.2">
      <c r="F53">
        <f t="shared" si="3"/>
        <v>26</v>
      </c>
      <c r="G53">
        <f t="shared" si="4"/>
        <v>2</v>
      </c>
      <c r="H53" t="str">
        <f t="shared" si="2"/>
        <v>B26</v>
      </c>
      <c r="I53" s="3">
        <v>10330</v>
      </c>
      <c r="K53" t="str">
        <v>B26</v>
      </c>
    </row>
    <row r="54" spans="6:11" ht="16.5" x14ac:dyDescent="0.2">
      <c r="F54">
        <f t="shared" si="3"/>
        <v>27</v>
      </c>
      <c r="G54">
        <f t="shared" si="4"/>
        <v>1</v>
      </c>
      <c r="H54" t="str">
        <f t="shared" si="2"/>
        <v>D27</v>
      </c>
      <c r="I54" s="3" t="s">
        <v>82</v>
      </c>
      <c r="K54" t="str">
        <v>D27</v>
      </c>
    </row>
    <row r="55" spans="6:11" ht="16.5" x14ac:dyDescent="0.2">
      <c r="F55">
        <f t="shared" si="3"/>
        <v>27</v>
      </c>
      <c r="G55">
        <f t="shared" si="4"/>
        <v>2</v>
      </c>
      <c r="H55" t="str">
        <f t="shared" si="2"/>
        <v>B27</v>
      </c>
      <c r="I55" s="3">
        <v>10160</v>
      </c>
      <c r="K55" t="str">
        <v>B27</v>
      </c>
    </row>
    <row r="56" spans="6:11" ht="16.5" x14ac:dyDescent="0.2">
      <c r="F56">
        <f t="shared" si="3"/>
        <v>28</v>
      </c>
      <c r="G56">
        <f t="shared" si="4"/>
        <v>1</v>
      </c>
      <c r="H56" t="str">
        <f t="shared" si="2"/>
        <v>D28</v>
      </c>
      <c r="I56" s="3" t="s">
        <v>83</v>
      </c>
      <c r="K56" t="str">
        <v>D28</v>
      </c>
    </row>
    <row r="57" spans="6:11" ht="16.5" x14ac:dyDescent="0.2">
      <c r="F57">
        <f t="shared" si="3"/>
        <v>28</v>
      </c>
      <c r="G57">
        <f t="shared" si="4"/>
        <v>2</v>
      </c>
      <c r="H57" t="str">
        <f t="shared" si="2"/>
        <v>B28</v>
      </c>
      <c r="I57" s="3">
        <v>10400</v>
      </c>
      <c r="K57" t="str">
        <v>B28</v>
      </c>
    </row>
    <row r="58" spans="6:11" ht="16.5" x14ac:dyDescent="0.2">
      <c r="F58">
        <f t="shared" si="3"/>
        <v>29</v>
      </c>
      <c r="G58">
        <f t="shared" si="4"/>
        <v>1</v>
      </c>
      <c r="H58" t="str">
        <f t="shared" si="2"/>
        <v>D29</v>
      </c>
      <c r="I58" s="3" t="s">
        <v>84</v>
      </c>
      <c r="K58" t="str">
        <v>D29</v>
      </c>
    </row>
    <row r="59" spans="6:11" ht="16.5" x14ac:dyDescent="0.2">
      <c r="F59">
        <f t="shared" si="3"/>
        <v>29</v>
      </c>
      <c r="G59">
        <f t="shared" si="4"/>
        <v>2</v>
      </c>
      <c r="H59" t="str">
        <f t="shared" si="2"/>
        <v>B29</v>
      </c>
      <c r="I59" s="3">
        <v>10260</v>
      </c>
      <c r="K59" t="str">
        <v>B29</v>
      </c>
    </row>
    <row r="60" spans="6:11" ht="16.5" x14ac:dyDescent="0.2">
      <c r="F60">
        <f t="shared" si="3"/>
        <v>30</v>
      </c>
      <c r="G60">
        <f t="shared" si="4"/>
        <v>1</v>
      </c>
      <c r="H60" t="str">
        <f t="shared" si="2"/>
        <v>D30</v>
      </c>
      <c r="I60" s="3" t="s">
        <v>85</v>
      </c>
      <c r="K60" t="str">
        <v>D30</v>
      </c>
    </row>
    <row r="61" spans="6:11" ht="16.5" x14ac:dyDescent="0.2">
      <c r="F61">
        <f t="shared" si="3"/>
        <v>30</v>
      </c>
      <c r="G61">
        <f t="shared" si="4"/>
        <v>2</v>
      </c>
      <c r="H61" t="str">
        <f t="shared" si="2"/>
        <v>B30</v>
      </c>
      <c r="I61" s="3">
        <v>10200</v>
      </c>
      <c r="K61" t="str">
        <v>B30</v>
      </c>
    </row>
    <row r="62" spans="6:11" ht="16.5" x14ac:dyDescent="0.2">
      <c r="F62">
        <f t="shared" si="3"/>
        <v>31</v>
      </c>
      <c r="G62">
        <f t="shared" si="4"/>
        <v>1</v>
      </c>
      <c r="H62" t="str">
        <f t="shared" si="2"/>
        <v>D31</v>
      </c>
      <c r="I62" s="3" t="s">
        <v>86</v>
      </c>
      <c r="K62" t="str">
        <v>D31</v>
      </c>
    </row>
    <row r="63" spans="6:11" ht="16.5" x14ac:dyDescent="0.2">
      <c r="F63">
        <f t="shared" si="3"/>
        <v>31</v>
      </c>
      <c r="G63">
        <f t="shared" si="4"/>
        <v>2</v>
      </c>
      <c r="H63" t="str">
        <f t="shared" si="2"/>
        <v>B31</v>
      </c>
      <c r="I63" s="3">
        <v>10100</v>
      </c>
      <c r="K63" t="str">
        <v>B31</v>
      </c>
    </row>
    <row r="64" spans="6:11" ht="16.5" x14ac:dyDescent="0.2">
      <c r="F64">
        <f t="shared" si="3"/>
        <v>32</v>
      </c>
      <c r="G64">
        <f t="shared" si="4"/>
        <v>1</v>
      </c>
      <c r="H64" t="str">
        <f t="shared" si="2"/>
        <v>D32</v>
      </c>
      <c r="I64" s="3" t="s">
        <v>87</v>
      </c>
      <c r="K64" t="str">
        <v>D32</v>
      </c>
    </row>
    <row r="65" spans="6:11" ht="16.5" x14ac:dyDescent="0.2">
      <c r="F65">
        <f t="shared" si="3"/>
        <v>32</v>
      </c>
      <c r="G65">
        <f t="shared" si="4"/>
        <v>2</v>
      </c>
      <c r="H65" t="str">
        <f t="shared" si="2"/>
        <v>B32</v>
      </c>
      <c r="I65" s="3">
        <v>10250</v>
      </c>
      <c r="K65" t="str">
        <v>B32</v>
      </c>
    </row>
    <row r="66" spans="6:11" ht="16.5" x14ac:dyDescent="0.2">
      <c r="F66">
        <f t="shared" si="3"/>
        <v>33</v>
      </c>
      <c r="G66">
        <f t="shared" si="4"/>
        <v>1</v>
      </c>
      <c r="H66" t="str">
        <f t="shared" si="2"/>
        <v>D33</v>
      </c>
      <c r="I66" s="3" t="s">
        <v>88</v>
      </c>
      <c r="K66" t="str">
        <v>D33</v>
      </c>
    </row>
    <row r="67" spans="6:11" ht="16.5" x14ac:dyDescent="0.2">
      <c r="F67">
        <f t="shared" si="3"/>
        <v>33</v>
      </c>
      <c r="G67">
        <f t="shared" si="4"/>
        <v>2</v>
      </c>
      <c r="H67" t="str">
        <f t="shared" si="2"/>
        <v>B33</v>
      </c>
      <c r="I67" s="3">
        <v>10140</v>
      </c>
      <c r="K67" t="str">
        <v>B33</v>
      </c>
    </row>
    <row r="68" spans="6:11" ht="16.5" x14ac:dyDescent="0.2">
      <c r="F68">
        <f t="shared" si="3"/>
        <v>34</v>
      </c>
      <c r="G68">
        <f t="shared" si="4"/>
        <v>1</v>
      </c>
      <c r="H68" t="str">
        <f t="shared" ref="H68:H89" si="5">IF(G68=1,"D"&amp;F68,IF(G68=2,"B"&amp;F68,""))</f>
        <v>D34</v>
      </c>
      <c r="I68" s="3" t="s">
        <v>89</v>
      </c>
      <c r="K68" t="str">
        <v>D34</v>
      </c>
    </row>
    <row r="69" spans="6:11" ht="16.5" x14ac:dyDescent="0.2">
      <c r="F69">
        <f t="shared" ref="F69:F89" si="6">F67+1</f>
        <v>34</v>
      </c>
      <c r="G69">
        <f t="shared" ref="G69:G89" si="7">G67</f>
        <v>2</v>
      </c>
      <c r="H69" t="str">
        <f t="shared" si="5"/>
        <v>B34</v>
      </c>
      <c r="I69" s="3">
        <v>10220</v>
      </c>
      <c r="K69" t="str">
        <v>B34</v>
      </c>
    </row>
    <row r="70" spans="6:11" ht="16.5" x14ac:dyDescent="0.2">
      <c r="F70">
        <f t="shared" si="6"/>
        <v>35</v>
      </c>
      <c r="G70">
        <f t="shared" si="7"/>
        <v>1</v>
      </c>
      <c r="H70" t="str">
        <f t="shared" si="5"/>
        <v>D35</v>
      </c>
      <c r="I70" s="3" t="s">
        <v>90</v>
      </c>
      <c r="K70" t="str">
        <v>D35</v>
      </c>
    </row>
    <row r="71" spans="6:11" ht="16.5" x14ac:dyDescent="0.2">
      <c r="F71">
        <f t="shared" si="6"/>
        <v>35</v>
      </c>
      <c r="G71">
        <f t="shared" si="7"/>
        <v>2</v>
      </c>
      <c r="H71" t="str">
        <f t="shared" si="5"/>
        <v>B35</v>
      </c>
      <c r="I71" s="3">
        <v>10100</v>
      </c>
      <c r="K71" t="str">
        <v>B35</v>
      </c>
    </row>
    <row r="72" spans="6:11" ht="16.5" x14ac:dyDescent="0.2">
      <c r="F72">
        <f t="shared" si="6"/>
        <v>36</v>
      </c>
      <c r="G72">
        <f t="shared" si="7"/>
        <v>1</v>
      </c>
      <c r="H72" t="str">
        <f t="shared" si="5"/>
        <v>D36</v>
      </c>
      <c r="I72" s="3" t="s">
        <v>91</v>
      </c>
      <c r="K72" t="str">
        <v>D36</v>
      </c>
    </row>
    <row r="73" spans="6:11" ht="16.5" x14ac:dyDescent="0.2">
      <c r="F73">
        <f t="shared" si="6"/>
        <v>36</v>
      </c>
      <c r="G73">
        <f t="shared" si="7"/>
        <v>2</v>
      </c>
      <c r="H73" t="str">
        <f t="shared" si="5"/>
        <v>B36</v>
      </c>
      <c r="I73" s="3">
        <v>10240</v>
      </c>
      <c r="K73" t="str">
        <v>B36</v>
      </c>
    </row>
    <row r="74" spans="6:11" ht="16.5" x14ac:dyDescent="0.2">
      <c r="F74">
        <f t="shared" si="6"/>
        <v>37</v>
      </c>
      <c r="G74">
        <f t="shared" si="7"/>
        <v>1</v>
      </c>
      <c r="H74" t="str">
        <f t="shared" si="5"/>
        <v>D37</v>
      </c>
      <c r="I74" s="3" t="s">
        <v>92</v>
      </c>
      <c r="K74" t="str">
        <v>D37</v>
      </c>
    </row>
    <row r="75" spans="6:11" ht="16.5" x14ac:dyDescent="0.2">
      <c r="F75">
        <f t="shared" si="6"/>
        <v>37</v>
      </c>
      <c r="G75">
        <f t="shared" si="7"/>
        <v>2</v>
      </c>
      <c r="H75" t="str">
        <f t="shared" si="5"/>
        <v>B37</v>
      </c>
      <c r="I75" s="3">
        <v>10250</v>
      </c>
      <c r="K75" t="str">
        <v>B37</v>
      </c>
    </row>
    <row r="76" spans="6:11" ht="16.5" x14ac:dyDescent="0.2">
      <c r="F76">
        <f t="shared" si="6"/>
        <v>38</v>
      </c>
      <c r="G76">
        <f t="shared" si="7"/>
        <v>1</v>
      </c>
      <c r="H76" t="str">
        <f t="shared" si="5"/>
        <v>D38</v>
      </c>
      <c r="I76" s="3" t="s">
        <v>93</v>
      </c>
      <c r="K76" t="str">
        <v>D38</v>
      </c>
    </row>
    <row r="77" spans="6:11" ht="16.5" x14ac:dyDescent="0.2">
      <c r="F77">
        <f t="shared" si="6"/>
        <v>38</v>
      </c>
      <c r="G77">
        <f t="shared" si="7"/>
        <v>2</v>
      </c>
      <c r="H77" t="str">
        <f t="shared" si="5"/>
        <v>B38</v>
      </c>
      <c r="I77" s="3">
        <v>10170</v>
      </c>
      <c r="K77" t="str">
        <v>B38</v>
      </c>
    </row>
    <row r="78" spans="6:11" ht="16.5" x14ac:dyDescent="0.2">
      <c r="F78">
        <f t="shared" si="6"/>
        <v>39</v>
      </c>
      <c r="G78">
        <f t="shared" si="7"/>
        <v>1</v>
      </c>
      <c r="H78" t="str">
        <f t="shared" si="5"/>
        <v>D39</v>
      </c>
      <c r="I78" s="3" t="s">
        <v>94</v>
      </c>
      <c r="K78" t="str">
        <v>D39</v>
      </c>
    </row>
    <row r="79" spans="6:11" ht="16.5" x14ac:dyDescent="0.2">
      <c r="F79">
        <f t="shared" si="6"/>
        <v>39</v>
      </c>
      <c r="G79">
        <f t="shared" si="7"/>
        <v>2</v>
      </c>
      <c r="H79" t="str">
        <f t="shared" si="5"/>
        <v>B39</v>
      </c>
      <c r="I79" s="3">
        <v>10170</v>
      </c>
      <c r="K79" t="str">
        <v>B39</v>
      </c>
    </row>
    <row r="80" spans="6:11" ht="16.5" x14ac:dyDescent="0.2">
      <c r="F80">
        <f t="shared" si="6"/>
        <v>40</v>
      </c>
      <c r="G80">
        <f t="shared" si="7"/>
        <v>1</v>
      </c>
      <c r="H80" t="str">
        <f t="shared" si="5"/>
        <v>D40</v>
      </c>
      <c r="I80" s="3" t="s">
        <v>95</v>
      </c>
      <c r="K80" t="str">
        <v>D40</v>
      </c>
    </row>
    <row r="81" spans="6:11" ht="16.5" x14ac:dyDescent="0.2">
      <c r="F81">
        <f t="shared" si="6"/>
        <v>40</v>
      </c>
      <c r="G81">
        <f t="shared" si="7"/>
        <v>2</v>
      </c>
      <c r="H81" t="str">
        <f t="shared" si="5"/>
        <v>B40</v>
      </c>
      <c r="I81" s="3">
        <v>10600</v>
      </c>
      <c r="K81" t="str">
        <v>B40</v>
      </c>
    </row>
    <row r="82" spans="6:11" ht="16.5" x14ac:dyDescent="0.2">
      <c r="F82">
        <f t="shared" si="6"/>
        <v>41</v>
      </c>
      <c r="G82">
        <f t="shared" si="7"/>
        <v>1</v>
      </c>
      <c r="H82" t="str">
        <f t="shared" si="5"/>
        <v>D41</v>
      </c>
      <c r="I82" s="3" t="s">
        <v>96</v>
      </c>
      <c r="K82" t="str">
        <v>D41</v>
      </c>
    </row>
    <row r="83" spans="6:11" ht="16.5" x14ac:dyDescent="0.2">
      <c r="F83">
        <f t="shared" si="6"/>
        <v>41</v>
      </c>
      <c r="G83">
        <f t="shared" si="7"/>
        <v>2</v>
      </c>
      <c r="H83" t="str">
        <f t="shared" si="5"/>
        <v>B41</v>
      </c>
      <c r="I83" s="3">
        <v>10140</v>
      </c>
      <c r="K83" t="str">
        <v>B41</v>
      </c>
    </row>
    <row r="84" spans="6:11" ht="16.5" x14ac:dyDescent="0.2">
      <c r="F84">
        <f t="shared" si="6"/>
        <v>42</v>
      </c>
      <c r="G84">
        <f t="shared" si="7"/>
        <v>1</v>
      </c>
      <c r="H84" t="str">
        <f t="shared" si="5"/>
        <v>D42</v>
      </c>
      <c r="I84" s="3" t="s">
        <v>97</v>
      </c>
      <c r="K84" t="str">
        <v>D42</v>
      </c>
    </row>
    <row r="85" spans="6:11" ht="16.5" x14ac:dyDescent="0.2">
      <c r="F85">
        <f t="shared" si="6"/>
        <v>42</v>
      </c>
      <c r="G85">
        <f t="shared" si="7"/>
        <v>2</v>
      </c>
      <c r="H85" t="str">
        <f t="shared" si="5"/>
        <v>B42</v>
      </c>
      <c r="I85" s="3">
        <v>10310</v>
      </c>
      <c r="K85" t="str">
        <v>B42</v>
      </c>
    </row>
    <row r="86" spans="6:11" ht="16.5" x14ac:dyDescent="0.2">
      <c r="F86">
        <f t="shared" si="6"/>
        <v>43</v>
      </c>
      <c r="G86">
        <f t="shared" si="7"/>
        <v>1</v>
      </c>
      <c r="H86" t="str">
        <f t="shared" si="5"/>
        <v>D43</v>
      </c>
      <c r="I86" s="3" t="s">
        <v>98</v>
      </c>
      <c r="K86" t="str">
        <v>D43</v>
      </c>
    </row>
    <row r="87" spans="6:11" ht="16.5" x14ac:dyDescent="0.2">
      <c r="F87">
        <f t="shared" si="6"/>
        <v>43</v>
      </c>
      <c r="G87">
        <f t="shared" si="7"/>
        <v>2</v>
      </c>
      <c r="H87" t="str">
        <f t="shared" si="5"/>
        <v>B43</v>
      </c>
      <c r="I87" s="3">
        <v>10110</v>
      </c>
      <c r="K87" t="str">
        <v>B43</v>
      </c>
    </row>
    <row r="88" spans="6:11" ht="16.5" x14ac:dyDescent="0.2">
      <c r="F88">
        <f t="shared" si="6"/>
        <v>44</v>
      </c>
      <c r="G88">
        <f t="shared" si="7"/>
        <v>1</v>
      </c>
      <c r="H88" t="str">
        <f t="shared" si="5"/>
        <v>D44</v>
      </c>
      <c r="I88" s="3" t="s">
        <v>99</v>
      </c>
      <c r="K88" t="str">
        <v>D44</v>
      </c>
    </row>
    <row r="89" spans="6:11" ht="16.5" x14ac:dyDescent="0.2">
      <c r="F89">
        <f t="shared" si="6"/>
        <v>44</v>
      </c>
      <c r="G89">
        <f t="shared" si="7"/>
        <v>2</v>
      </c>
      <c r="H89" t="str">
        <f t="shared" si="5"/>
        <v>B44</v>
      </c>
      <c r="I89" s="3">
        <v>10120</v>
      </c>
      <c r="K89" t="str">
        <v>B44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FF8A-C5B4-4808-A04E-C0D480EDD6A6}">
  <dimension ref="A1:I26"/>
  <sheetViews>
    <sheetView workbookViewId="0">
      <selection activeCell="D15" sqref="D15"/>
    </sheetView>
  </sheetViews>
  <sheetFormatPr defaultRowHeight="14.25" x14ac:dyDescent="0.2"/>
  <sheetData>
    <row r="1" spans="1:9" x14ac:dyDescent="0.2">
      <c r="A1" t="s">
        <v>0</v>
      </c>
      <c r="B1" t="s">
        <v>27</v>
      </c>
      <c r="C1" t="s">
        <v>28</v>
      </c>
      <c r="D1" t="s">
        <v>29</v>
      </c>
      <c r="E1" t="s">
        <v>30</v>
      </c>
      <c r="G1" t="s">
        <v>0</v>
      </c>
      <c r="H1" t="s">
        <v>28</v>
      </c>
      <c r="I1" t="s">
        <v>29</v>
      </c>
    </row>
    <row r="2" spans="1:9" x14ac:dyDescent="0.2">
      <c r="A2">
        <v>1</v>
      </c>
      <c r="B2" s="1" t="s">
        <v>31</v>
      </c>
      <c r="C2">
        <v>-2</v>
      </c>
      <c r="D2">
        <v>0</v>
      </c>
      <c r="E2" t="str">
        <f>C2&amp;"_"&amp;D2</f>
        <v>-2_0</v>
      </c>
      <c r="G2" t="s">
        <v>6</v>
      </c>
    </row>
    <row r="3" spans="1:9" x14ac:dyDescent="0.2">
      <c r="A3">
        <v>2</v>
      </c>
      <c r="B3" s="1" t="s">
        <v>32</v>
      </c>
      <c r="C3">
        <f>C2</f>
        <v>-2</v>
      </c>
      <c r="D3">
        <v>1</v>
      </c>
      <c r="E3" t="str">
        <f t="shared" ref="E3:E26" si="0">C3&amp;"_"&amp;D3</f>
        <v>-2_1</v>
      </c>
      <c r="G3" t="s">
        <v>1288</v>
      </c>
    </row>
    <row r="4" spans="1:9" x14ac:dyDescent="0.2">
      <c r="A4">
        <v>3</v>
      </c>
      <c r="B4" s="1" t="s">
        <v>33</v>
      </c>
      <c r="C4">
        <f t="shared" ref="C4:C6" si="1">C3</f>
        <v>-2</v>
      </c>
      <c r="D4">
        <v>2</v>
      </c>
      <c r="E4" t="str">
        <f t="shared" si="0"/>
        <v>-2_2</v>
      </c>
      <c r="G4" t="s">
        <v>1298</v>
      </c>
    </row>
    <row r="5" spans="1:9" x14ac:dyDescent="0.2">
      <c r="A5">
        <v>4</v>
      </c>
      <c r="B5" s="1" t="s">
        <v>34</v>
      </c>
      <c r="C5">
        <f t="shared" si="1"/>
        <v>-2</v>
      </c>
      <c r="D5">
        <v>-1</v>
      </c>
      <c r="E5" t="str">
        <f t="shared" si="0"/>
        <v>-2_-1</v>
      </c>
      <c r="G5" t="s">
        <v>1296</v>
      </c>
    </row>
    <row r="6" spans="1:9" x14ac:dyDescent="0.2">
      <c r="A6">
        <v>5</v>
      </c>
      <c r="B6" s="1" t="s">
        <v>35</v>
      </c>
      <c r="C6">
        <f t="shared" si="1"/>
        <v>-2</v>
      </c>
      <c r="D6">
        <v>-2</v>
      </c>
      <c r="E6" t="str">
        <f t="shared" si="0"/>
        <v>-2_-2</v>
      </c>
      <c r="G6" t="s">
        <v>1303</v>
      </c>
    </row>
    <row r="7" spans="1:9" x14ac:dyDescent="0.2">
      <c r="A7">
        <v>6</v>
      </c>
      <c r="B7" s="1" t="s">
        <v>36</v>
      </c>
      <c r="C7">
        <f>C2+1</f>
        <v>-1</v>
      </c>
      <c r="D7">
        <f>D2</f>
        <v>0</v>
      </c>
      <c r="E7" t="str">
        <f t="shared" si="0"/>
        <v>-1_0</v>
      </c>
      <c r="G7" t="s">
        <v>1294</v>
      </c>
    </row>
    <row r="8" spans="1:9" x14ac:dyDescent="0.2">
      <c r="A8">
        <v>7</v>
      </c>
      <c r="B8" s="1" t="s">
        <v>37</v>
      </c>
      <c r="C8">
        <f t="shared" ref="C8:C26" si="2">C3+1</f>
        <v>-1</v>
      </c>
      <c r="D8">
        <f t="shared" ref="D8:D26" si="3">D3</f>
        <v>1</v>
      </c>
      <c r="E8" t="str">
        <f t="shared" si="0"/>
        <v>-1_1</v>
      </c>
      <c r="G8" t="s">
        <v>1351</v>
      </c>
    </row>
    <row r="9" spans="1:9" x14ac:dyDescent="0.2">
      <c r="A9">
        <v>8</v>
      </c>
      <c r="B9" s="1" t="s">
        <v>38</v>
      </c>
      <c r="C9">
        <f t="shared" si="2"/>
        <v>-1</v>
      </c>
      <c r="D9">
        <f t="shared" si="3"/>
        <v>2</v>
      </c>
      <c r="E9" t="str">
        <f t="shared" si="0"/>
        <v>-1_2</v>
      </c>
      <c r="G9" t="s">
        <v>1306</v>
      </c>
    </row>
    <row r="10" spans="1:9" x14ac:dyDescent="0.2">
      <c r="A10">
        <v>9</v>
      </c>
      <c r="B10" s="1" t="s">
        <v>39</v>
      </c>
      <c r="C10">
        <f t="shared" si="2"/>
        <v>-1</v>
      </c>
      <c r="D10">
        <f t="shared" si="3"/>
        <v>-1</v>
      </c>
      <c r="E10" t="str">
        <f t="shared" si="0"/>
        <v>-1_-1</v>
      </c>
      <c r="G10" t="s">
        <v>1349</v>
      </c>
    </row>
    <row r="11" spans="1:9" x14ac:dyDescent="0.2">
      <c r="A11">
        <v>10</v>
      </c>
      <c r="B11" s="1" t="s">
        <v>40</v>
      </c>
      <c r="C11">
        <f t="shared" si="2"/>
        <v>-1</v>
      </c>
      <c r="D11">
        <f t="shared" si="3"/>
        <v>-2</v>
      </c>
      <c r="E11" t="str">
        <f t="shared" si="0"/>
        <v>-1_-2</v>
      </c>
    </row>
    <row r="12" spans="1:9" x14ac:dyDescent="0.2">
      <c r="A12">
        <v>11</v>
      </c>
      <c r="B12" s="1" t="s">
        <v>41</v>
      </c>
      <c r="C12">
        <f t="shared" si="2"/>
        <v>0</v>
      </c>
      <c r="D12">
        <f t="shared" si="3"/>
        <v>0</v>
      </c>
      <c r="E12" t="str">
        <f t="shared" si="0"/>
        <v>0_0</v>
      </c>
    </row>
    <row r="13" spans="1:9" x14ac:dyDescent="0.2">
      <c r="A13">
        <v>12</v>
      </c>
      <c r="B13" s="1" t="s">
        <v>42</v>
      </c>
      <c r="C13">
        <f t="shared" si="2"/>
        <v>0</v>
      </c>
      <c r="D13">
        <f t="shared" si="3"/>
        <v>1</v>
      </c>
      <c r="E13" t="str">
        <f t="shared" si="0"/>
        <v>0_1</v>
      </c>
    </row>
    <row r="14" spans="1:9" x14ac:dyDescent="0.2">
      <c r="A14">
        <v>13</v>
      </c>
      <c r="B14" s="1" t="s">
        <v>43</v>
      </c>
      <c r="C14">
        <f t="shared" si="2"/>
        <v>0</v>
      </c>
      <c r="D14">
        <f t="shared" si="3"/>
        <v>2</v>
      </c>
      <c r="E14" t="str">
        <f t="shared" si="0"/>
        <v>0_2</v>
      </c>
    </row>
    <row r="15" spans="1:9" x14ac:dyDescent="0.2">
      <c r="A15">
        <v>14</v>
      </c>
      <c r="B15" s="1" t="s">
        <v>44</v>
      </c>
      <c r="C15">
        <f t="shared" si="2"/>
        <v>0</v>
      </c>
      <c r="D15">
        <f t="shared" si="3"/>
        <v>-1</v>
      </c>
      <c r="E15" t="str">
        <f t="shared" si="0"/>
        <v>0_-1</v>
      </c>
    </row>
    <row r="16" spans="1:9" x14ac:dyDescent="0.2">
      <c r="A16">
        <v>15</v>
      </c>
      <c r="B16" s="1" t="s">
        <v>45</v>
      </c>
      <c r="C16">
        <f t="shared" si="2"/>
        <v>0</v>
      </c>
      <c r="D16">
        <f t="shared" si="3"/>
        <v>-2</v>
      </c>
      <c r="E16" t="str">
        <f t="shared" si="0"/>
        <v>0_-2</v>
      </c>
    </row>
    <row r="17" spans="1:5" x14ac:dyDescent="0.2">
      <c r="A17">
        <v>16</v>
      </c>
      <c r="B17" s="1" t="s">
        <v>46</v>
      </c>
      <c r="C17">
        <f t="shared" si="2"/>
        <v>1</v>
      </c>
      <c r="D17">
        <f t="shared" si="3"/>
        <v>0</v>
      </c>
      <c r="E17" t="str">
        <f t="shared" si="0"/>
        <v>1_0</v>
      </c>
    </row>
    <row r="18" spans="1:5" x14ac:dyDescent="0.2">
      <c r="A18">
        <v>17</v>
      </c>
      <c r="B18" s="1" t="s">
        <v>47</v>
      </c>
      <c r="C18">
        <f t="shared" si="2"/>
        <v>1</v>
      </c>
      <c r="D18">
        <f t="shared" si="3"/>
        <v>1</v>
      </c>
      <c r="E18" t="str">
        <f t="shared" si="0"/>
        <v>1_1</v>
      </c>
    </row>
    <row r="19" spans="1:5" x14ac:dyDescent="0.2">
      <c r="A19">
        <v>18</v>
      </c>
      <c r="B19" s="1" t="s">
        <v>48</v>
      </c>
      <c r="C19">
        <f t="shared" si="2"/>
        <v>1</v>
      </c>
      <c r="D19">
        <f t="shared" si="3"/>
        <v>2</v>
      </c>
      <c r="E19" t="str">
        <f t="shared" si="0"/>
        <v>1_2</v>
      </c>
    </row>
    <row r="20" spans="1:5" x14ac:dyDescent="0.2">
      <c r="A20">
        <v>19</v>
      </c>
      <c r="B20" s="1" t="s">
        <v>49</v>
      </c>
      <c r="C20">
        <f>C15+1</f>
        <v>1</v>
      </c>
      <c r="D20">
        <f t="shared" si="3"/>
        <v>-1</v>
      </c>
      <c r="E20" t="str">
        <f t="shared" si="0"/>
        <v>1_-1</v>
      </c>
    </row>
    <row r="21" spans="1:5" x14ac:dyDescent="0.2">
      <c r="A21">
        <v>20</v>
      </c>
      <c r="B21" s="1" t="s">
        <v>50</v>
      </c>
      <c r="C21">
        <f t="shared" si="2"/>
        <v>1</v>
      </c>
      <c r="D21">
        <f t="shared" si="3"/>
        <v>-2</v>
      </c>
      <c r="E21" t="str">
        <f t="shared" si="0"/>
        <v>1_-2</v>
      </c>
    </row>
    <row r="22" spans="1:5" x14ac:dyDescent="0.2">
      <c r="A22">
        <v>21</v>
      </c>
      <c r="B22" s="1" t="s">
        <v>51</v>
      </c>
      <c r="C22">
        <f t="shared" si="2"/>
        <v>2</v>
      </c>
      <c r="D22">
        <f t="shared" si="3"/>
        <v>0</v>
      </c>
      <c r="E22" t="str">
        <f t="shared" si="0"/>
        <v>2_0</v>
      </c>
    </row>
    <row r="23" spans="1:5" x14ac:dyDescent="0.2">
      <c r="A23">
        <v>22</v>
      </c>
      <c r="B23" s="1" t="s">
        <v>52</v>
      </c>
      <c r="C23">
        <f t="shared" si="2"/>
        <v>2</v>
      </c>
      <c r="D23">
        <f t="shared" si="3"/>
        <v>1</v>
      </c>
      <c r="E23" t="str">
        <f t="shared" si="0"/>
        <v>2_1</v>
      </c>
    </row>
    <row r="24" spans="1:5" x14ac:dyDescent="0.2">
      <c r="A24">
        <v>23</v>
      </c>
      <c r="B24" s="1" t="s">
        <v>53</v>
      </c>
      <c r="C24">
        <f t="shared" si="2"/>
        <v>2</v>
      </c>
      <c r="D24">
        <f t="shared" si="3"/>
        <v>2</v>
      </c>
      <c r="E24" t="str">
        <f t="shared" si="0"/>
        <v>2_2</v>
      </c>
    </row>
    <row r="25" spans="1:5" x14ac:dyDescent="0.2">
      <c r="A25">
        <v>24</v>
      </c>
      <c r="B25" s="1" t="s">
        <v>54</v>
      </c>
      <c r="C25">
        <f>C20+1</f>
        <v>2</v>
      </c>
      <c r="D25">
        <f t="shared" si="3"/>
        <v>-1</v>
      </c>
      <c r="E25" t="str">
        <f t="shared" si="0"/>
        <v>2_-1</v>
      </c>
    </row>
    <row r="26" spans="1:5" x14ac:dyDescent="0.2">
      <c r="A26">
        <v>25</v>
      </c>
      <c r="B26" s="1" t="s">
        <v>55</v>
      </c>
      <c r="C26">
        <f t="shared" si="2"/>
        <v>2</v>
      </c>
      <c r="D26">
        <f t="shared" si="3"/>
        <v>-2</v>
      </c>
      <c r="E26" t="str">
        <f t="shared" si="0"/>
        <v>2_-2</v>
      </c>
    </row>
  </sheetData>
  <phoneticPr fontId="1" type="noConversion"/>
  <conditionalFormatting sqref="E2:E26">
    <cfRule type="duplicateValues" dxfId="19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EA4A-31E9-4E4E-8159-3F84FCD005ED}">
  <dimension ref="A3:G426"/>
  <sheetViews>
    <sheetView topLeftCell="G1" workbookViewId="0">
      <selection activeCell="B9" sqref="B9"/>
    </sheetView>
  </sheetViews>
  <sheetFormatPr defaultRowHeight="14.25" x14ac:dyDescent="0.2"/>
  <cols>
    <col min="1" max="1" width="3.875" bestFit="1" customWidth="1"/>
    <col min="2" max="2" width="69.75" bestFit="1" customWidth="1"/>
    <col min="3" max="3" width="38.25" bestFit="1" customWidth="1"/>
    <col min="4" max="5" width="11.875" bestFit="1" customWidth="1"/>
    <col min="6" max="6" width="255.625" bestFit="1" customWidth="1"/>
    <col min="7" max="7" width="6" bestFit="1" customWidth="1"/>
  </cols>
  <sheetData>
    <row r="3" spans="1:7" x14ac:dyDescent="0.2">
      <c r="B3" t="s">
        <v>1031</v>
      </c>
    </row>
    <row r="4" spans="1:7" x14ac:dyDescent="0.2">
      <c r="A4" t="s">
        <v>1032</v>
      </c>
      <c r="B4" t="s">
        <v>155</v>
      </c>
      <c r="C4" t="s">
        <v>1033</v>
      </c>
      <c r="D4" t="s">
        <v>1034</v>
      </c>
      <c r="E4" t="s">
        <v>1035</v>
      </c>
      <c r="F4" t="s">
        <v>1036</v>
      </c>
      <c r="G4" t="s">
        <v>1037</v>
      </c>
    </row>
    <row r="5" spans="1:7" x14ac:dyDescent="0.2">
      <c r="A5">
        <v>1</v>
      </c>
      <c r="B5" t="s">
        <v>159</v>
      </c>
      <c r="C5" t="s">
        <v>1038</v>
      </c>
      <c r="D5">
        <v>13.7445665554912</v>
      </c>
      <c r="E5">
        <v>100.510022805726</v>
      </c>
      <c r="G5">
        <v>1</v>
      </c>
    </row>
    <row r="6" spans="1:7" x14ac:dyDescent="0.2">
      <c r="A6">
        <v>2</v>
      </c>
      <c r="B6" t="s">
        <v>162</v>
      </c>
      <c r="C6" t="s">
        <v>1039</v>
      </c>
      <c r="D6">
        <v>13.749117228822</v>
      </c>
      <c r="E6">
        <v>100.50802320255301</v>
      </c>
      <c r="G6">
        <v>1</v>
      </c>
    </row>
    <row r="7" spans="1:7" x14ac:dyDescent="0.2">
      <c r="A7">
        <v>3</v>
      </c>
      <c r="B7" t="s">
        <v>165</v>
      </c>
      <c r="C7" t="s">
        <v>1040</v>
      </c>
      <c r="D7">
        <v>13.7552023869229</v>
      </c>
      <c r="E7">
        <v>100.51012073094201</v>
      </c>
      <c r="G7">
        <v>1</v>
      </c>
    </row>
    <row r="8" spans="1:7" x14ac:dyDescent="0.2">
      <c r="A8">
        <v>4</v>
      </c>
      <c r="B8" t="s">
        <v>166</v>
      </c>
      <c r="C8" t="s">
        <v>1041</v>
      </c>
      <c r="D8">
        <v>13.7476344160127</v>
      </c>
      <c r="E8">
        <v>100.505795197262</v>
      </c>
      <c r="G8">
        <v>1</v>
      </c>
    </row>
    <row r="9" spans="1:7" x14ac:dyDescent="0.2">
      <c r="A9">
        <v>5</v>
      </c>
      <c r="B9" t="s">
        <v>167</v>
      </c>
      <c r="C9" t="s">
        <v>1042</v>
      </c>
      <c r="D9">
        <v>13.7610446054727</v>
      </c>
      <c r="E9">
        <v>100.51144858679601</v>
      </c>
      <c r="F9" t="s">
        <v>1043</v>
      </c>
      <c r="G9">
        <v>1</v>
      </c>
    </row>
    <row r="10" spans="1:7" x14ac:dyDescent="0.2">
      <c r="A10">
        <v>6</v>
      </c>
      <c r="B10" t="s">
        <v>168</v>
      </c>
      <c r="C10" t="s">
        <v>1044</v>
      </c>
      <c r="D10">
        <v>13.7571612025428</v>
      </c>
      <c r="E10">
        <v>100.506859289687</v>
      </c>
      <c r="G10">
        <v>1</v>
      </c>
    </row>
    <row r="11" spans="1:7" x14ac:dyDescent="0.2">
      <c r="A11">
        <v>7</v>
      </c>
      <c r="B11" t="s">
        <v>169</v>
      </c>
      <c r="F11" t="s">
        <v>1045</v>
      </c>
      <c r="G11">
        <v>1</v>
      </c>
    </row>
    <row r="12" spans="1:7" x14ac:dyDescent="0.2">
      <c r="A12">
        <v>8</v>
      </c>
      <c r="B12" t="s">
        <v>170</v>
      </c>
      <c r="F12" t="s">
        <v>1045</v>
      </c>
      <c r="G12">
        <v>1</v>
      </c>
    </row>
    <row r="13" spans="1:7" x14ac:dyDescent="0.2">
      <c r="A13">
        <v>9</v>
      </c>
      <c r="B13" t="s">
        <v>171</v>
      </c>
      <c r="F13" t="s">
        <v>1045</v>
      </c>
      <c r="G13">
        <v>1</v>
      </c>
    </row>
    <row r="14" spans="1:7" x14ac:dyDescent="0.2">
      <c r="A14">
        <v>10</v>
      </c>
      <c r="B14" t="s">
        <v>172</v>
      </c>
      <c r="C14" t="s">
        <v>1046</v>
      </c>
      <c r="D14">
        <v>13.746656958485699</v>
      </c>
      <c r="E14">
        <v>100.515839295937</v>
      </c>
      <c r="G14">
        <v>1</v>
      </c>
    </row>
    <row r="15" spans="1:7" x14ac:dyDescent="0.2">
      <c r="A15">
        <v>11</v>
      </c>
      <c r="B15" t="s">
        <v>173</v>
      </c>
      <c r="C15" t="s">
        <v>1047</v>
      </c>
      <c r="D15">
        <v>13.753275690346401</v>
      </c>
      <c r="E15">
        <v>100.509093133356</v>
      </c>
      <c r="G15">
        <v>1</v>
      </c>
    </row>
    <row r="16" spans="1:7" x14ac:dyDescent="0.2">
      <c r="A16">
        <v>12</v>
      </c>
      <c r="B16" t="s">
        <v>174</v>
      </c>
      <c r="C16" t="s">
        <v>1048</v>
      </c>
      <c r="D16">
        <v>13.745767639003899</v>
      </c>
      <c r="E16">
        <v>100.51302378119399</v>
      </c>
      <c r="G16">
        <v>1</v>
      </c>
    </row>
    <row r="17" spans="1:7" x14ac:dyDescent="0.2">
      <c r="A17">
        <v>13</v>
      </c>
      <c r="B17" t="s">
        <v>175</v>
      </c>
      <c r="C17" t="s">
        <v>1049</v>
      </c>
      <c r="D17">
        <v>13.743099366753</v>
      </c>
      <c r="E17">
        <v>100.515272105348</v>
      </c>
      <c r="G17">
        <v>1</v>
      </c>
    </row>
    <row r="18" spans="1:7" x14ac:dyDescent="0.2">
      <c r="A18">
        <v>14</v>
      </c>
      <c r="B18" t="s">
        <v>167</v>
      </c>
      <c r="C18" t="s">
        <v>1042</v>
      </c>
      <c r="D18">
        <v>13.7610446054727</v>
      </c>
      <c r="E18">
        <v>100.51144858679601</v>
      </c>
      <c r="F18" t="s">
        <v>1043</v>
      </c>
      <c r="G18">
        <v>1</v>
      </c>
    </row>
    <row r="19" spans="1:7" x14ac:dyDescent="0.2">
      <c r="A19">
        <v>15</v>
      </c>
      <c r="B19" t="s">
        <v>1050</v>
      </c>
      <c r="C19" t="s">
        <v>1051</v>
      </c>
      <c r="D19">
        <v>13.7476513029938</v>
      </c>
      <c r="E19">
        <v>100.509398378846</v>
      </c>
      <c r="F19" t="s">
        <v>1052</v>
      </c>
      <c r="G19">
        <v>1</v>
      </c>
    </row>
    <row r="20" spans="1:7" x14ac:dyDescent="0.2">
      <c r="A20">
        <v>16</v>
      </c>
      <c r="B20" t="s">
        <v>177</v>
      </c>
      <c r="C20" t="s">
        <v>1053</v>
      </c>
      <c r="D20">
        <v>13.7573204253478</v>
      </c>
      <c r="E20">
        <v>100.50885012187899</v>
      </c>
      <c r="G20">
        <v>1</v>
      </c>
    </row>
    <row r="21" spans="1:7" x14ac:dyDescent="0.2">
      <c r="A21">
        <v>17</v>
      </c>
      <c r="B21" t="s">
        <v>178</v>
      </c>
      <c r="C21" t="s">
        <v>1054</v>
      </c>
      <c r="D21">
        <v>13.753792548272701</v>
      </c>
      <c r="E21">
        <v>100.507578073419</v>
      </c>
      <c r="G21">
        <v>1</v>
      </c>
    </row>
    <row r="22" spans="1:7" x14ac:dyDescent="0.2">
      <c r="A22">
        <v>18</v>
      </c>
      <c r="B22" t="s">
        <v>1055</v>
      </c>
      <c r="C22" t="s">
        <v>1056</v>
      </c>
      <c r="D22">
        <v>13.761484131874001</v>
      </c>
      <c r="E22">
        <v>100.51087434783101</v>
      </c>
      <c r="F22" t="s">
        <v>1057</v>
      </c>
      <c r="G22">
        <v>1</v>
      </c>
    </row>
    <row r="23" spans="1:7" x14ac:dyDescent="0.2">
      <c r="A23">
        <v>19</v>
      </c>
      <c r="B23" t="s">
        <v>180</v>
      </c>
      <c r="C23" t="s">
        <v>1058</v>
      </c>
      <c r="D23">
        <v>13.7470328463454</v>
      </c>
      <c r="E23">
        <v>100.512730952178</v>
      </c>
      <c r="G23">
        <v>1</v>
      </c>
    </row>
    <row r="24" spans="1:7" x14ac:dyDescent="0.2">
      <c r="A24">
        <v>20</v>
      </c>
      <c r="B24" t="s">
        <v>181</v>
      </c>
      <c r="C24" t="s">
        <v>1059</v>
      </c>
      <c r="D24">
        <v>13.749438525240601</v>
      </c>
      <c r="E24">
        <v>100.50930931081901</v>
      </c>
      <c r="G24">
        <v>1</v>
      </c>
    </row>
    <row r="25" spans="1:7" x14ac:dyDescent="0.2">
      <c r="A25">
        <v>21</v>
      </c>
      <c r="B25" t="s">
        <v>182</v>
      </c>
      <c r="C25" t="s">
        <v>1060</v>
      </c>
      <c r="D25">
        <v>13.757564636378399</v>
      </c>
      <c r="E25">
        <v>100.51090271165801</v>
      </c>
      <c r="G25">
        <v>1</v>
      </c>
    </row>
    <row r="26" spans="1:7" x14ac:dyDescent="0.2">
      <c r="A26">
        <v>22</v>
      </c>
      <c r="B26" t="s">
        <v>183</v>
      </c>
      <c r="C26" t="s">
        <v>1061</v>
      </c>
      <c r="D26">
        <v>13.7443162633244</v>
      </c>
      <c r="E26">
        <v>100.510084576889</v>
      </c>
      <c r="G26">
        <v>1</v>
      </c>
    </row>
    <row r="27" spans="1:7" x14ac:dyDescent="0.2">
      <c r="A27">
        <v>23</v>
      </c>
      <c r="B27" t="s">
        <v>184</v>
      </c>
      <c r="C27" t="s">
        <v>1062</v>
      </c>
      <c r="D27">
        <v>13.755515358401899</v>
      </c>
      <c r="E27">
        <v>100.51027903292901</v>
      </c>
      <c r="G27">
        <v>1</v>
      </c>
    </row>
    <row r="28" spans="1:7" x14ac:dyDescent="0.2">
      <c r="A28">
        <v>24</v>
      </c>
      <c r="B28" t="s">
        <v>185</v>
      </c>
      <c r="C28" t="s">
        <v>1063</v>
      </c>
      <c r="D28">
        <v>13.743498421029001</v>
      </c>
      <c r="E28">
        <v>100.509517192841</v>
      </c>
      <c r="G28">
        <v>1</v>
      </c>
    </row>
    <row r="29" spans="1:7" x14ac:dyDescent="0.2">
      <c r="A29">
        <v>25</v>
      </c>
      <c r="B29" t="s">
        <v>186</v>
      </c>
      <c r="C29" t="s">
        <v>1064</v>
      </c>
      <c r="D29">
        <v>13.7457824472085</v>
      </c>
      <c r="E29">
        <v>100.51225409915401</v>
      </c>
      <c r="G29">
        <v>1</v>
      </c>
    </row>
    <row r="30" spans="1:7" x14ac:dyDescent="0.2">
      <c r="A30">
        <v>26</v>
      </c>
      <c r="B30" t="s">
        <v>187</v>
      </c>
      <c r="C30" t="s">
        <v>1065</v>
      </c>
      <c r="D30">
        <v>13.749166688589399</v>
      </c>
      <c r="E30">
        <v>100.508353385726</v>
      </c>
      <c r="G30">
        <v>1</v>
      </c>
    </row>
    <row r="31" spans="1:7" x14ac:dyDescent="0.2">
      <c r="A31">
        <v>27</v>
      </c>
      <c r="B31" t="s">
        <v>188</v>
      </c>
      <c r="C31" t="s">
        <v>1066</v>
      </c>
      <c r="D31">
        <v>13.748042887752399</v>
      </c>
      <c r="E31">
        <v>100.505573424875</v>
      </c>
      <c r="G31">
        <v>1</v>
      </c>
    </row>
    <row r="32" spans="1:7" x14ac:dyDescent="0.2">
      <c r="A32">
        <v>28</v>
      </c>
      <c r="B32" t="s">
        <v>189</v>
      </c>
      <c r="C32" t="s">
        <v>1067</v>
      </c>
      <c r="D32">
        <v>13.7466548731899</v>
      </c>
      <c r="E32">
        <v>100.50964137288599</v>
      </c>
      <c r="G32">
        <v>1</v>
      </c>
    </row>
    <row r="33" spans="1:7" x14ac:dyDescent="0.2">
      <c r="A33">
        <v>29</v>
      </c>
      <c r="B33" t="s">
        <v>190</v>
      </c>
      <c r="C33" t="s">
        <v>1068</v>
      </c>
      <c r="D33">
        <v>13.752079182921999</v>
      </c>
      <c r="E33">
        <v>100.515197957154</v>
      </c>
      <c r="G33">
        <v>1</v>
      </c>
    </row>
    <row r="34" spans="1:7" x14ac:dyDescent="0.2">
      <c r="A34">
        <v>30</v>
      </c>
      <c r="B34" t="s">
        <v>191</v>
      </c>
      <c r="C34" t="s">
        <v>1069</v>
      </c>
      <c r="D34">
        <v>13.7559324492134</v>
      </c>
      <c r="E34">
        <v>100.51330316335201</v>
      </c>
      <c r="G34">
        <v>1</v>
      </c>
    </row>
    <row r="35" spans="1:7" x14ac:dyDescent="0.2">
      <c r="B35" t="s">
        <v>192</v>
      </c>
      <c r="G35">
        <v>1</v>
      </c>
    </row>
    <row r="36" spans="1:7" x14ac:dyDescent="0.2">
      <c r="B36" t="s">
        <v>155</v>
      </c>
      <c r="C36" t="s">
        <v>1033</v>
      </c>
      <c r="D36" t="s">
        <v>1034</v>
      </c>
      <c r="E36" t="s">
        <v>1035</v>
      </c>
      <c r="F36" t="s">
        <v>1036</v>
      </c>
      <c r="G36">
        <v>1</v>
      </c>
    </row>
    <row r="37" spans="1:7" x14ac:dyDescent="0.2">
      <c r="A37">
        <v>31</v>
      </c>
      <c r="B37" t="s">
        <v>1070</v>
      </c>
      <c r="C37" t="s">
        <v>1071</v>
      </c>
      <c r="D37">
        <v>13.7491007400616</v>
      </c>
      <c r="E37">
        <v>100.502818073431</v>
      </c>
      <c r="G37">
        <v>1</v>
      </c>
    </row>
    <row r="38" spans="1:7" x14ac:dyDescent="0.2">
      <c r="A38">
        <v>32</v>
      </c>
      <c r="B38" t="s">
        <v>1072</v>
      </c>
      <c r="C38" t="s">
        <v>1073</v>
      </c>
      <c r="D38">
        <v>13.748120043672801</v>
      </c>
      <c r="E38">
        <v>100.49527529906</v>
      </c>
      <c r="G38">
        <v>1</v>
      </c>
    </row>
    <row r="39" spans="1:7" x14ac:dyDescent="0.2">
      <c r="A39">
        <v>33</v>
      </c>
      <c r="B39" t="s">
        <v>1074</v>
      </c>
      <c r="C39" t="s">
        <v>1075</v>
      </c>
      <c r="D39">
        <v>13.7639640036355</v>
      </c>
      <c r="E39">
        <v>100.495269596724</v>
      </c>
      <c r="G39">
        <v>1</v>
      </c>
    </row>
    <row r="40" spans="1:7" x14ac:dyDescent="0.2">
      <c r="A40">
        <v>34</v>
      </c>
      <c r="B40" t="s">
        <v>1076</v>
      </c>
      <c r="C40" t="s">
        <v>1077</v>
      </c>
      <c r="D40">
        <v>13.7470052374213</v>
      </c>
      <c r="E40">
        <v>100.49011775652301</v>
      </c>
      <c r="F40" t="s">
        <v>1078</v>
      </c>
      <c r="G40">
        <v>1</v>
      </c>
    </row>
    <row r="41" spans="1:7" x14ac:dyDescent="0.2">
      <c r="A41">
        <v>35</v>
      </c>
      <c r="B41" t="s">
        <v>199</v>
      </c>
      <c r="C41" t="s">
        <v>1079</v>
      </c>
      <c r="D41">
        <v>13.7586560667434</v>
      </c>
      <c r="E41">
        <v>100.495746577086</v>
      </c>
      <c r="G41">
        <v>1</v>
      </c>
    </row>
    <row r="42" spans="1:7" x14ac:dyDescent="0.2">
      <c r="A42">
        <v>36</v>
      </c>
      <c r="B42" t="s">
        <v>1080</v>
      </c>
      <c r="C42" t="s">
        <v>1081</v>
      </c>
      <c r="D42">
        <v>13.754912042305</v>
      </c>
      <c r="E42">
        <v>100.505496077407</v>
      </c>
      <c r="G42">
        <v>1</v>
      </c>
    </row>
    <row r="43" spans="1:7" x14ac:dyDescent="0.2">
      <c r="A43">
        <v>37</v>
      </c>
      <c r="B43" t="s">
        <v>201</v>
      </c>
      <c r="C43" t="s">
        <v>1082</v>
      </c>
      <c r="D43">
        <v>13.7553458839469</v>
      </c>
      <c r="E43">
        <v>100.493020883067</v>
      </c>
      <c r="G43">
        <v>1</v>
      </c>
    </row>
    <row r="44" spans="1:7" x14ac:dyDescent="0.2">
      <c r="A44">
        <v>38</v>
      </c>
      <c r="B44" t="s">
        <v>202</v>
      </c>
      <c r="C44" t="s">
        <v>1083</v>
      </c>
      <c r="D44">
        <v>13.7568146692856</v>
      </c>
      <c r="E44">
        <v>100.499089739054</v>
      </c>
      <c r="G44">
        <v>1</v>
      </c>
    </row>
    <row r="45" spans="1:7" x14ac:dyDescent="0.2">
      <c r="A45">
        <v>39</v>
      </c>
      <c r="B45" t="s">
        <v>203</v>
      </c>
      <c r="C45" t="s">
        <v>1084</v>
      </c>
      <c r="D45">
        <v>13.763703307340499</v>
      </c>
      <c r="E45">
        <v>100.49630470030201</v>
      </c>
      <c r="G45">
        <v>1</v>
      </c>
    </row>
    <row r="46" spans="1:7" x14ac:dyDescent="0.2">
      <c r="A46">
        <v>40</v>
      </c>
      <c r="B46" t="s">
        <v>204</v>
      </c>
      <c r="C46" t="s">
        <v>1085</v>
      </c>
      <c r="D46">
        <v>13.752676469103999</v>
      </c>
      <c r="E46">
        <v>100.50150913905399</v>
      </c>
      <c r="G46">
        <v>1</v>
      </c>
    </row>
    <row r="47" spans="1:7" x14ac:dyDescent="0.2">
      <c r="A47">
        <v>41</v>
      </c>
      <c r="B47" t="s">
        <v>205</v>
      </c>
      <c r="C47" t="s">
        <v>1086</v>
      </c>
      <c r="D47">
        <v>13.7554963433422</v>
      </c>
      <c r="E47">
        <v>100.503860577407</v>
      </c>
      <c r="G47">
        <v>1</v>
      </c>
    </row>
    <row r="48" spans="1:7" x14ac:dyDescent="0.2">
      <c r="A48">
        <v>42</v>
      </c>
      <c r="B48" t="s">
        <v>1087</v>
      </c>
      <c r="C48" t="s">
        <v>1088</v>
      </c>
      <c r="D48">
        <v>13.759480384258801</v>
      </c>
      <c r="E48">
        <v>100.501754449584</v>
      </c>
      <c r="G48">
        <v>1</v>
      </c>
    </row>
    <row r="49" spans="1:7" x14ac:dyDescent="0.2">
      <c r="A49">
        <v>43</v>
      </c>
      <c r="B49" t="s">
        <v>207</v>
      </c>
      <c r="C49" t="s">
        <v>1089</v>
      </c>
      <c r="D49">
        <v>13.7560422812157</v>
      </c>
      <c r="E49">
        <v>100.489923072867</v>
      </c>
      <c r="G49">
        <v>1</v>
      </c>
    </row>
    <row r="50" spans="1:7" x14ac:dyDescent="0.2">
      <c r="A50">
        <v>44</v>
      </c>
      <c r="B50" t="s">
        <v>1090</v>
      </c>
      <c r="C50" t="s">
        <v>1091</v>
      </c>
      <c r="D50">
        <v>13.742971935199799</v>
      </c>
      <c r="E50">
        <v>100.49938302248501</v>
      </c>
      <c r="F50" t="s">
        <v>1092</v>
      </c>
      <c r="G50">
        <v>1</v>
      </c>
    </row>
    <row r="51" spans="1:7" x14ac:dyDescent="0.2">
      <c r="A51">
        <v>45</v>
      </c>
      <c r="B51" t="s">
        <v>209</v>
      </c>
      <c r="C51" t="s">
        <v>1093</v>
      </c>
      <c r="D51">
        <v>13.761824776919701</v>
      </c>
      <c r="E51">
        <v>100.496894673401</v>
      </c>
      <c r="G51">
        <v>1</v>
      </c>
    </row>
    <row r="52" spans="1:7" x14ac:dyDescent="0.2">
      <c r="A52">
        <v>46</v>
      </c>
      <c r="B52" t="s">
        <v>210</v>
      </c>
      <c r="C52" t="s">
        <v>1094</v>
      </c>
      <c r="D52">
        <v>13.742825333429</v>
      </c>
      <c r="E52">
        <v>100.498196058692</v>
      </c>
      <c r="G52">
        <v>1</v>
      </c>
    </row>
    <row r="53" spans="1:7" x14ac:dyDescent="0.2">
      <c r="A53">
        <v>47</v>
      </c>
      <c r="B53" t="s">
        <v>211</v>
      </c>
      <c r="C53" t="s">
        <v>1095</v>
      </c>
      <c r="D53">
        <v>13.7443023389087</v>
      </c>
      <c r="E53">
        <v>100.494958262376</v>
      </c>
      <c r="G53">
        <v>1</v>
      </c>
    </row>
    <row r="54" spans="1:7" x14ac:dyDescent="0.2">
      <c r="A54">
        <v>48</v>
      </c>
      <c r="B54" t="s">
        <v>212</v>
      </c>
      <c r="C54" t="s">
        <v>1096</v>
      </c>
      <c r="D54">
        <v>13.7426726416485</v>
      </c>
      <c r="E54">
        <v>100.493303336408</v>
      </c>
      <c r="G54">
        <v>1</v>
      </c>
    </row>
    <row r="55" spans="1:7" x14ac:dyDescent="0.2">
      <c r="A55">
        <v>49</v>
      </c>
      <c r="B55" t="s">
        <v>213</v>
      </c>
      <c r="F55" t="s">
        <v>1097</v>
      </c>
      <c r="G55">
        <v>1</v>
      </c>
    </row>
    <row r="56" spans="1:7" x14ac:dyDescent="0.2">
      <c r="A56">
        <v>50</v>
      </c>
      <c r="B56" t="s">
        <v>214</v>
      </c>
      <c r="C56" t="s">
        <v>1098</v>
      </c>
      <c r="D56">
        <v>13.7548328648628</v>
      </c>
      <c r="E56">
        <v>100.488685983217</v>
      </c>
      <c r="G56">
        <v>1</v>
      </c>
    </row>
    <row r="57" spans="1:7" x14ac:dyDescent="0.2">
      <c r="A57">
        <v>51</v>
      </c>
      <c r="B57" t="s">
        <v>215</v>
      </c>
      <c r="C57" t="s">
        <v>1099</v>
      </c>
      <c r="D57">
        <v>13.7409829269958</v>
      </c>
      <c r="E57">
        <v>100.495359799111</v>
      </c>
      <c r="G57">
        <v>1</v>
      </c>
    </row>
    <row r="58" spans="1:7" x14ac:dyDescent="0.2">
      <c r="A58">
        <v>52</v>
      </c>
      <c r="B58" t="s">
        <v>216</v>
      </c>
      <c r="C58" t="s">
        <v>1100</v>
      </c>
      <c r="D58">
        <v>13.7515592253985</v>
      </c>
      <c r="E58">
        <v>100.492538386937</v>
      </c>
      <c r="G58">
        <v>1</v>
      </c>
    </row>
    <row r="59" spans="1:7" x14ac:dyDescent="0.2">
      <c r="A59">
        <v>53</v>
      </c>
      <c r="B59" t="s">
        <v>217</v>
      </c>
      <c r="C59" t="s">
        <v>1101</v>
      </c>
      <c r="D59">
        <v>13.7465530773688</v>
      </c>
      <c r="E59">
        <v>100.49315544764799</v>
      </c>
      <c r="G59">
        <v>1</v>
      </c>
    </row>
    <row r="60" spans="1:7" x14ac:dyDescent="0.2">
      <c r="A60">
        <v>54</v>
      </c>
      <c r="B60" t="s">
        <v>218</v>
      </c>
      <c r="C60" t="s">
        <v>1102</v>
      </c>
      <c r="D60">
        <v>13.751008596929999</v>
      </c>
      <c r="E60">
        <v>100.501013850419</v>
      </c>
      <c r="G60">
        <v>1</v>
      </c>
    </row>
    <row r="61" spans="1:7" x14ac:dyDescent="0.2">
      <c r="A61">
        <v>55</v>
      </c>
      <c r="B61" t="s">
        <v>219</v>
      </c>
      <c r="C61" t="s">
        <v>1103</v>
      </c>
      <c r="D61">
        <v>13.749098068947101</v>
      </c>
      <c r="E61">
        <v>100.497303081383</v>
      </c>
      <c r="G61">
        <v>1</v>
      </c>
    </row>
    <row r="62" spans="1:7" x14ac:dyDescent="0.2">
      <c r="A62">
        <v>56</v>
      </c>
      <c r="B62" t="s">
        <v>1104</v>
      </c>
      <c r="C62" t="s">
        <v>1105</v>
      </c>
      <c r="D62">
        <v>13.7607510411604</v>
      </c>
      <c r="E62">
        <v>100.495921848721</v>
      </c>
      <c r="F62" t="s">
        <v>1106</v>
      </c>
      <c r="G62">
        <v>1</v>
      </c>
    </row>
    <row r="63" spans="1:7" x14ac:dyDescent="0.2">
      <c r="A63">
        <v>57</v>
      </c>
      <c r="B63" t="s">
        <v>221</v>
      </c>
      <c r="C63" t="s">
        <v>1107</v>
      </c>
      <c r="D63">
        <v>13.7602619641993</v>
      </c>
      <c r="E63">
        <v>100.499806623765</v>
      </c>
      <c r="G63">
        <v>1</v>
      </c>
    </row>
    <row r="64" spans="1:7" x14ac:dyDescent="0.2">
      <c r="A64">
        <v>58</v>
      </c>
      <c r="B64" t="s">
        <v>222</v>
      </c>
      <c r="C64" t="s">
        <v>1108</v>
      </c>
      <c r="D64">
        <v>13.7534536089179</v>
      </c>
      <c r="E64">
        <v>100.50415851853199</v>
      </c>
      <c r="G64">
        <v>1</v>
      </c>
    </row>
    <row r="65" spans="1:7" x14ac:dyDescent="0.2">
      <c r="A65">
        <v>59</v>
      </c>
      <c r="B65" t="s">
        <v>223</v>
      </c>
      <c r="C65" t="s">
        <v>1109</v>
      </c>
      <c r="D65">
        <v>13.766937656059</v>
      </c>
      <c r="E65">
        <v>100.50286012782701</v>
      </c>
      <c r="G65">
        <v>1</v>
      </c>
    </row>
    <row r="66" spans="1:7" x14ac:dyDescent="0.2">
      <c r="A66">
        <v>60</v>
      </c>
      <c r="B66" t="s">
        <v>224</v>
      </c>
      <c r="C66" t="s">
        <v>1110</v>
      </c>
      <c r="D66">
        <v>13.7641065610886</v>
      </c>
      <c r="E66">
        <v>100.506643903834</v>
      </c>
      <c r="G66">
        <v>1</v>
      </c>
    </row>
    <row r="67" spans="1:7" x14ac:dyDescent="0.2">
      <c r="A67">
        <v>61</v>
      </c>
      <c r="B67" t="s">
        <v>225</v>
      </c>
      <c r="C67" t="s">
        <v>1111</v>
      </c>
      <c r="D67">
        <v>13.764432708571</v>
      </c>
      <c r="E67">
        <v>100.501567906243</v>
      </c>
      <c r="G67">
        <v>1</v>
      </c>
    </row>
    <row r="68" spans="1:7" x14ac:dyDescent="0.2">
      <c r="A68">
        <v>62</v>
      </c>
      <c r="B68" t="s">
        <v>227</v>
      </c>
      <c r="C68" t="s">
        <v>1112</v>
      </c>
      <c r="D68">
        <v>13.7696368724104</v>
      </c>
      <c r="E68">
        <v>100.502833034757</v>
      </c>
      <c r="G68">
        <v>1</v>
      </c>
    </row>
    <row r="69" spans="1:7" x14ac:dyDescent="0.2">
      <c r="A69">
        <v>63</v>
      </c>
      <c r="B69" t="s">
        <v>229</v>
      </c>
      <c r="C69" t="s">
        <v>1113</v>
      </c>
      <c r="D69">
        <v>13.766246239955899</v>
      </c>
      <c r="E69">
        <v>100.500960840289</v>
      </c>
      <c r="G69">
        <v>1</v>
      </c>
    </row>
    <row r="70" spans="1:7" x14ac:dyDescent="0.2">
      <c r="A70">
        <v>64</v>
      </c>
      <c r="B70" t="s">
        <v>231</v>
      </c>
      <c r="C70" t="s">
        <v>1114</v>
      </c>
      <c r="D70">
        <v>13.754868624252399</v>
      </c>
      <c r="E70">
        <v>100.504108841223</v>
      </c>
      <c r="G70">
        <v>1</v>
      </c>
    </row>
    <row r="71" spans="1:7" x14ac:dyDescent="0.2">
      <c r="A71">
        <v>65</v>
      </c>
      <c r="B71" t="s">
        <v>233</v>
      </c>
      <c r="C71" t="s">
        <v>1115</v>
      </c>
      <c r="D71">
        <v>13.7556777205141</v>
      </c>
      <c r="E71">
        <v>100.504823957423</v>
      </c>
      <c r="G71">
        <v>1</v>
      </c>
    </row>
    <row r="72" spans="1:7" x14ac:dyDescent="0.2">
      <c r="A72">
        <v>66</v>
      </c>
      <c r="B72" t="s">
        <v>235</v>
      </c>
      <c r="C72" t="s">
        <v>1116</v>
      </c>
      <c r="D72">
        <v>13.741147673747101</v>
      </c>
      <c r="E72">
        <v>100.49821168071701</v>
      </c>
      <c r="G72">
        <v>1</v>
      </c>
    </row>
    <row r="73" spans="1:7" x14ac:dyDescent="0.2">
      <c r="A73">
        <v>67</v>
      </c>
      <c r="B73" t="s">
        <v>236</v>
      </c>
      <c r="C73" t="s">
        <v>1117</v>
      </c>
      <c r="D73">
        <v>13.7641656521544</v>
      </c>
      <c r="E73">
        <v>100.497844937449</v>
      </c>
      <c r="G73">
        <v>1</v>
      </c>
    </row>
    <row r="74" spans="1:7" x14ac:dyDescent="0.2">
      <c r="A74">
        <v>68</v>
      </c>
      <c r="B74" t="s">
        <v>237</v>
      </c>
      <c r="C74" t="s">
        <v>1118</v>
      </c>
      <c r="D74">
        <v>13.7443228272544</v>
      </c>
      <c r="E74">
        <v>100.494184975659</v>
      </c>
      <c r="G74">
        <v>1</v>
      </c>
    </row>
    <row r="75" spans="1:7" x14ac:dyDescent="0.2">
      <c r="A75">
        <v>69</v>
      </c>
      <c r="B75" t="s">
        <v>238</v>
      </c>
      <c r="F75" t="s">
        <v>1119</v>
      </c>
      <c r="G75">
        <v>1</v>
      </c>
    </row>
    <row r="76" spans="1:7" x14ac:dyDescent="0.2">
      <c r="A76">
        <v>70</v>
      </c>
      <c r="B76" t="s">
        <v>239</v>
      </c>
      <c r="C76" t="s">
        <v>1120</v>
      </c>
      <c r="D76">
        <v>13.7691613185278</v>
      </c>
      <c r="E76">
        <v>100.495251882048</v>
      </c>
      <c r="G76">
        <v>1</v>
      </c>
    </row>
    <row r="77" spans="1:7" x14ac:dyDescent="0.2">
      <c r="A77">
        <v>71</v>
      </c>
      <c r="B77" t="s">
        <v>240</v>
      </c>
      <c r="F77" t="s">
        <v>1121</v>
      </c>
      <c r="G77">
        <v>1</v>
      </c>
    </row>
    <row r="78" spans="1:7" x14ac:dyDescent="0.2">
      <c r="G78">
        <v>1</v>
      </c>
    </row>
    <row r="79" spans="1:7" x14ac:dyDescent="0.2">
      <c r="B79" t="s">
        <v>155</v>
      </c>
      <c r="C79" t="s">
        <v>1033</v>
      </c>
      <c r="D79" t="s">
        <v>1034</v>
      </c>
      <c r="E79" t="s">
        <v>1035</v>
      </c>
      <c r="F79" t="s">
        <v>156</v>
      </c>
      <c r="G79">
        <v>1</v>
      </c>
    </row>
    <row r="80" spans="1:7" x14ac:dyDescent="0.2">
      <c r="A80">
        <v>72</v>
      </c>
      <c r="B80" t="s">
        <v>242</v>
      </c>
      <c r="C80" t="s">
        <v>1122</v>
      </c>
      <c r="D80">
        <v>13.7506971667637</v>
      </c>
      <c r="E80">
        <v>100.354285466115</v>
      </c>
      <c r="G80">
        <v>1</v>
      </c>
    </row>
    <row r="81" spans="1:7" x14ac:dyDescent="0.2">
      <c r="A81">
        <v>73</v>
      </c>
      <c r="B81" t="s">
        <v>243</v>
      </c>
      <c r="C81" t="s">
        <v>1123</v>
      </c>
      <c r="D81">
        <v>13.729279153237499</v>
      </c>
      <c r="E81">
        <v>100.38854393483</v>
      </c>
      <c r="G81">
        <v>1</v>
      </c>
    </row>
    <row r="82" spans="1:7" x14ac:dyDescent="0.2">
      <c r="A82">
        <v>74</v>
      </c>
      <c r="B82" t="s">
        <v>244</v>
      </c>
      <c r="C82" t="s">
        <v>1124</v>
      </c>
      <c r="D82">
        <v>13.730109965406101</v>
      </c>
      <c r="E82">
        <v>100.36853143972201</v>
      </c>
      <c r="G82">
        <v>1</v>
      </c>
    </row>
    <row r="83" spans="1:7" x14ac:dyDescent="0.2">
      <c r="A83">
        <v>75</v>
      </c>
      <c r="B83" t="s">
        <v>245</v>
      </c>
      <c r="C83" t="s">
        <v>1125</v>
      </c>
      <c r="D83">
        <v>13.6951830740323</v>
      </c>
      <c r="E83">
        <v>100.392836043412</v>
      </c>
      <c r="G83">
        <v>1</v>
      </c>
    </row>
    <row r="84" spans="1:7" x14ac:dyDescent="0.2">
      <c r="A84">
        <v>76</v>
      </c>
      <c r="B84" t="s">
        <v>246</v>
      </c>
      <c r="C84" t="s">
        <v>1126</v>
      </c>
      <c r="D84">
        <v>13.701309429391801</v>
      </c>
      <c r="E84">
        <v>100.377504481858</v>
      </c>
      <c r="G84">
        <v>1</v>
      </c>
    </row>
    <row r="85" spans="1:7" x14ac:dyDescent="0.2">
      <c r="A85">
        <v>77</v>
      </c>
      <c r="B85" t="s">
        <v>247</v>
      </c>
      <c r="C85" t="s">
        <v>1127</v>
      </c>
      <c r="D85">
        <v>13.7072012167922</v>
      </c>
      <c r="E85">
        <v>100.381876469405</v>
      </c>
      <c r="G85">
        <v>1</v>
      </c>
    </row>
    <row r="86" spans="1:7" x14ac:dyDescent="0.2">
      <c r="A86">
        <v>78</v>
      </c>
      <c r="B86" t="s">
        <v>248</v>
      </c>
      <c r="C86" t="s">
        <v>1128</v>
      </c>
      <c r="D86">
        <v>13.713336079893899</v>
      </c>
      <c r="E86">
        <v>100.407544276762</v>
      </c>
      <c r="G86">
        <v>1</v>
      </c>
    </row>
    <row r="87" spans="1:7" x14ac:dyDescent="0.2">
      <c r="A87">
        <v>79</v>
      </c>
      <c r="B87" t="s">
        <v>249</v>
      </c>
      <c r="C87" t="s">
        <v>1129</v>
      </c>
      <c r="D87">
        <v>13.7121047641642</v>
      </c>
      <c r="E87">
        <v>100.418883052289</v>
      </c>
      <c r="G87">
        <v>1</v>
      </c>
    </row>
    <row r="88" spans="1:7" x14ac:dyDescent="0.2">
      <c r="A88">
        <v>80</v>
      </c>
      <c r="B88" t="s">
        <v>250</v>
      </c>
      <c r="C88" t="s">
        <v>1130</v>
      </c>
      <c r="D88">
        <v>13.7073108841637</v>
      </c>
      <c r="E88">
        <v>100.37584739461801</v>
      </c>
      <c r="G88">
        <v>1</v>
      </c>
    </row>
    <row r="89" spans="1:7" x14ac:dyDescent="0.2">
      <c r="A89">
        <v>81</v>
      </c>
      <c r="B89" t="s">
        <v>251</v>
      </c>
      <c r="C89" t="s">
        <v>1131</v>
      </c>
      <c r="D89">
        <v>13.6844948964625</v>
      </c>
      <c r="E89">
        <v>100.412530138802</v>
      </c>
      <c r="G89">
        <v>1</v>
      </c>
    </row>
    <row r="90" spans="1:7" x14ac:dyDescent="0.2">
      <c r="A90">
        <v>82</v>
      </c>
      <c r="B90" t="s">
        <v>252</v>
      </c>
      <c r="C90" t="s">
        <v>1132</v>
      </c>
      <c r="D90">
        <v>13.685644014342101</v>
      </c>
      <c r="E90">
        <v>100.422100205722</v>
      </c>
      <c r="G90">
        <v>1</v>
      </c>
    </row>
    <row r="91" spans="1:7" x14ac:dyDescent="0.2">
      <c r="A91">
        <v>83</v>
      </c>
      <c r="B91" t="s">
        <v>253</v>
      </c>
      <c r="C91" t="s">
        <v>1133</v>
      </c>
      <c r="D91">
        <v>13.6805420864744</v>
      </c>
      <c r="E91">
        <v>100.40775827995</v>
      </c>
      <c r="G91">
        <v>1</v>
      </c>
    </row>
    <row r="92" spans="1:7" x14ac:dyDescent="0.2">
      <c r="A92">
        <v>84</v>
      </c>
      <c r="B92" t="s">
        <v>254</v>
      </c>
      <c r="C92" t="s">
        <v>1134</v>
      </c>
      <c r="D92">
        <v>13.678940583556599</v>
      </c>
      <c r="E92">
        <v>100.408581704987</v>
      </c>
      <c r="G92">
        <v>1</v>
      </c>
    </row>
    <row r="93" spans="1:7" x14ac:dyDescent="0.2">
      <c r="A93">
        <v>85</v>
      </c>
      <c r="B93" t="s">
        <v>255</v>
      </c>
      <c r="C93" t="s">
        <v>1135</v>
      </c>
      <c r="D93">
        <v>13.6896745137867</v>
      </c>
      <c r="E93">
        <v>100.41745239892001</v>
      </c>
      <c r="G93">
        <v>1</v>
      </c>
    </row>
    <row r="94" spans="1:7" x14ac:dyDescent="0.2">
      <c r="A94">
        <v>86</v>
      </c>
      <c r="B94" t="s">
        <v>256</v>
      </c>
      <c r="C94" t="s">
        <v>1136</v>
      </c>
      <c r="D94">
        <v>13.6963793595695</v>
      </c>
      <c r="E94">
        <v>100.409107613636</v>
      </c>
      <c r="G94">
        <v>1</v>
      </c>
    </row>
    <row r="95" spans="1:7" x14ac:dyDescent="0.2">
      <c r="A95">
        <v>87</v>
      </c>
      <c r="B95" t="s">
        <v>257</v>
      </c>
      <c r="F95" t="s">
        <v>1045</v>
      </c>
      <c r="G95">
        <v>1</v>
      </c>
    </row>
    <row r="96" spans="1:7" x14ac:dyDescent="0.2">
      <c r="A96">
        <v>88</v>
      </c>
      <c r="B96" t="s">
        <v>258</v>
      </c>
      <c r="F96" t="s">
        <v>1045</v>
      </c>
      <c r="G96">
        <v>1</v>
      </c>
    </row>
    <row r="97" spans="1:7" x14ac:dyDescent="0.2">
      <c r="A97">
        <v>89</v>
      </c>
      <c r="B97" t="s">
        <v>259</v>
      </c>
      <c r="C97" t="s">
        <v>1137</v>
      </c>
      <c r="D97">
        <v>13.677432738228299</v>
      </c>
      <c r="E97">
        <v>100.395799009762</v>
      </c>
      <c r="G97">
        <v>1</v>
      </c>
    </row>
    <row r="98" spans="1:7" x14ac:dyDescent="0.2">
      <c r="A98">
        <v>90</v>
      </c>
      <c r="B98" t="s">
        <v>260</v>
      </c>
      <c r="C98" t="s">
        <v>1138</v>
      </c>
      <c r="D98">
        <v>13.691792465184299</v>
      </c>
      <c r="E98">
        <v>100.394200399029</v>
      </c>
      <c r="G98">
        <v>1</v>
      </c>
    </row>
    <row r="99" spans="1:7" x14ac:dyDescent="0.2">
      <c r="A99">
        <v>91</v>
      </c>
      <c r="B99" t="s">
        <v>261</v>
      </c>
      <c r="C99" t="s">
        <v>1139</v>
      </c>
      <c r="D99">
        <v>13.7074160764907</v>
      </c>
      <c r="E99">
        <v>100.400752275426</v>
      </c>
      <c r="G99">
        <v>1</v>
      </c>
    </row>
    <row r="100" spans="1:7" x14ac:dyDescent="0.2">
      <c r="A100">
        <v>92</v>
      </c>
      <c r="B100" t="s">
        <v>262</v>
      </c>
      <c r="C100" t="s">
        <v>1140</v>
      </c>
      <c r="D100">
        <v>13.7046861792297</v>
      </c>
      <c r="E100">
        <v>100.384525558701</v>
      </c>
      <c r="G100">
        <v>1</v>
      </c>
    </row>
    <row r="101" spans="1:7" x14ac:dyDescent="0.2">
      <c r="A101">
        <v>93</v>
      </c>
      <c r="B101" t="s">
        <v>263</v>
      </c>
      <c r="C101" t="s">
        <v>1141</v>
      </c>
      <c r="D101">
        <v>13.7186050482554</v>
      </c>
      <c r="E101">
        <v>100.377775040218</v>
      </c>
      <c r="G101">
        <v>1</v>
      </c>
    </row>
    <row r="102" spans="1:7" x14ac:dyDescent="0.2">
      <c r="A102">
        <v>94</v>
      </c>
      <c r="B102" t="s">
        <v>264</v>
      </c>
      <c r="C102" t="s">
        <v>1142</v>
      </c>
      <c r="D102">
        <v>13.731440508362301</v>
      </c>
      <c r="E102">
        <v>100.37529405425001</v>
      </c>
      <c r="G102">
        <v>1</v>
      </c>
    </row>
    <row r="103" spans="1:7" x14ac:dyDescent="0.2">
      <c r="A103">
        <v>95</v>
      </c>
      <c r="B103" t="s">
        <v>265</v>
      </c>
      <c r="C103" t="s">
        <v>1143</v>
      </c>
      <c r="D103">
        <v>13.722231361850399</v>
      </c>
      <c r="E103">
        <v>100.388101511149</v>
      </c>
      <c r="G103">
        <v>1</v>
      </c>
    </row>
    <row r="104" spans="1:7" x14ac:dyDescent="0.2">
      <c r="A104">
        <v>96</v>
      </c>
      <c r="B104" t="s">
        <v>266</v>
      </c>
      <c r="C104" t="s">
        <v>1144</v>
      </c>
      <c r="D104">
        <v>13.718218291421501</v>
      </c>
      <c r="E104">
        <v>100.375541994599</v>
      </c>
      <c r="F104" t="s">
        <v>1145</v>
      </c>
      <c r="G104">
        <v>1</v>
      </c>
    </row>
    <row r="105" spans="1:7" x14ac:dyDescent="0.2">
      <c r="A105">
        <v>97</v>
      </c>
      <c r="B105" t="s">
        <v>267</v>
      </c>
      <c r="C105" t="s">
        <v>1146</v>
      </c>
      <c r="D105">
        <v>13.7153150941086</v>
      </c>
      <c r="E105">
        <v>100.374753763936</v>
      </c>
      <c r="G105">
        <v>1</v>
      </c>
    </row>
    <row r="106" spans="1:7" x14ac:dyDescent="0.2">
      <c r="A106">
        <v>98</v>
      </c>
      <c r="B106" t="s">
        <v>268</v>
      </c>
      <c r="C106" t="s">
        <v>1147</v>
      </c>
      <c r="D106">
        <v>13.7358411381128</v>
      </c>
      <c r="E106">
        <v>100.359000426525</v>
      </c>
      <c r="G106">
        <v>1</v>
      </c>
    </row>
    <row r="107" spans="1:7" x14ac:dyDescent="0.2">
      <c r="A107">
        <v>99</v>
      </c>
      <c r="B107" t="s">
        <v>269</v>
      </c>
      <c r="C107" t="s">
        <v>1148</v>
      </c>
      <c r="D107">
        <v>13.7494926634538</v>
      </c>
      <c r="E107">
        <v>100.354813536457</v>
      </c>
      <c r="G107">
        <v>1</v>
      </c>
    </row>
    <row r="108" spans="1:7" x14ac:dyDescent="0.2">
      <c r="A108">
        <v>100</v>
      </c>
      <c r="B108" t="s">
        <v>270</v>
      </c>
      <c r="F108" t="s">
        <v>1045</v>
      </c>
      <c r="G108">
        <v>1</v>
      </c>
    </row>
    <row r="109" spans="1:7" x14ac:dyDescent="0.2">
      <c r="A109">
        <v>101</v>
      </c>
      <c r="B109" t="s">
        <v>271</v>
      </c>
      <c r="C109" t="s">
        <v>1149</v>
      </c>
      <c r="D109">
        <v>13.7440524776444</v>
      </c>
      <c r="E109">
        <v>100.420333020006</v>
      </c>
      <c r="G109">
        <v>1</v>
      </c>
    </row>
    <row r="110" spans="1:7" x14ac:dyDescent="0.2">
      <c r="A110">
        <v>102</v>
      </c>
      <c r="B110" t="s">
        <v>272</v>
      </c>
      <c r="F110" t="s">
        <v>1045</v>
      </c>
      <c r="G110">
        <v>1</v>
      </c>
    </row>
    <row r="111" spans="1:7" x14ac:dyDescent="0.2">
      <c r="A111">
        <v>103</v>
      </c>
      <c r="B111" t="s">
        <v>273</v>
      </c>
      <c r="C111" t="s">
        <v>1150</v>
      </c>
      <c r="D111">
        <v>13.6933156726428</v>
      </c>
      <c r="E111">
        <v>100.391930451771</v>
      </c>
      <c r="G111">
        <v>1</v>
      </c>
    </row>
    <row r="112" spans="1:7" x14ac:dyDescent="0.2">
      <c r="A112">
        <v>104</v>
      </c>
      <c r="B112" t="s">
        <v>274</v>
      </c>
      <c r="C112" t="s">
        <v>1151</v>
      </c>
      <c r="D112">
        <v>13.7332993095724</v>
      </c>
      <c r="E112">
        <v>100.36457479427401</v>
      </c>
      <c r="G112">
        <v>1</v>
      </c>
    </row>
    <row r="113" spans="1:7" x14ac:dyDescent="0.2">
      <c r="A113">
        <v>105</v>
      </c>
      <c r="B113" t="s">
        <v>275</v>
      </c>
      <c r="C113" t="s">
        <v>1152</v>
      </c>
      <c r="D113">
        <v>13.7341039318708</v>
      </c>
      <c r="E113">
        <v>100.37066005746701</v>
      </c>
      <c r="G113">
        <v>1</v>
      </c>
    </row>
    <row r="114" spans="1:7" x14ac:dyDescent="0.2">
      <c r="A114">
        <v>106</v>
      </c>
      <c r="B114" t="s">
        <v>276</v>
      </c>
      <c r="C114" t="s">
        <v>1153</v>
      </c>
      <c r="D114">
        <v>13.6953559183141</v>
      </c>
      <c r="E114">
        <v>100.400006517733</v>
      </c>
      <c r="F114" t="s">
        <v>1154</v>
      </c>
      <c r="G114">
        <v>1</v>
      </c>
    </row>
    <row r="115" spans="1:7" x14ac:dyDescent="0.2">
      <c r="A115">
        <v>107</v>
      </c>
      <c r="B115" t="s">
        <v>277</v>
      </c>
      <c r="C115" t="s">
        <v>1155</v>
      </c>
      <c r="D115">
        <v>13.697984356366799</v>
      </c>
      <c r="E115">
        <v>100.406042756689</v>
      </c>
      <c r="F115" t="s">
        <v>1154</v>
      </c>
      <c r="G115">
        <v>1</v>
      </c>
    </row>
    <row r="116" spans="1:7" x14ac:dyDescent="0.2">
      <c r="A116">
        <v>108</v>
      </c>
      <c r="B116" t="s">
        <v>278</v>
      </c>
      <c r="C116" t="s">
        <v>1156</v>
      </c>
      <c r="D116">
        <v>13.693530747388101</v>
      </c>
      <c r="E116">
        <v>100.399889753599</v>
      </c>
      <c r="F116" t="s">
        <v>1154</v>
      </c>
      <c r="G116">
        <v>1</v>
      </c>
    </row>
    <row r="117" spans="1:7" x14ac:dyDescent="0.2">
      <c r="A117">
        <v>109</v>
      </c>
      <c r="B117" t="s">
        <v>279</v>
      </c>
      <c r="F117" t="s">
        <v>1045</v>
      </c>
      <c r="G117">
        <v>1</v>
      </c>
    </row>
    <row r="118" spans="1:7" x14ac:dyDescent="0.2">
      <c r="A118">
        <v>110</v>
      </c>
      <c r="B118" t="s">
        <v>1157</v>
      </c>
      <c r="C118" t="s">
        <v>1158</v>
      </c>
      <c r="D118">
        <v>13.7490881181769</v>
      </c>
      <c r="E118">
        <v>100.364913593203</v>
      </c>
      <c r="F118" t="s">
        <v>1154</v>
      </c>
      <c r="G118">
        <v>1</v>
      </c>
    </row>
    <row r="119" spans="1:7" x14ac:dyDescent="0.2">
      <c r="A119">
        <v>111</v>
      </c>
      <c r="B119" t="s">
        <v>281</v>
      </c>
      <c r="C119" t="s">
        <v>1159</v>
      </c>
      <c r="D119">
        <v>13.7418548736443</v>
      </c>
      <c r="E119">
        <v>100.38535122797801</v>
      </c>
      <c r="F119" t="s">
        <v>193</v>
      </c>
      <c r="G119">
        <v>1</v>
      </c>
    </row>
    <row r="120" spans="1:7" x14ac:dyDescent="0.2">
      <c r="A120">
        <v>112</v>
      </c>
      <c r="B120" t="s">
        <v>282</v>
      </c>
      <c r="C120" t="s">
        <v>1160</v>
      </c>
      <c r="D120">
        <v>13.682320399954699</v>
      </c>
      <c r="E120">
        <v>100.403483623065</v>
      </c>
      <c r="F120" t="s">
        <v>193</v>
      </c>
      <c r="G120">
        <v>1</v>
      </c>
    </row>
    <row r="121" spans="1:7" x14ac:dyDescent="0.2">
      <c r="A121">
        <v>113</v>
      </c>
      <c r="B121" t="s">
        <v>283</v>
      </c>
      <c r="C121" t="s">
        <v>1161</v>
      </c>
      <c r="D121">
        <v>13.7379344713079</v>
      </c>
      <c r="E121">
        <v>100.40107834048101</v>
      </c>
      <c r="F121" t="s">
        <v>193</v>
      </c>
      <c r="G121">
        <v>1</v>
      </c>
    </row>
    <row r="122" spans="1:7" x14ac:dyDescent="0.2">
      <c r="A122">
        <v>114</v>
      </c>
      <c r="B122" t="s">
        <v>284</v>
      </c>
      <c r="C122" t="s">
        <v>1162</v>
      </c>
      <c r="D122">
        <v>13.725016824976899</v>
      </c>
      <c r="E122">
        <v>100.36606193337001</v>
      </c>
      <c r="F122" t="s">
        <v>193</v>
      </c>
      <c r="G122">
        <v>1</v>
      </c>
    </row>
    <row r="123" spans="1:7" x14ac:dyDescent="0.2">
      <c r="A123">
        <v>115</v>
      </c>
      <c r="B123" t="s">
        <v>285</v>
      </c>
      <c r="C123" t="s">
        <v>1163</v>
      </c>
      <c r="D123">
        <v>13.6858338167036</v>
      </c>
      <c r="E123">
        <v>100.385455341038</v>
      </c>
      <c r="G123">
        <v>1</v>
      </c>
    </row>
    <row r="124" spans="1:7" x14ac:dyDescent="0.2">
      <c r="A124">
        <v>116</v>
      </c>
      <c r="B124" t="s">
        <v>286</v>
      </c>
      <c r="C124" t="s">
        <v>1164</v>
      </c>
      <c r="D124">
        <v>13.745043931748</v>
      </c>
      <c r="E124">
        <v>100.38088438800899</v>
      </c>
      <c r="F124" t="s">
        <v>193</v>
      </c>
      <c r="G124">
        <v>1</v>
      </c>
    </row>
    <row r="125" spans="1:7" x14ac:dyDescent="0.2">
      <c r="A125">
        <v>117</v>
      </c>
      <c r="B125" t="s">
        <v>287</v>
      </c>
      <c r="C125" t="s">
        <v>1165</v>
      </c>
      <c r="D125">
        <v>13.7131593547808</v>
      </c>
      <c r="E125">
        <v>100.371296224858</v>
      </c>
      <c r="F125" t="s">
        <v>193</v>
      </c>
      <c r="G125">
        <v>1</v>
      </c>
    </row>
    <row r="126" spans="1:7" x14ac:dyDescent="0.2">
      <c r="A126">
        <v>118</v>
      </c>
      <c r="B126" t="s">
        <v>288</v>
      </c>
      <c r="C126" t="s">
        <v>1166</v>
      </c>
      <c r="D126">
        <v>13.720767545572301</v>
      </c>
      <c r="E126">
        <v>100.36968441809</v>
      </c>
      <c r="F126" t="s">
        <v>193</v>
      </c>
      <c r="G126">
        <v>1</v>
      </c>
    </row>
    <row r="127" spans="1:7" x14ac:dyDescent="0.2">
      <c r="A127">
        <v>119</v>
      </c>
      <c r="B127" t="s">
        <v>289</v>
      </c>
      <c r="C127" t="s">
        <v>1167</v>
      </c>
      <c r="D127">
        <v>13.7458158546126</v>
      </c>
      <c r="E127">
        <v>100.356055821669</v>
      </c>
      <c r="F127" t="s">
        <v>1168</v>
      </c>
      <c r="G127">
        <v>1</v>
      </c>
    </row>
    <row r="128" spans="1:7" x14ac:dyDescent="0.2">
      <c r="A128">
        <v>120</v>
      </c>
      <c r="B128" t="s">
        <v>290</v>
      </c>
      <c r="C128" t="s">
        <v>1169</v>
      </c>
      <c r="D128">
        <v>13.670650614472301</v>
      </c>
      <c r="E128">
        <v>100.390198667486</v>
      </c>
      <c r="F128" t="s">
        <v>193</v>
      </c>
      <c r="G128">
        <v>1</v>
      </c>
    </row>
    <row r="129" spans="1:7" x14ac:dyDescent="0.2">
      <c r="A129">
        <v>121</v>
      </c>
      <c r="B129" t="s">
        <v>291</v>
      </c>
      <c r="C129" t="s">
        <v>1170</v>
      </c>
      <c r="D129">
        <v>13.745080531364801</v>
      </c>
      <c r="E129">
        <v>100.40382928769399</v>
      </c>
      <c r="F129" t="s">
        <v>1171</v>
      </c>
      <c r="G129">
        <v>1</v>
      </c>
    </row>
    <row r="130" spans="1:7" x14ac:dyDescent="0.2">
      <c r="A130">
        <v>122</v>
      </c>
      <c r="B130" t="s">
        <v>292</v>
      </c>
      <c r="C130" t="s">
        <v>1172</v>
      </c>
      <c r="D130">
        <v>13.7386254119504</v>
      </c>
      <c r="E130">
        <v>100.359333154065</v>
      </c>
      <c r="F130" t="s">
        <v>1171</v>
      </c>
      <c r="G130">
        <v>1</v>
      </c>
    </row>
    <row r="131" spans="1:7" x14ac:dyDescent="0.2">
      <c r="A131">
        <v>123</v>
      </c>
      <c r="B131" t="s">
        <v>1173</v>
      </c>
      <c r="C131" t="s">
        <v>1174</v>
      </c>
      <c r="D131">
        <v>13.711198100131201</v>
      </c>
      <c r="E131">
        <v>100.40665696163801</v>
      </c>
      <c r="G131">
        <v>1</v>
      </c>
    </row>
    <row r="132" spans="1:7" x14ac:dyDescent="0.2">
      <c r="A132">
        <v>124</v>
      </c>
      <c r="B132" t="s">
        <v>294</v>
      </c>
      <c r="C132" t="s">
        <v>1175</v>
      </c>
      <c r="D132">
        <v>13.679869100496999</v>
      </c>
      <c r="E132">
        <v>100.40240123469501</v>
      </c>
      <c r="F132" t="s">
        <v>1171</v>
      </c>
      <c r="G132">
        <v>1</v>
      </c>
    </row>
    <row r="133" spans="1:7" x14ac:dyDescent="0.2">
      <c r="A133">
        <v>125</v>
      </c>
      <c r="B133" t="s">
        <v>295</v>
      </c>
      <c r="C133" t="s">
        <v>1176</v>
      </c>
      <c r="D133">
        <v>13.7123799212498</v>
      </c>
      <c r="E133">
        <v>100.405748510785</v>
      </c>
      <c r="F133" t="s">
        <v>1177</v>
      </c>
      <c r="G133">
        <v>1</v>
      </c>
    </row>
    <row r="134" spans="1:7" x14ac:dyDescent="0.2">
      <c r="A134">
        <v>126</v>
      </c>
      <c r="B134" t="s">
        <v>296</v>
      </c>
      <c r="C134" t="s">
        <v>1178</v>
      </c>
      <c r="D134">
        <v>13.701872554846</v>
      </c>
      <c r="E134">
        <v>100.382057316193</v>
      </c>
      <c r="F134" t="s">
        <v>1171</v>
      </c>
      <c r="G134">
        <v>1</v>
      </c>
    </row>
    <row r="135" spans="1:7" x14ac:dyDescent="0.2">
      <c r="A135">
        <v>127</v>
      </c>
      <c r="B135" t="s">
        <v>297</v>
      </c>
      <c r="C135" t="s">
        <v>1179</v>
      </c>
      <c r="D135">
        <v>13.7307614310308</v>
      </c>
      <c r="E135">
        <v>100.421771843522</v>
      </c>
      <c r="F135" t="s">
        <v>1171</v>
      </c>
      <c r="G135">
        <v>1</v>
      </c>
    </row>
    <row r="136" spans="1:7" x14ac:dyDescent="0.2">
      <c r="A136">
        <v>128</v>
      </c>
      <c r="B136" t="s">
        <v>298</v>
      </c>
      <c r="C136" t="s">
        <v>1180</v>
      </c>
      <c r="D136">
        <v>13.696908077256399</v>
      </c>
      <c r="E136">
        <v>100.408929459742</v>
      </c>
      <c r="G136">
        <v>1</v>
      </c>
    </row>
    <row r="137" spans="1:7" x14ac:dyDescent="0.2">
      <c r="A137">
        <v>129</v>
      </c>
      <c r="B137" t="s">
        <v>299</v>
      </c>
      <c r="C137" t="s">
        <v>1181</v>
      </c>
      <c r="D137">
        <v>13.730701811600801</v>
      </c>
      <c r="E137">
        <v>100.367054726522</v>
      </c>
      <c r="G137">
        <v>1</v>
      </c>
    </row>
    <row r="138" spans="1:7" x14ac:dyDescent="0.2">
      <c r="B138" t="s">
        <v>300</v>
      </c>
      <c r="G138">
        <v>1</v>
      </c>
    </row>
    <row r="139" spans="1:7" x14ac:dyDescent="0.2">
      <c r="B139" t="s">
        <v>155</v>
      </c>
      <c r="C139" t="s">
        <v>1033</v>
      </c>
      <c r="D139" t="s">
        <v>1034</v>
      </c>
      <c r="E139" t="s">
        <v>1035</v>
      </c>
      <c r="F139" t="s">
        <v>1036</v>
      </c>
      <c r="G139">
        <v>1</v>
      </c>
    </row>
    <row r="140" spans="1:7" x14ac:dyDescent="0.2">
      <c r="A140">
        <v>130</v>
      </c>
      <c r="B140" t="s">
        <v>301</v>
      </c>
      <c r="C140" t="s">
        <v>1182</v>
      </c>
      <c r="D140">
        <v>13.7399859350645</v>
      </c>
      <c r="E140">
        <v>100.489059189046</v>
      </c>
      <c r="G140">
        <v>1</v>
      </c>
    </row>
    <row r="141" spans="1:7" x14ac:dyDescent="0.2">
      <c r="A141">
        <v>131</v>
      </c>
      <c r="B141" t="s">
        <v>302</v>
      </c>
      <c r="C141" t="s">
        <v>1183</v>
      </c>
      <c r="D141">
        <v>13.7410153176021</v>
      </c>
      <c r="E141">
        <v>100.491207813785</v>
      </c>
      <c r="G141">
        <v>1</v>
      </c>
    </row>
    <row r="142" spans="1:7" x14ac:dyDescent="0.2">
      <c r="A142">
        <v>132</v>
      </c>
      <c r="B142" t="s">
        <v>303</v>
      </c>
      <c r="F142" t="s">
        <v>1045</v>
      </c>
      <c r="G142">
        <v>1</v>
      </c>
    </row>
    <row r="143" spans="1:7" x14ac:dyDescent="0.2">
      <c r="A143">
        <v>133</v>
      </c>
      <c r="B143" t="s">
        <v>304</v>
      </c>
      <c r="F143" t="s">
        <v>1045</v>
      </c>
      <c r="G143">
        <v>1</v>
      </c>
    </row>
    <row r="144" spans="1:7" x14ac:dyDescent="0.2">
      <c r="A144">
        <v>134</v>
      </c>
      <c r="B144" t="s">
        <v>305</v>
      </c>
      <c r="F144" t="s">
        <v>1045</v>
      </c>
      <c r="G144">
        <v>1</v>
      </c>
    </row>
    <row r="145" spans="1:7" x14ac:dyDescent="0.2">
      <c r="A145">
        <v>135</v>
      </c>
      <c r="B145" t="s">
        <v>306</v>
      </c>
      <c r="F145" t="s">
        <v>1045</v>
      </c>
      <c r="G145">
        <v>1</v>
      </c>
    </row>
    <row r="146" spans="1:7" x14ac:dyDescent="0.2">
      <c r="A146">
        <v>136</v>
      </c>
      <c r="B146" t="s">
        <v>307</v>
      </c>
      <c r="F146" t="s">
        <v>1184</v>
      </c>
      <c r="G146">
        <v>1</v>
      </c>
    </row>
    <row r="147" spans="1:7" x14ac:dyDescent="0.2">
      <c r="A147">
        <v>137</v>
      </c>
      <c r="B147" t="s">
        <v>308</v>
      </c>
      <c r="F147" t="s">
        <v>1045</v>
      </c>
      <c r="G147">
        <v>1</v>
      </c>
    </row>
    <row r="148" spans="1:7" x14ac:dyDescent="0.2">
      <c r="A148">
        <v>138</v>
      </c>
      <c r="B148" t="s">
        <v>309</v>
      </c>
      <c r="F148" t="s">
        <v>1045</v>
      </c>
      <c r="G148">
        <v>1</v>
      </c>
    </row>
    <row r="149" spans="1:7" x14ac:dyDescent="0.2">
      <c r="A149">
        <v>139</v>
      </c>
      <c r="B149" t="s">
        <v>310</v>
      </c>
      <c r="F149" t="s">
        <v>1045</v>
      </c>
      <c r="G149">
        <v>1</v>
      </c>
    </row>
    <row r="150" spans="1:7" x14ac:dyDescent="0.2">
      <c r="A150">
        <v>140</v>
      </c>
      <c r="B150" t="s">
        <v>311</v>
      </c>
      <c r="C150" t="s">
        <v>1185</v>
      </c>
      <c r="D150">
        <v>13.722129192502999</v>
      </c>
      <c r="E150">
        <v>100.47713183469</v>
      </c>
      <c r="G150">
        <v>1</v>
      </c>
    </row>
    <row r="151" spans="1:7" x14ac:dyDescent="0.2">
      <c r="A151">
        <v>141</v>
      </c>
      <c r="B151" t="s">
        <v>312</v>
      </c>
      <c r="C151" t="s">
        <v>1186</v>
      </c>
      <c r="D151">
        <v>13.7227223900976</v>
      </c>
      <c r="E151">
        <v>100.479927631473</v>
      </c>
      <c r="G151">
        <v>1</v>
      </c>
    </row>
    <row r="152" spans="1:7" x14ac:dyDescent="0.2">
      <c r="A152">
        <v>142</v>
      </c>
      <c r="B152" t="s">
        <v>1187</v>
      </c>
      <c r="C152" t="s">
        <v>1188</v>
      </c>
      <c r="D152">
        <v>13.7178022245715</v>
      </c>
      <c r="E152">
        <v>100.478403108168</v>
      </c>
      <c r="G152">
        <v>1</v>
      </c>
    </row>
    <row r="153" spans="1:7" x14ac:dyDescent="0.2">
      <c r="A153">
        <v>143</v>
      </c>
      <c r="B153" t="s">
        <v>314</v>
      </c>
      <c r="C153" t="s">
        <v>1189</v>
      </c>
      <c r="D153">
        <v>13.7147859330355</v>
      </c>
      <c r="E153">
        <v>100.485918109417</v>
      </c>
      <c r="G153">
        <v>1</v>
      </c>
    </row>
    <row r="154" spans="1:7" x14ac:dyDescent="0.2">
      <c r="A154">
        <v>144</v>
      </c>
      <c r="B154" t="s">
        <v>315</v>
      </c>
      <c r="F154" t="s">
        <v>1045</v>
      </c>
      <c r="G154">
        <v>1</v>
      </c>
    </row>
    <row r="155" spans="1:7" x14ac:dyDescent="0.2">
      <c r="A155">
        <v>145</v>
      </c>
      <c r="B155" t="s">
        <v>316</v>
      </c>
      <c r="C155" t="s">
        <v>1190</v>
      </c>
      <c r="D155">
        <v>13.720299138645601</v>
      </c>
      <c r="E155">
        <v>100.509498703056</v>
      </c>
      <c r="G155">
        <v>1</v>
      </c>
    </row>
    <row r="156" spans="1:7" x14ac:dyDescent="0.2">
      <c r="A156">
        <v>146</v>
      </c>
      <c r="B156" t="s">
        <v>317</v>
      </c>
      <c r="C156" t="s">
        <v>1191</v>
      </c>
      <c r="D156">
        <v>13.713118175175</v>
      </c>
      <c r="E156">
        <v>100.493829051044</v>
      </c>
      <c r="G156">
        <v>1</v>
      </c>
    </row>
    <row r="157" spans="1:7" x14ac:dyDescent="0.2">
      <c r="A157">
        <v>147</v>
      </c>
      <c r="B157" t="s">
        <v>318</v>
      </c>
      <c r="C157" t="s">
        <v>1192</v>
      </c>
      <c r="D157">
        <v>13.7090986860321</v>
      </c>
      <c r="E157">
        <v>100.49191711987</v>
      </c>
      <c r="G157">
        <v>1</v>
      </c>
    </row>
    <row r="158" spans="1:7" x14ac:dyDescent="0.2">
      <c r="A158">
        <v>148</v>
      </c>
      <c r="B158" t="s">
        <v>319</v>
      </c>
      <c r="C158" t="s">
        <v>1193</v>
      </c>
      <c r="D158">
        <v>13.7042491215011</v>
      </c>
      <c r="E158">
        <v>100.490714346823</v>
      </c>
      <c r="G158">
        <v>1</v>
      </c>
    </row>
    <row r="159" spans="1:7" x14ac:dyDescent="0.2">
      <c r="A159">
        <v>149</v>
      </c>
      <c r="B159" t="s">
        <v>320</v>
      </c>
      <c r="C159" t="s">
        <v>1194</v>
      </c>
      <c r="D159">
        <v>13.7026341405459</v>
      </c>
      <c r="E159">
        <v>100.489958673732</v>
      </c>
      <c r="G159">
        <v>1</v>
      </c>
    </row>
    <row r="160" spans="1:7" x14ac:dyDescent="0.2">
      <c r="A160">
        <v>150</v>
      </c>
      <c r="B160" t="s">
        <v>321</v>
      </c>
      <c r="F160" t="s">
        <v>1045</v>
      </c>
      <c r="G160">
        <v>1</v>
      </c>
    </row>
    <row r="161" spans="1:7" x14ac:dyDescent="0.2">
      <c r="A161">
        <v>151</v>
      </c>
      <c r="B161" t="s">
        <v>322</v>
      </c>
      <c r="C161" t="s">
        <v>1195</v>
      </c>
      <c r="D161">
        <v>13.7002085409709</v>
      </c>
      <c r="E161">
        <v>100.488499675881</v>
      </c>
      <c r="G161">
        <v>1</v>
      </c>
    </row>
    <row r="162" spans="1:7" x14ac:dyDescent="0.2">
      <c r="A162">
        <v>152</v>
      </c>
      <c r="B162" t="s">
        <v>323</v>
      </c>
      <c r="F162" t="s">
        <v>1045</v>
      </c>
      <c r="G162">
        <v>1</v>
      </c>
    </row>
    <row r="163" spans="1:7" x14ac:dyDescent="0.2">
      <c r="A163">
        <v>153</v>
      </c>
      <c r="B163" t="s">
        <v>324</v>
      </c>
      <c r="C163" t="s">
        <v>1196</v>
      </c>
      <c r="D163">
        <v>13.699059464234001</v>
      </c>
      <c r="E163">
        <v>100.483501118289</v>
      </c>
      <c r="G163">
        <v>1</v>
      </c>
    </row>
    <row r="164" spans="1:7" x14ac:dyDescent="0.2">
      <c r="A164">
        <v>154</v>
      </c>
      <c r="B164" t="s">
        <v>325</v>
      </c>
      <c r="C164" t="s">
        <v>1197</v>
      </c>
      <c r="D164">
        <v>13.7088322278218</v>
      </c>
      <c r="E164">
        <v>100.484851025244</v>
      </c>
      <c r="G164">
        <v>1</v>
      </c>
    </row>
    <row r="165" spans="1:7" x14ac:dyDescent="0.2">
      <c r="A165">
        <v>155</v>
      </c>
      <c r="B165" t="s">
        <v>326</v>
      </c>
      <c r="C165" t="s">
        <v>1198</v>
      </c>
      <c r="D165">
        <v>13.715203692909</v>
      </c>
      <c r="E165">
        <v>100.485421824368</v>
      </c>
      <c r="G165">
        <v>1</v>
      </c>
    </row>
    <row r="166" spans="1:7" x14ac:dyDescent="0.2">
      <c r="A166">
        <v>156</v>
      </c>
      <c r="B166" t="s">
        <v>327</v>
      </c>
      <c r="C166" t="s">
        <v>1199</v>
      </c>
      <c r="D166">
        <v>13.696811876611299</v>
      </c>
      <c r="E166">
        <v>100.488427684455</v>
      </c>
      <c r="G166">
        <v>1</v>
      </c>
    </row>
    <row r="167" spans="1:7" x14ac:dyDescent="0.2">
      <c r="A167">
        <v>157</v>
      </c>
      <c r="B167" t="s">
        <v>328</v>
      </c>
      <c r="C167" t="s">
        <v>1200</v>
      </c>
      <c r="D167">
        <v>13.7189874583611</v>
      </c>
      <c r="E167">
        <v>100.479174594242</v>
      </c>
      <c r="G167">
        <v>1</v>
      </c>
    </row>
    <row r="168" spans="1:7" x14ac:dyDescent="0.2">
      <c r="A168">
        <v>158</v>
      </c>
      <c r="B168" t="s">
        <v>329</v>
      </c>
      <c r="C168" t="s">
        <v>1201</v>
      </c>
      <c r="D168">
        <v>13.740662365854201</v>
      </c>
      <c r="E168">
        <v>100.49193158447601</v>
      </c>
      <c r="G168">
        <v>1</v>
      </c>
    </row>
    <row r="169" spans="1:7" x14ac:dyDescent="0.2">
      <c r="A169">
        <v>159</v>
      </c>
      <c r="B169" t="s">
        <v>330</v>
      </c>
      <c r="C169" t="s">
        <v>1202</v>
      </c>
      <c r="D169">
        <v>13.7222313767837</v>
      </c>
      <c r="E169">
        <v>100.481202285078</v>
      </c>
      <c r="G169">
        <v>1</v>
      </c>
    </row>
    <row r="170" spans="1:7" x14ac:dyDescent="0.2">
      <c r="A170">
        <v>160</v>
      </c>
      <c r="B170" t="s">
        <v>331</v>
      </c>
      <c r="C170" t="s">
        <v>1203</v>
      </c>
      <c r="D170">
        <v>13.696047131043199</v>
      </c>
      <c r="E170">
        <v>100.488585112941</v>
      </c>
      <c r="G170">
        <v>1</v>
      </c>
    </row>
    <row r="171" spans="1:7" x14ac:dyDescent="0.2">
      <c r="A171">
        <v>161</v>
      </c>
      <c r="B171" t="s">
        <v>332</v>
      </c>
      <c r="C171" t="s">
        <v>1204</v>
      </c>
      <c r="D171">
        <v>13.7045864502123</v>
      </c>
      <c r="E171">
        <v>100.490658915807</v>
      </c>
      <c r="G171">
        <v>1</v>
      </c>
    </row>
    <row r="172" spans="1:7" x14ac:dyDescent="0.2">
      <c r="A172">
        <v>162</v>
      </c>
      <c r="B172" t="s">
        <v>333</v>
      </c>
      <c r="C172" t="s">
        <v>1205</v>
      </c>
      <c r="D172">
        <v>13.7160878481428</v>
      </c>
      <c r="E172">
        <v>100.476034790057</v>
      </c>
      <c r="G172">
        <v>1</v>
      </c>
    </row>
    <row r="173" spans="1:7" x14ac:dyDescent="0.2">
      <c r="A173">
        <v>163</v>
      </c>
      <c r="B173" t="s">
        <v>334</v>
      </c>
      <c r="C173" t="s">
        <v>1206</v>
      </c>
      <c r="D173">
        <v>13.711975295013</v>
      </c>
      <c r="E173">
        <v>100.476104614585</v>
      </c>
      <c r="G173">
        <v>1</v>
      </c>
    </row>
    <row r="174" spans="1:7" x14ac:dyDescent="0.2">
      <c r="A174">
        <v>164</v>
      </c>
      <c r="B174" t="s">
        <v>335</v>
      </c>
      <c r="C174" t="s">
        <v>1207</v>
      </c>
      <c r="D174">
        <v>13.732558813681999</v>
      </c>
      <c r="E174">
        <v>100.48904965435401</v>
      </c>
      <c r="G174">
        <v>1</v>
      </c>
    </row>
    <row r="175" spans="1:7" x14ac:dyDescent="0.2">
      <c r="A175">
        <v>165</v>
      </c>
      <c r="B175" t="s">
        <v>336</v>
      </c>
      <c r="C175" t="s">
        <v>1208</v>
      </c>
      <c r="D175">
        <v>13.6999235038002</v>
      </c>
      <c r="E175">
        <v>100.489297758671</v>
      </c>
      <c r="G175">
        <v>1</v>
      </c>
    </row>
    <row r="176" spans="1:7" x14ac:dyDescent="0.2">
      <c r="A176">
        <v>166</v>
      </c>
      <c r="B176" t="s">
        <v>337</v>
      </c>
      <c r="C176" t="s">
        <v>1209</v>
      </c>
      <c r="D176">
        <v>13.7353872327507</v>
      </c>
      <c r="E176">
        <v>100.49245760775599</v>
      </c>
      <c r="G176">
        <v>1</v>
      </c>
    </row>
    <row r="177" spans="1:7" x14ac:dyDescent="0.2">
      <c r="A177">
        <v>167</v>
      </c>
      <c r="B177" t="s">
        <v>338</v>
      </c>
      <c r="C177" t="s">
        <v>1210</v>
      </c>
      <c r="D177">
        <v>13.734161334913001</v>
      </c>
      <c r="E177">
        <v>100.487873107789</v>
      </c>
      <c r="G177">
        <v>1</v>
      </c>
    </row>
    <row r="178" spans="1:7" x14ac:dyDescent="0.2">
      <c r="A178">
        <v>168</v>
      </c>
      <c r="B178" t="s">
        <v>339</v>
      </c>
      <c r="C178" t="s">
        <v>1211</v>
      </c>
      <c r="D178">
        <v>13.737062923943</v>
      </c>
      <c r="E178">
        <v>100.495845873539</v>
      </c>
      <c r="G178">
        <v>1</v>
      </c>
    </row>
    <row r="179" spans="1:7" x14ac:dyDescent="0.2">
      <c r="A179">
        <v>169</v>
      </c>
      <c r="B179" t="s">
        <v>340</v>
      </c>
      <c r="C179" t="s">
        <v>1212</v>
      </c>
      <c r="D179">
        <v>13.720794126865499</v>
      </c>
      <c r="E179">
        <v>100.48418390172399</v>
      </c>
      <c r="G179">
        <v>1</v>
      </c>
    </row>
    <row r="180" spans="1:7" x14ac:dyDescent="0.2">
      <c r="A180">
        <v>170</v>
      </c>
      <c r="B180" t="s">
        <v>341</v>
      </c>
      <c r="C180" t="s">
        <v>1213</v>
      </c>
      <c r="D180">
        <v>13.7226520969948</v>
      </c>
      <c r="E180">
        <v>100.479750180137</v>
      </c>
      <c r="G180">
        <v>1</v>
      </c>
    </row>
    <row r="181" spans="1:7" x14ac:dyDescent="0.2">
      <c r="A181">
        <v>171</v>
      </c>
      <c r="B181" t="s">
        <v>342</v>
      </c>
      <c r="C181" t="s">
        <v>1214</v>
      </c>
      <c r="D181">
        <v>13.7091061413226</v>
      </c>
      <c r="E181">
        <v>100.49195161570699</v>
      </c>
      <c r="G181">
        <v>1</v>
      </c>
    </row>
    <row r="182" spans="1:7" x14ac:dyDescent="0.2">
      <c r="A182">
        <v>172</v>
      </c>
      <c r="B182" t="s">
        <v>343</v>
      </c>
      <c r="C182" t="s">
        <v>1215</v>
      </c>
      <c r="D182">
        <v>13.720204124483599</v>
      </c>
      <c r="E182">
        <v>100.47130614025301</v>
      </c>
      <c r="G182">
        <v>1</v>
      </c>
    </row>
    <row r="183" spans="1:7" x14ac:dyDescent="0.2">
      <c r="A183">
        <v>173</v>
      </c>
      <c r="B183" t="s">
        <v>344</v>
      </c>
      <c r="C183" t="s">
        <v>1216</v>
      </c>
      <c r="D183">
        <v>13.7255451410345</v>
      </c>
      <c r="E183">
        <v>100.48604367015101</v>
      </c>
      <c r="G183">
        <v>1</v>
      </c>
    </row>
    <row r="184" spans="1:7" x14ac:dyDescent="0.2">
      <c r="A184">
        <v>174</v>
      </c>
      <c r="B184" t="s">
        <v>345</v>
      </c>
      <c r="C184" t="s">
        <v>1217</v>
      </c>
      <c r="D184">
        <v>13.707187482552801</v>
      </c>
      <c r="E184">
        <v>100.488819207196</v>
      </c>
      <c r="G184">
        <v>1</v>
      </c>
    </row>
    <row r="185" spans="1:7" x14ac:dyDescent="0.2">
      <c r="A185">
        <v>175</v>
      </c>
      <c r="B185" t="s">
        <v>346</v>
      </c>
      <c r="C185" t="s">
        <v>1218</v>
      </c>
      <c r="D185">
        <v>13.707886508454401</v>
      </c>
      <c r="E185">
        <v>100.48231819646</v>
      </c>
      <c r="G185">
        <v>1</v>
      </c>
    </row>
    <row r="186" spans="1:7" x14ac:dyDescent="0.2">
      <c r="A186">
        <v>176</v>
      </c>
      <c r="B186" t="s">
        <v>347</v>
      </c>
      <c r="C186" t="s">
        <v>1219</v>
      </c>
      <c r="D186">
        <v>13.7287856887805</v>
      </c>
      <c r="E186">
        <v>100.491141791012</v>
      </c>
      <c r="G186">
        <v>1</v>
      </c>
    </row>
    <row r="187" spans="1:7" x14ac:dyDescent="0.2">
      <c r="A187">
        <v>177</v>
      </c>
      <c r="B187" t="s">
        <v>348</v>
      </c>
      <c r="C187" t="s">
        <v>1220</v>
      </c>
      <c r="D187">
        <v>13.729951239548001</v>
      </c>
      <c r="E187">
        <v>100.48836950811101</v>
      </c>
      <c r="G187">
        <v>1</v>
      </c>
    </row>
    <row r="188" spans="1:7" x14ac:dyDescent="0.2">
      <c r="A188">
        <v>178</v>
      </c>
      <c r="B188" t="s">
        <v>349</v>
      </c>
      <c r="C188" t="s">
        <v>1221</v>
      </c>
      <c r="D188">
        <v>13.7121533278412</v>
      </c>
      <c r="E188">
        <v>100.468490536947</v>
      </c>
      <c r="G188">
        <v>1</v>
      </c>
    </row>
    <row r="189" spans="1:7" x14ac:dyDescent="0.2">
      <c r="A189">
        <v>179</v>
      </c>
      <c r="B189" t="s">
        <v>350</v>
      </c>
      <c r="C189" t="s">
        <v>1222</v>
      </c>
      <c r="D189">
        <v>13.723701469959799</v>
      </c>
      <c r="E189">
        <v>100.482933212353</v>
      </c>
      <c r="G189">
        <v>1</v>
      </c>
    </row>
    <row r="190" spans="1:7" x14ac:dyDescent="0.2">
      <c r="A190">
        <v>180</v>
      </c>
      <c r="B190" t="s">
        <v>351</v>
      </c>
      <c r="C190" t="s">
        <v>1223</v>
      </c>
      <c r="D190">
        <v>13.7097435108626</v>
      </c>
      <c r="E190">
        <v>100.486518936097</v>
      </c>
      <c r="G190">
        <v>1</v>
      </c>
    </row>
    <row r="191" spans="1:7" x14ac:dyDescent="0.2">
      <c r="A191">
        <v>181</v>
      </c>
      <c r="B191" t="s">
        <v>352</v>
      </c>
      <c r="F191" t="s">
        <v>1045</v>
      </c>
      <c r="G191">
        <v>1</v>
      </c>
    </row>
    <row r="192" spans="1:7" x14ac:dyDescent="0.2">
      <c r="A192">
        <v>182</v>
      </c>
      <c r="B192" t="s">
        <v>353</v>
      </c>
      <c r="C192" t="s">
        <v>1224</v>
      </c>
      <c r="D192">
        <v>13.733953898377401</v>
      </c>
      <c r="E192">
        <v>100.494712251778</v>
      </c>
      <c r="F192" t="s">
        <v>1225</v>
      </c>
      <c r="G192">
        <v>1</v>
      </c>
    </row>
    <row r="193" spans="1:7" x14ac:dyDescent="0.2">
      <c r="A193">
        <v>183</v>
      </c>
      <c r="B193" t="s">
        <v>354</v>
      </c>
      <c r="C193" t="s">
        <v>1226</v>
      </c>
      <c r="D193">
        <v>13.732837717737899</v>
      </c>
      <c r="E193">
        <v>100.489659233889</v>
      </c>
      <c r="G193">
        <v>1</v>
      </c>
    </row>
    <row r="194" spans="1:7" x14ac:dyDescent="0.2">
      <c r="G194">
        <v>1</v>
      </c>
    </row>
    <row r="195" spans="1:7" x14ac:dyDescent="0.2">
      <c r="B195" t="s">
        <v>355</v>
      </c>
      <c r="G195">
        <v>1</v>
      </c>
    </row>
    <row r="196" spans="1:7" x14ac:dyDescent="0.2">
      <c r="B196" t="s">
        <v>155</v>
      </c>
      <c r="D196" t="s">
        <v>151</v>
      </c>
      <c r="E196" t="s">
        <v>153</v>
      </c>
      <c r="F196" t="s">
        <v>156</v>
      </c>
      <c r="G196">
        <v>1</v>
      </c>
    </row>
    <row r="197" spans="1:7" x14ac:dyDescent="0.2">
      <c r="A197">
        <v>184</v>
      </c>
      <c r="B197" t="s">
        <v>356</v>
      </c>
      <c r="C197" t="s">
        <v>1227</v>
      </c>
      <c r="D197">
        <v>13.8226939313749</v>
      </c>
      <c r="E197">
        <v>100.512058006164</v>
      </c>
      <c r="G197">
        <v>1</v>
      </c>
    </row>
    <row r="198" spans="1:7" x14ac:dyDescent="0.2">
      <c r="A198">
        <v>185</v>
      </c>
      <c r="B198" t="s">
        <v>357</v>
      </c>
      <c r="C198" t="s">
        <v>1228</v>
      </c>
      <c r="D198">
        <v>13.8139486704346</v>
      </c>
      <c r="E198">
        <v>100.520688841758</v>
      </c>
      <c r="G198">
        <v>1</v>
      </c>
    </row>
    <row r="199" spans="1:7" x14ac:dyDescent="0.2">
      <c r="A199">
        <v>186</v>
      </c>
      <c r="B199" t="s">
        <v>358</v>
      </c>
      <c r="C199" t="s">
        <v>1229</v>
      </c>
      <c r="D199">
        <v>13.8062644135466</v>
      </c>
      <c r="E199">
        <v>100.533825295127</v>
      </c>
      <c r="G199">
        <v>1</v>
      </c>
    </row>
    <row r="200" spans="1:7" x14ac:dyDescent="0.2">
      <c r="A200">
        <v>187</v>
      </c>
      <c r="B200" t="s">
        <v>359</v>
      </c>
      <c r="C200" t="s">
        <v>1230</v>
      </c>
      <c r="D200">
        <v>13.827062213028601</v>
      </c>
      <c r="E200">
        <v>100.5279225092</v>
      </c>
      <c r="G200">
        <v>1</v>
      </c>
    </row>
    <row r="201" spans="1:7" x14ac:dyDescent="0.2">
      <c r="A201">
        <v>188</v>
      </c>
      <c r="B201" t="s">
        <v>360</v>
      </c>
      <c r="C201" t="s">
        <v>1231</v>
      </c>
      <c r="D201">
        <v>13.806088870960901</v>
      </c>
      <c r="E201">
        <v>100.52353041009</v>
      </c>
      <c r="G201">
        <v>1</v>
      </c>
    </row>
    <row r="202" spans="1:7" x14ac:dyDescent="0.2">
      <c r="A202">
        <v>189</v>
      </c>
      <c r="B202" t="s">
        <v>361</v>
      </c>
      <c r="C202" t="s">
        <v>1232</v>
      </c>
      <c r="D202">
        <v>13.8334714603695</v>
      </c>
      <c r="E202">
        <v>100.53000730114501</v>
      </c>
      <c r="G202">
        <v>1</v>
      </c>
    </row>
    <row r="203" spans="1:7" x14ac:dyDescent="0.2">
      <c r="A203">
        <v>190</v>
      </c>
      <c r="B203" t="s">
        <v>362</v>
      </c>
      <c r="C203" t="s">
        <v>1233</v>
      </c>
      <c r="D203">
        <v>13.8089597339235</v>
      </c>
      <c r="E203">
        <v>100.518998081474</v>
      </c>
      <c r="G203">
        <v>1</v>
      </c>
    </row>
    <row r="204" spans="1:7" x14ac:dyDescent="0.2">
      <c r="A204">
        <v>191</v>
      </c>
      <c r="B204" t="s">
        <v>363</v>
      </c>
      <c r="C204" t="s">
        <v>1234</v>
      </c>
      <c r="D204">
        <v>13.8186655276268</v>
      </c>
      <c r="E204">
        <v>100.518632895721</v>
      </c>
      <c r="G204">
        <v>1</v>
      </c>
    </row>
    <row r="205" spans="1:7" x14ac:dyDescent="0.2">
      <c r="A205">
        <v>192</v>
      </c>
      <c r="B205" t="s">
        <v>364</v>
      </c>
      <c r="C205" t="s">
        <v>1235</v>
      </c>
      <c r="D205">
        <v>13.801492435158099</v>
      </c>
      <c r="E205">
        <v>100.523568585425</v>
      </c>
      <c r="G205">
        <v>1</v>
      </c>
    </row>
    <row r="206" spans="1:7" x14ac:dyDescent="0.2">
      <c r="A206">
        <v>193</v>
      </c>
      <c r="B206" t="s">
        <v>365</v>
      </c>
      <c r="C206" t="s">
        <v>1236</v>
      </c>
      <c r="D206">
        <v>13.822714272699301</v>
      </c>
      <c r="E206">
        <v>100.51733047399701</v>
      </c>
      <c r="G206">
        <v>1</v>
      </c>
    </row>
    <row r="207" spans="1:7" x14ac:dyDescent="0.2">
      <c r="A207">
        <v>194</v>
      </c>
      <c r="B207" t="s">
        <v>366</v>
      </c>
      <c r="C207" t="s">
        <v>1237</v>
      </c>
      <c r="D207">
        <v>13.8295075654034</v>
      </c>
      <c r="E207">
        <v>100.521671542029</v>
      </c>
      <c r="G207">
        <v>1</v>
      </c>
    </row>
    <row r="208" spans="1:7" x14ac:dyDescent="0.2">
      <c r="A208">
        <v>195</v>
      </c>
      <c r="B208" t="s">
        <v>367</v>
      </c>
      <c r="C208" t="s">
        <v>1238</v>
      </c>
      <c r="D208">
        <v>13.815959855108501</v>
      </c>
      <c r="E208">
        <v>100.52907734411799</v>
      </c>
      <c r="G208">
        <v>1</v>
      </c>
    </row>
    <row r="209" spans="1:7" x14ac:dyDescent="0.2">
      <c r="A209">
        <v>196</v>
      </c>
      <c r="B209" t="s">
        <v>368</v>
      </c>
      <c r="C209" t="s">
        <v>1239</v>
      </c>
      <c r="D209">
        <v>13.812796993049901</v>
      </c>
      <c r="E209">
        <v>100.51811739032</v>
      </c>
      <c r="G209">
        <v>1</v>
      </c>
    </row>
    <row r="210" spans="1:7" x14ac:dyDescent="0.2">
      <c r="A210">
        <v>197</v>
      </c>
      <c r="B210" t="s">
        <v>369</v>
      </c>
      <c r="F210" t="s">
        <v>1045</v>
      </c>
      <c r="G210">
        <v>1</v>
      </c>
    </row>
    <row r="211" spans="1:7" x14ac:dyDescent="0.2">
      <c r="A211">
        <v>198</v>
      </c>
      <c r="B211" t="s">
        <v>370</v>
      </c>
      <c r="F211" t="s">
        <v>1045</v>
      </c>
      <c r="G211">
        <v>1</v>
      </c>
    </row>
    <row r="212" spans="1:7" x14ac:dyDescent="0.2">
      <c r="A212">
        <v>199</v>
      </c>
      <c r="B212" t="s">
        <v>371</v>
      </c>
      <c r="F212" t="s">
        <v>1045</v>
      </c>
      <c r="G212">
        <v>1</v>
      </c>
    </row>
    <row r="213" spans="1:7" x14ac:dyDescent="0.2">
      <c r="A213">
        <v>200</v>
      </c>
      <c r="B213" t="s">
        <v>372</v>
      </c>
      <c r="C213" t="s">
        <v>1240</v>
      </c>
      <c r="D213">
        <v>13.8095935094228</v>
      </c>
      <c r="E213">
        <v>100.536318112199</v>
      </c>
      <c r="G213">
        <v>1</v>
      </c>
    </row>
    <row r="214" spans="1:7" x14ac:dyDescent="0.2">
      <c r="A214">
        <v>201</v>
      </c>
      <c r="B214" t="s">
        <v>373</v>
      </c>
      <c r="C214" t="s">
        <v>1241</v>
      </c>
      <c r="D214">
        <v>13.8077220069819</v>
      </c>
      <c r="E214">
        <v>100.539290124084</v>
      </c>
      <c r="F214" t="s">
        <v>1242</v>
      </c>
      <c r="G214">
        <v>1</v>
      </c>
    </row>
    <row r="215" spans="1:7" x14ac:dyDescent="0.2">
      <c r="A215">
        <v>202</v>
      </c>
      <c r="B215" t="s">
        <v>374</v>
      </c>
      <c r="F215" t="s">
        <v>1045</v>
      </c>
      <c r="G215">
        <v>1</v>
      </c>
    </row>
    <row r="216" spans="1:7" x14ac:dyDescent="0.2">
      <c r="A216">
        <v>203</v>
      </c>
      <c r="B216" t="s">
        <v>375</v>
      </c>
      <c r="F216" t="s">
        <v>1045</v>
      </c>
      <c r="G216">
        <v>1</v>
      </c>
    </row>
    <row r="217" spans="1:7" x14ac:dyDescent="0.2">
      <c r="A217">
        <v>204</v>
      </c>
      <c r="B217" t="s">
        <v>376</v>
      </c>
      <c r="F217" t="s">
        <v>1045</v>
      </c>
      <c r="G217">
        <v>1</v>
      </c>
    </row>
    <row r="218" spans="1:7" x14ac:dyDescent="0.2">
      <c r="A218">
        <v>205</v>
      </c>
      <c r="B218" t="s">
        <v>377</v>
      </c>
      <c r="F218" t="s">
        <v>1045</v>
      </c>
      <c r="G218">
        <v>1</v>
      </c>
    </row>
    <row r="219" spans="1:7" x14ac:dyDescent="0.2">
      <c r="A219">
        <v>206</v>
      </c>
      <c r="B219" t="s">
        <v>378</v>
      </c>
      <c r="F219" t="s">
        <v>1045</v>
      </c>
      <c r="G219">
        <v>1</v>
      </c>
    </row>
    <row r="220" spans="1:7" x14ac:dyDescent="0.2">
      <c r="A220">
        <v>207</v>
      </c>
      <c r="B220" t="s">
        <v>379</v>
      </c>
      <c r="C220" t="s">
        <v>1243</v>
      </c>
      <c r="D220">
        <v>13.817152625402899</v>
      </c>
      <c r="E220">
        <v>100.515298249729</v>
      </c>
      <c r="G220">
        <v>1</v>
      </c>
    </row>
    <row r="221" spans="1:7" x14ac:dyDescent="0.2">
      <c r="A221">
        <v>208</v>
      </c>
      <c r="B221" t="s">
        <v>380</v>
      </c>
      <c r="F221" t="s">
        <v>1045</v>
      </c>
      <c r="G221">
        <v>1</v>
      </c>
    </row>
    <row r="222" spans="1:7" x14ac:dyDescent="0.2">
      <c r="A222">
        <v>209</v>
      </c>
      <c r="B222" t="s">
        <v>381</v>
      </c>
      <c r="F222" t="s">
        <v>1045</v>
      </c>
      <c r="G222">
        <v>1</v>
      </c>
    </row>
    <row r="223" spans="1:7" x14ac:dyDescent="0.2">
      <c r="A223">
        <v>210</v>
      </c>
      <c r="B223" t="s">
        <v>382</v>
      </c>
      <c r="F223" t="s">
        <v>1045</v>
      </c>
      <c r="G223">
        <v>1</v>
      </c>
    </row>
    <row r="224" spans="1:7" x14ac:dyDescent="0.2">
      <c r="A224">
        <v>211</v>
      </c>
      <c r="B224" t="s">
        <v>383</v>
      </c>
      <c r="C224" t="s">
        <v>1244</v>
      </c>
      <c r="D224">
        <v>13.823033412679001</v>
      </c>
      <c r="E224">
        <v>100.520397821693</v>
      </c>
      <c r="G224">
        <v>1</v>
      </c>
    </row>
    <row r="225" spans="1:7" x14ac:dyDescent="0.2">
      <c r="A225">
        <v>212</v>
      </c>
      <c r="B225" t="s">
        <v>384</v>
      </c>
      <c r="C225" t="s">
        <v>1245</v>
      </c>
      <c r="D225">
        <v>13.823981210068199</v>
      </c>
      <c r="E225">
        <v>100.52140210403699</v>
      </c>
      <c r="G225">
        <v>1</v>
      </c>
    </row>
    <row r="226" spans="1:7" x14ac:dyDescent="0.2">
      <c r="A226">
        <v>213</v>
      </c>
      <c r="B226" t="s">
        <v>385</v>
      </c>
      <c r="C226" t="s">
        <v>1246</v>
      </c>
      <c r="D226">
        <v>13.828809977753799</v>
      </c>
      <c r="E226">
        <v>100.52098637953399</v>
      </c>
      <c r="G226">
        <v>1</v>
      </c>
    </row>
    <row r="227" spans="1:7" x14ac:dyDescent="0.2">
      <c r="A227">
        <v>214</v>
      </c>
      <c r="B227" t="s">
        <v>386</v>
      </c>
      <c r="C227" t="s">
        <v>1247</v>
      </c>
      <c r="D227">
        <v>13.828866797195101</v>
      </c>
      <c r="E227">
        <v>100.51942081694899</v>
      </c>
      <c r="G227">
        <v>1</v>
      </c>
    </row>
    <row r="228" spans="1:7" x14ac:dyDescent="0.2">
      <c r="A228">
        <v>215</v>
      </c>
      <c r="B228" t="s">
        <v>387</v>
      </c>
      <c r="C228" t="s">
        <v>1248</v>
      </c>
      <c r="D228">
        <v>13.8333209634882</v>
      </c>
      <c r="E228">
        <v>100.529241143325</v>
      </c>
      <c r="F228" t="s">
        <v>1249</v>
      </c>
      <c r="G228">
        <v>1</v>
      </c>
    </row>
    <row r="229" spans="1:7" x14ac:dyDescent="0.2">
      <c r="A229">
        <v>216</v>
      </c>
      <c r="B229" t="s">
        <v>388</v>
      </c>
      <c r="F229" t="s">
        <v>1045</v>
      </c>
      <c r="G229">
        <v>1</v>
      </c>
    </row>
    <row r="230" spans="1:7" x14ac:dyDescent="0.2">
      <c r="A230">
        <v>217</v>
      </c>
      <c r="B230" t="s">
        <v>389</v>
      </c>
      <c r="C230" t="s">
        <v>1248</v>
      </c>
      <c r="D230">
        <v>13.8333209634882</v>
      </c>
      <c r="E230">
        <v>100.529241143325</v>
      </c>
      <c r="F230" t="s">
        <v>1249</v>
      </c>
      <c r="G230">
        <v>1</v>
      </c>
    </row>
    <row r="231" spans="1:7" x14ac:dyDescent="0.2">
      <c r="A231">
        <v>218</v>
      </c>
      <c r="B231" t="s">
        <v>390</v>
      </c>
      <c r="C231" t="s">
        <v>1250</v>
      </c>
      <c r="D231">
        <v>13.8329886543422</v>
      </c>
      <c r="E231">
        <v>100.5297037345</v>
      </c>
      <c r="G231">
        <v>1</v>
      </c>
    </row>
    <row r="232" spans="1:7" x14ac:dyDescent="0.2">
      <c r="A232">
        <v>219</v>
      </c>
      <c r="B232" t="s">
        <v>391</v>
      </c>
      <c r="F232" t="s">
        <v>1045</v>
      </c>
      <c r="G232">
        <v>1</v>
      </c>
    </row>
    <row r="233" spans="1:7" x14ac:dyDescent="0.2">
      <c r="A233">
        <v>220</v>
      </c>
      <c r="B233" t="s">
        <v>392</v>
      </c>
      <c r="C233" t="s">
        <v>1251</v>
      </c>
      <c r="D233">
        <v>13.830250145863699</v>
      </c>
      <c r="E233">
        <v>100.537373624081</v>
      </c>
      <c r="G233">
        <v>1</v>
      </c>
    </row>
    <row r="234" spans="1:7" x14ac:dyDescent="0.2">
      <c r="A234">
        <v>221</v>
      </c>
      <c r="B234" t="s">
        <v>393</v>
      </c>
      <c r="C234" t="s">
        <v>1252</v>
      </c>
      <c r="D234">
        <v>13.8435822609271</v>
      </c>
      <c r="E234">
        <v>100.53355458065001</v>
      </c>
      <c r="G234">
        <v>1</v>
      </c>
    </row>
    <row r="235" spans="1:7" x14ac:dyDescent="0.2">
      <c r="A235">
        <v>222</v>
      </c>
      <c r="B235" t="s">
        <v>394</v>
      </c>
      <c r="C235" t="s">
        <v>1253</v>
      </c>
      <c r="D235">
        <v>13.815057613585401</v>
      </c>
      <c r="E235">
        <v>100.529015995907</v>
      </c>
      <c r="F235" t="s">
        <v>1254</v>
      </c>
      <c r="G235">
        <v>1</v>
      </c>
    </row>
    <row r="236" spans="1:7" x14ac:dyDescent="0.2">
      <c r="A236">
        <v>223</v>
      </c>
      <c r="B236" t="s">
        <v>395</v>
      </c>
      <c r="C236" t="s">
        <v>1253</v>
      </c>
      <c r="D236">
        <v>13.815057613585401</v>
      </c>
      <c r="E236">
        <v>100.529015995907</v>
      </c>
      <c r="F236" t="s">
        <v>1254</v>
      </c>
      <c r="G236">
        <v>1</v>
      </c>
    </row>
    <row r="237" spans="1:7" x14ac:dyDescent="0.2">
      <c r="A237">
        <v>224</v>
      </c>
      <c r="B237" t="s">
        <v>396</v>
      </c>
      <c r="F237" t="s">
        <v>1045</v>
      </c>
      <c r="G237">
        <v>1</v>
      </c>
    </row>
    <row r="238" spans="1:7" x14ac:dyDescent="0.2">
      <c r="A238">
        <v>225</v>
      </c>
      <c r="B238" t="s">
        <v>397</v>
      </c>
      <c r="F238" t="s">
        <v>1045</v>
      </c>
      <c r="G238">
        <v>1</v>
      </c>
    </row>
    <row r="239" spans="1:7" x14ac:dyDescent="0.2">
      <c r="A239">
        <v>226</v>
      </c>
      <c r="B239" t="s">
        <v>398</v>
      </c>
      <c r="C239" t="s">
        <v>1255</v>
      </c>
      <c r="D239">
        <v>13.804492840964</v>
      </c>
      <c r="E239">
        <v>100.533612262482</v>
      </c>
      <c r="G239">
        <v>1</v>
      </c>
    </row>
    <row r="240" spans="1:7" x14ac:dyDescent="0.2">
      <c r="A240">
        <v>227</v>
      </c>
      <c r="B240" t="s">
        <v>399</v>
      </c>
      <c r="C240" t="s">
        <v>1256</v>
      </c>
      <c r="D240">
        <v>13.815977490891999</v>
      </c>
      <c r="E240">
        <v>100.515870558713</v>
      </c>
      <c r="G240">
        <v>1</v>
      </c>
    </row>
    <row r="241" spans="1:7" x14ac:dyDescent="0.2">
      <c r="A241">
        <v>228</v>
      </c>
      <c r="B241" t="s">
        <v>400</v>
      </c>
      <c r="C241" t="s">
        <v>1257</v>
      </c>
      <c r="D241">
        <v>13.8048048317166</v>
      </c>
      <c r="E241">
        <v>100.537111388592</v>
      </c>
      <c r="G241">
        <v>1</v>
      </c>
    </row>
    <row r="242" spans="1:7" x14ac:dyDescent="0.2">
      <c r="A242">
        <v>229</v>
      </c>
      <c r="B242" t="s">
        <v>401</v>
      </c>
      <c r="C242" t="s">
        <v>1258</v>
      </c>
      <c r="D242">
        <v>13.8302051370038</v>
      </c>
      <c r="E242">
        <v>100.53850889797</v>
      </c>
      <c r="G242">
        <v>1</v>
      </c>
    </row>
    <row r="243" spans="1:7" x14ac:dyDescent="0.2">
      <c r="G243">
        <v>1</v>
      </c>
    </row>
    <row r="244" spans="1:7" x14ac:dyDescent="0.2">
      <c r="B244" t="s">
        <v>402</v>
      </c>
      <c r="G244">
        <v>1</v>
      </c>
    </row>
    <row r="245" spans="1:7" x14ac:dyDescent="0.2">
      <c r="B245" t="s">
        <v>155</v>
      </c>
      <c r="F245" t="s">
        <v>156</v>
      </c>
      <c r="G245">
        <v>1</v>
      </c>
    </row>
    <row r="246" spans="1:7" x14ac:dyDescent="0.2">
      <c r="A246">
        <v>230</v>
      </c>
      <c r="B246" t="s">
        <v>403</v>
      </c>
      <c r="D246">
        <v>13.884740860000001</v>
      </c>
      <c r="E246">
        <v>100.5694627</v>
      </c>
      <c r="G246">
        <v>2</v>
      </c>
    </row>
    <row r="247" spans="1:7" x14ac:dyDescent="0.2">
      <c r="A247">
        <v>231</v>
      </c>
      <c r="B247" t="s">
        <v>404</v>
      </c>
      <c r="D247">
        <v>13.86985</v>
      </c>
      <c r="E247">
        <v>100.55024400000001</v>
      </c>
      <c r="G247">
        <v>2</v>
      </c>
    </row>
    <row r="248" spans="1:7" x14ac:dyDescent="0.2">
      <c r="A248">
        <v>232</v>
      </c>
      <c r="B248" t="s">
        <v>405</v>
      </c>
      <c r="D248">
        <v>13.868256000000001</v>
      </c>
      <c r="E248">
        <v>100.55056500000001</v>
      </c>
      <c r="G248">
        <v>2</v>
      </c>
    </row>
    <row r="249" spans="1:7" x14ac:dyDescent="0.2">
      <c r="A249">
        <v>233</v>
      </c>
      <c r="B249" t="s">
        <v>406</v>
      </c>
      <c r="D249">
        <v>13.867427960000001</v>
      </c>
      <c r="E249">
        <v>100.57811599999999</v>
      </c>
      <c r="G249">
        <v>2</v>
      </c>
    </row>
    <row r="250" spans="1:7" x14ac:dyDescent="0.2">
      <c r="A250">
        <v>234</v>
      </c>
      <c r="B250" t="s">
        <v>407</v>
      </c>
      <c r="D250">
        <v>13.85594356</v>
      </c>
      <c r="E250">
        <v>100.60846650000001</v>
      </c>
      <c r="G250">
        <v>2</v>
      </c>
    </row>
    <row r="251" spans="1:7" x14ac:dyDescent="0.2">
      <c r="A251">
        <v>235</v>
      </c>
      <c r="B251" t="s">
        <v>408</v>
      </c>
      <c r="D251">
        <v>13.88134674</v>
      </c>
      <c r="E251">
        <v>100.564937</v>
      </c>
      <c r="G251">
        <v>2</v>
      </c>
    </row>
    <row r="252" spans="1:7" x14ac:dyDescent="0.2">
      <c r="A252">
        <v>236</v>
      </c>
      <c r="B252" t="s">
        <v>409</v>
      </c>
      <c r="D252">
        <v>13.879139650000001</v>
      </c>
      <c r="E252">
        <v>100.5511814</v>
      </c>
      <c r="G252">
        <v>2</v>
      </c>
    </row>
    <row r="253" spans="1:7" x14ac:dyDescent="0.2">
      <c r="A253">
        <v>237</v>
      </c>
      <c r="B253" t="s">
        <v>410</v>
      </c>
      <c r="D253">
        <v>13.85822628</v>
      </c>
      <c r="E253">
        <v>100.55458470000001</v>
      </c>
      <c r="G253">
        <v>2</v>
      </c>
    </row>
    <row r="254" spans="1:7" x14ac:dyDescent="0.2">
      <c r="A254">
        <v>238</v>
      </c>
      <c r="B254" t="s">
        <v>411</v>
      </c>
      <c r="D254">
        <v>13.87166141</v>
      </c>
      <c r="E254">
        <v>100.5645499</v>
      </c>
      <c r="G254">
        <v>2</v>
      </c>
    </row>
    <row r="255" spans="1:7" x14ac:dyDescent="0.2">
      <c r="A255">
        <v>239</v>
      </c>
      <c r="B255" t="s">
        <v>412</v>
      </c>
      <c r="D255">
        <v>13.89507379</v>
      </c>
      <c r="E255">
        <v>100.5561495</v>
      </c>
      <c r="G255">
        <v>2</v>
      </c>
    </row>
    <row r="256" spans="1:7" x14ac:dyDescent="0.2">
      <c r="A256">
        <v>240</v>
      </c>
      <c r="B256" t="s">
        <v>413</v>
      </c>
      <c r="D256">
        <v>13.885914850000001</v>
      </c>
      <c r="E256">
        <v>100.58141000000001</v>
      </c>
      <c r="G256">
        <v>2</v>
      </c>
    </row>
    <row r="257" spans="1:7" x14ac:dyDescent="0.2">
      <c r="A257">
        <v>241</v>
      </c>
      <c r="B257" t="s">
        <v>414</v>
      </c>
      <c r="D257">
        <v>13.89441354</v>
      </c>
      <c r="E257">
        <v>100.5587713</v>
      </c>
      <c r="G257">
        <v>2</v>
      </c>
    </row>
    <row r="258" spans="1:7" x14ac:dyDescent="0.2">
      <c r="A258">
        <v>242</v>
      </c>
      <c r="B258" t="s">
        <v>415</v>
      </c>
      <c r="D258">
        <v>13.89368784</v>
      </c>
      <c r="E258">
        <v>100.55978810000001</v>
      </c>
      <c r="G258">
        <v>2</v>
      </c>
    </row>
    <row r="259" spans="1:7" x14ac:dyDescent="0.2">
      <c r="A259">
        <v>243</v>
      </c>
      <c r="B259" t="s">
        <v>416</v>
      </c>
      <c r="D259">
        <v>13.88851672</v>
      </c>
      <c r="E259">
        <v>100.5823876</v>
      </c>
      <c r="G259">
        <v>2</v>
      </c>
    </row>
    <row r="260" spans="1:7" x14ac:dyDescent="0.2">
      <c r="A260">
        <v>244</v>
      </c>
      <c r="B260" t="s">
        <v>417</v>
      </c>
      <c r="D260">
        <v>13.867945880000001</v>
      </c>
      <c r="E260">
        <v>100.58123809999999</v>
      </c>
      <c r="G260">
        <v>2</v>
      </c>
    </row>
    <row r="261" spans="1:7" x14ac:dyDescent="0.2">
      <c r="A261">
        <v>245</v>
      </c>
      <c r="B261" t="s">
        <v>418</v>
      </c>
      <c r="D261">
        <v>13.86012927</v>
      </c>
      <c r="E261">
        <v>100.5823462</v>
      </c>
      <c r="G261">
        <v>2</v>
      </c>
    </row>
    <row r="262" spans="1:7" x14ac:dyDescent="0.2">
      <c r="A262">
        <v>246</v>
      </c>
      <c r="B262" t="s">
        <v>419</v>
      </c>
      <c r="D262">
        <v>13.88867591</v>
      </c>
      <c r="E262">
        <v>100.587971</v>
      </c>
      <c r="G262">
        <v>2</v>
      </c>
    </row>
    <row r="263" spans="1:7" x14ac:dyDescent="0.2">
      <c r="A263">
        <v>247</v>
      </c>
      <c r="B263" t="s">
        <v>420</v>
      </c>
      <c r="D263">
        <v>13.88924989</v>
      </c>
      <c r="E263">
        <v>100.58265710000001</v>
      </c>
      <c r="G263">
        <v>2</v>
      </c>
    </row>
    <row r="264" spans="1:7" x14ac:dyDescent="0.2">
      <c r="A264">
        <v>248</v>
      </c>
      <c r="B264" t="s">
        <v>421</v>
      </c>
      <c r="D264">
        <v>13.884923300000001</v>
      </c>
      <c r="E264">
        <v>100.58044870000001</v>
      </c>
      <c r="G264">
        <v>2</v>
      </c>
    </row>
    <row r="265" spans="1:7" x14ac:dyDescent="0.2">
      <c r="A265">
        <v>249</v>
      </c>
      <c r="B265" t="s">
        <v>422</v>
      </c>
      <c r="D265">
        <v>13.90054237</v>
      </c>
      <c r="E265">
        <v>100.5891262</v>
      </c>
      <c r="G265">
        <v>2</v>
      </c>
    </row>
    <row r="266" spans="1:7" x14ac:dyDescent="0.2">
      <c r="A266">
        <v>250</v>
      </c>
      <c r="B266" t="s">
        <v>423</v>
      </c>
      <c r="D266">
        <v>13.900730980000001</v>
      </c>
      <c r="E266">
        <v>100.583985</v>
      </c>
      <c r="G266">
        <v>2</v>
      </c>
    </row>
    <row r="267" spans="1:7" x14ac:dyDescent="0.2">
      <c r="A267">
        <v>251</v>
      </c>
      <c r="B267" t="s">
        <v>424</v>
      </c>
      <c r="D267">
        <v>13.90248785</v>
      </c>
      <c r="E267">
        <v>100.578998</v>
      </c>
      <c r="G267">
        <v>2</v>
      </c>
    </row>
    <row r="268" spans="1:7" x14ac:dyDescent="0.2">
      <c r="A268">
        <v>252</v>
      </c>
      <c r="B268" t="s">
        <v>425</v>
      </c>
      <c r="D268">
        <v>13.891446459999999</v>
      </c>
      <c r="E268">
        <v>100.5718511</v>
      </c>
      <c r="G268">
        <v>2</v>
      </c>
    </row>
    <row r="269" spans="1:7" x14ac:dyDescent="0.2">
      <c r="A269">
        <v>253</v>
      </c>
      <c r="B269" t="s">
        <v>426</v>
      </c>
      <c r="D269">
        <v>13.8904174</v>
      </c>
      <c r="E269">
        <v>100.5752777</v>
      </c>
      <c r="G269">
        <v>2</v>
      </c>
    </row>
    <row r="270" spans="1:7" x14ac:dyDescent="0.2">
      <c r="A270">
        <v>254</v>
      </c>
      <c r="B270" t="s">
        <v>427</v>
      </c>
      <c r="D270">
        <v>13.885277090000001</v>
      </c>
      <c r="E270">
        <v>100.56057749999999</v>
      </c>
      <c r="G270">
        <v>2</v>
      </c>
    </row>
    <row r="271" spans="1:7" x14ac:dyDescent="0.2">
      <c r="A271">
        <v>255</v>
      </c>
      <c r="B271" t="s">
        <v>428</v>
      </c>
      <c r="D271">
        <v>13.88518294</v>
      </c>
      <c r="E271">
        <v>100.5610173</v>
      </c>
      <c r="G271">
        <v>2</v>
      </c>
    </row>
    <row r="272" spans="1:7" x14ac:dyDescent="0.2">
      <c r="A272">
        <v>256</v>
      </c>
      <c r="B272" t="s">
        <v>429</v>
      </c>
      <c r="D272">
        <v>13.90434363</v>
      </c>
      <c r="E272">
        <v>100.5627983</v>
      </c>
      <c r="G272">
        <v>2</v>
      </c>
    </row>
    <row r="273" spans="1:7" x14ac:dyDescent="0.2">
      <c r="A273">
        <v>257</v>
      </c>
      <c r="B273" t="s">
        <v>430</v>
      </c>
      <c r="D273">
        <v>13.87263411</v>
      </c>
      <c r="E273">
        <v>100.55535829999999</v>
      </c>
      <c r="G273">
        <v>2</v>
      </c>
    </row>
    <row r="274" spans="1:7" x14ac:dyDescent="0.2">
      <c r="A274">
        <v>258</v>
      </c>
      <c r="B274" t="s">
        <v>431</v>
      </c>
      <c r="D274">
        <v>13.904343632</v>
      </c>
      <c r="E274">
        <v>100.56279832</v>
      </c>
      <c r="G274">
        <v>2</v>
      </c>
    </row>
    <row r="275" spans="1:7" x14ac:dyDescent="0.2">
      <c r="A275">
        <v>259</v>
      </c>
      <c r="B275" t="s">
        <v>432</v>
      </c>
      <c r="D275">
        <v>13.865899349999999</v>
      </c>
      <c r="E275">
        <v>100.5505964</v>
      </c>
      <c r="G275">
        <v>2</v>
      </c>
    </row>
    <row r="276" spans="1:7" x14ac:dyDescent="0.2">
      <c r="A276">
        <v>260</v>
      </c>
      <c r="B276" t="s">
        <v>1259</v>
      </c>
      <c r="G276">
        <v>2</v>
      </c>
    </row>
    <row r="277" spans="1:7" x14ac:dyDescent="0.2">
      <c r="A277">
        <v>261</v>
      </c>
      <c r="B277" t="s">
        <v>434</v>
      </c>
      <c r="D277">
        <v>13.86745232</v>
      </c>
      <c r="E277">
        <v>100.5731966</v>
      </c>
      <c r="G277">
        <v>2</v>
      </c>
    </row>
    <row r="278" spans="1:7" x14ac:dyDescent="0.2">
      <c r="A278">
        <v>262</v>
      </c>
      <c r="B278" t="s">
        <v>435</v>
      </c>
      <c r="D278">
        <v>13.88260039</v>
      </c>
      <c r="E278">
        <v>100.5792853</v>
      </c>
      <c r="G278">
        <v>2</v>
      </c>
    </row>
    <row r="279" spans="1:7" x14ac:dyDescent="0.2">
      <c r="A279">
        <v>263</v>
      </c>
      <c r="B279" t="s">
        <v>436</v>
      </c>
      <c r="G279">
        <v>2</v>
      </c>
    </row>
    <row r="280" spans="1:7" x14ac:dyDescent="0.2">
      <c r="A280">
        <v>264</v>
      </c>
      <c r="B280" t="s">
        <v>437</v>
      </c>
      <c r="D280">
        <v>13.87104982</v>
      </c>
      <c r="E280">
        <v>100.5500672</v>
      </c>
      <c r="G280">
        <v>2</v>
      </c>
    </row>
    <row r="281" spans="1:7" x14ac:dyDescent="0.2">
      <c r="A281">
        <v>265</v>
      </c>
      <c r="B281" t="s">
        <v>438</v>
      </c>
      <c r="D281">
        <v>13.87641281</v>
      </c>
      <c r="E281">
        <v>100.5783091</v>
      </c>
      <c r="G281">
        <v>2</v>
      </c>
    </row>
    <row r="282" spans="1:7" x14ac:dyDescent="0.2">
      <c r="B282" t="s">
        <v>439</v>
      </c>
      <c r="G282">
        <v>2</v>
      </c>
    </row>
    <row r="283" spans="1:7" x14ac:dyDescent="0.2">
      <c r="B283" t="s">
        <v>155</v>
      </c>
      <c r="D283" t="s">
        <v>151</v>
      </c>
      <c r="E283" t="s">
        <v>153</v>
      </c>
      <c r="F283" t="s">
        <v>156</v>
      </c>
      <c r="G283">
        <v>2</v>
      </c>
    </row>
    <row r="284" spans="1:7" x14ac:dyDescent="0.2">
      <c r="A284">
        <v>266</v>
      </c>
      <c r="B284" t="s">
        <v>440</v>
      </c>
      <c r="D284">
        <v>13.68474406</v>
      </c>
      <c r="E284">
        <v>100.6109708</v>
      </c>
      <c r="G284">
        <v>2</v>
      </c>
    </row>
    <row r="285" spans="1:7" x14ac:dyDescent="0.2">
      <c r="A285">
        <v>267</v>
      </c>
      <c r="B285" t="s">
        <v>441</v>
      </c>
      <c r="D285">
        <v>13.70296286</v>
      </c>
      <c r="E285">
        <v>100.60211940000001</v>
      </c>
      <c r="G285">
        <v>2</v>
      </c>
    </row>
    <row r="286" spans="1:7" x14ac:dyDescent="0.2">
      <c r="A286">
        <v>268</v>
      </c>
      <c r="B286" t="s">
        <v>442</v>
      </c>
      <c r="D286">
        <v>13.687740979999999</v>
      </c>
      <c r="E286">
        <v>100.6092551</v>
      </c>
      <c r="G286">
        <v>2</v>
      </c>
    </row>
    <row r="287" spans="1:7" x14ac:dyDescent="0.2">
      <c r="A287">
        <v>269</v>
      </c>
      <c r="B287" t="s">
        <v>443</v>
      </c>
      <c r="D287">
        <v>13.68842209</v>
      </c>
      <c r="E287">
        <v>100.6075992</v>
      </c>
      <c r="G287">
        <v>2</v>
      </c>
    </row>
    <row r="288" spans="1:7" x14ac:dyDescent="0.2">
      <c r="A288">
        <v>270</v>
      </c>
      <c r="B288" t="s">
        <v>444</v>
      </c>
      <c r="D288">
        <v>13.68797045</v>
      </c>
      <c r="E288">
        <v>100.63661500000001</v>
      </c>
      <c r="G288">
        <v>2</v>
      </c>
    </row>
    <row r="289" spans="1:7" x14ac:dyDescent="0.2">
      <c r="A289">
        <v>271</v>
      </c>
      <c r="B289" t="s">
        <v>444</v>
      </c>
      <c r="D289">
        <v>13.68797045</v>
      </c>
      <c r="E289">
        <v>100.63661500000001</v>
      </c>
      <c r="G289">
        <v>2</v>
      </c>
    </row>
    <row r="290" spans="1:7" x14ac:dyDescent="0.2">
      <c r="A290">
        <v>272</v>
      </c>
      <c r="B290" t="s">
        <v>445</v>
      </c>
      <c r="D290">
        <v>13.687846670000001</v>
      </c>
      <c r="E290">
        <v>100.61499019999999</v>
      </c>
      <c r="G290">
        <v>2</v>
      </c>
    </row>
    <row r="291" spans="1:7" x14ac:dyDescent="0.2">
      <c r="A291">
        <v>273</v>
      </c>
      <c r="B291" t="s">
        <v>446</v>
      </c>
      <c r="D291">
        <v>13.69372315</v>
      </c>
      <c r="E291">
        <v>100.5938325</v>
      </c>
      <c r="G291">
        <v>2</v>
      </c>
    </row>
    <row r="292" spans="1:7" x14ac:dyDescent="0.2">
      <c r="A292">
        <v>274</v>
      </c>
      <c r="B292" t="s">
        <v>447</v>
      </c>
      <c r="D292">
        <v>13.703132999999999</v>
      </c>
      <c r="E292">
        <v>100.62277210000001</v>
      </c>
      <c r="G292">
        <v>2</v>
      </c>
    </row>
    <row r="293" spans="1:7" x14ac:dyDescent="0.2">
      <c r="A293">
        <v>275</v>
      </c>
      <c r="B293" t="s">
        <v>1260</v>
      </c>
      <c r="D293">
        <v>13.690862839999999</v>
      </c>
      <c r="E293">
        <v>100.6348517</v>
      </c>
      <c r="G293">
        <v>2</v>
      </c>
    </row>
    <row r="294" spans="1:7" x14ac:dyDescent="0.2">
      <c r="A294">
        <v>276</v>
      </c>
      <c r="B294" t="s">
        <v>449</v>
      </c>
      <c r="D294">
        <v>13.702415480000001</v>
      </c>
      <c r="E294">
        <v>100.6020821</v>
      </c>
      <c r="G294">
        <v>2</v>
      </c>
    </row>
    <row r="295" spans="1:7" x14ac:dyDescent="0.2">
      <c r="A295">
        <v>277</v>
      </c>
      <c r="B295" t="s">
        <v>450</v>
      </c>
      <c r="D295">
        <v>13.700811249999999</v>
      </c>
      <c r="E295">
        <v>100.5967091</v>
      </c>
      <c r="G295">
        <v>2</v>
      </c>
    </row>
    <row r="296" spans="1:7" x14ac:dyDescent="0.2">
      <c r="A296">
        <v>278</v>
      </c>
      <c r="B296" t="s">
        <v>1261</v>
      </c>
      <c r="D296">
        <v>13.696494510000001</v>
      </c>
      <c r="E296">
        <v>100.595376</v>
      </c>
      <c r="G296">
        <v>2</v>
      </c>
    </row>
    <row r="297" spans="1:7" x14ac:dyDescent="0.2">
      <c r="A297">
        <v>279</v>
      </c>
      <c r="B297" t="s">
        <v>452</v>
      </c>
      <c r="D297">
        <v>13.69509373</v>
      </c>
      <c r="E297">
        <v>100.5914539</v>
      </c>
      <c r="G297">
        <v>2</v>
      </c>
    </row>
    <row r="298" spans="1:7" x14ac:dyDescent="0.2">
      <c r="A298">
        <v>280</v>
      </c>
      <c r="B298" t="s">
        <v>453</v>
      </c>
      <c r="D298">
        <v>13.694055519999999</v>
      </c>
      <c r="E298">
        <v>100.5937716</v>
      </c>
      <c r="G298">
        <v>2</v>
      </c>
    </row>
    <row r="299" spans="1:7" x14ac:dyDescent="0.2">
      <c r="A299">
        <v>281</v>
      </c>
      <c r="B299" t="s">
        <v>454</v>
      </c>
      <c r="D299">
        <v>13.691498770000001</v>
      </c>
      <c r="E299">
        <v>100.5958632</v>
      </c>
      <c r="G299">
        <v>2</v>
      </c>
    </row>
    <row r="300" spans="1:7" x14ac:dyDescent="0.2">
      <c r="A300">
        <v>282</v>
      </c>
      <c r="B300" t="s">
        <v>1262</v>
      </c>
      <c r="D300">
        <v>13.68488131</v>
      </c>
      <c r="E300">
        <v>100.60887820000001</v>
      </c>
      <c r="G300">
        <v>2</v>
      </c>
    </row>
    <row r="301" spans="1:7" x14ac:dyDescent="0.2">
      <c r="A301">
        <v>283</v>
      </c>
      <c r="B301" t="s">
        <v>456</v>
      </c>
      <c r="G301">
        <v>2</v>
      </c>
    </row>
    <row r="302" spans="1:7" x14ac:dyDescent="0.2">
      <c r="A302">
        <v>284</v>
      </c>
      <c r="B302" t="s">
        <v>1263</v>
      </c>
      <c r="D302">
        <v>13.69174394</v>
      </c>
      <c r="E302">
        <v>100.61102270000001</v>
      </c>
      <c r="G302">
        <v>2</v>
      </c>
    </row>
    <row r="303" spans="1:7" x14ac:dyDescent="0.2">
      <c r="A303">
        <v>285</v>
      </c>
      <c r="B303" t="s">
        <v>458</v>
      </c>
      <c r="D303">
        <v>13.68857923</v>
      </c>
      <c r="E303">
        <v>100.6149339</v>
      </c>
      <c r="G303">
        <v>2</v>
      </c>
    </row>
    <row r="304" spans="1:7" x14ac:dyDescent="0.2">
      <c r="A304">
        <v>286</v>
      </c>
      <c r="B304" t="s">
        <v>459</v>
      </c>
      <c r="D304">
        <v>13.687417699999999</v>
      </c>
      <c r="E304">
        <v>100.6149913</v>
      </c>
      <c r="G304">
        <v>2</v>
      </c>
    </row>
    <row r="305" spans="1:7" x14ac:dyDescent="0.2">
      <c r="A305">
        <v>287</v>
      </c>
      <c r="B305" t="s">
        <v>1264</v>
      </c>
      <c r="D305">
        <v>13.67814115</v>
      </c>
      <c r="E305">
        <v>100.632428</v>
      </c>
      <c r="G305">
        <v>2</v>
      </c>
    </row>
    <row r="306" spans="1:7" x14ac:dyDescent="0.2">
      <c r="A306">
        <v>288</v>
      </c>
      <c r="B306" t="s">
        <v>461</v>
      </c>
      <c r="D306">
        <v>13.68498713</v>
      </c>
      <c r="E306">
        <v>100.61825349999999</v>
      </c>
      <c r="G306">
        <v>2</v>
      </c>
    </row>
    <row r="307" spans="1:7" x14ac:dyDescent="0.2">
      <c r="A307">
        <v>289</v>
      </c>
      <c r="B307" t="s">
        <v>462</v>
      </c>
      <c r="D307">
        <v>13.691479579999999</v>
      </c>
      <c r="E307">
        <v>100.6334773</v>
      </c>
      <c r="G307">
        <v>2</v>
      </c>
    </row>
    <row r="308" spans="1:7" x14ac:dyDescent="0.2">
      <c r="A308">
        <v>290</v>
      </c>
      <c r="B308" t="s">
        <v>463</v>
      </c>
      <c r="D308">
        <v>13.70317406</v>
      </c>
      <c r="E308">
        <v>100.61794310000001</v>
      </c>
      <c r="G308">
        <v>2</v>
      </c>
    </row>
    <row r="309" spans="1:7" x14ac:dyDescent="0.2">
      <c r="A309">
        <v>291</v>
      </c>
      <c r="B309" t="s">
        <v>464</v>
      </c>
      <c r="D309">
        <v>13.702489330000001</v>
      </c>
      <c r="E309">
        <v>100.62225770000001</v>
      </c>
      <c r="G309">
        <v>2</v>
      </c>
    </row>
    <row r="310" spans="1:7" x14ac:dyDescent="0.2">
      <c r="A310">
        <v>292</v>
      </c>
      <c r="B310" t="s">
        <v>465</v>
      </c>
      <c r="D310">
        <v>13.70118559</v>
      </c>
      <c r="E310">
        <v>100.6275651</v>
      </c>
      <c r="G310">
        <v>2</v>
      </c>
    </row>
    <row r="311" spans="1:7" x14ac:dyDescent="0.2">
      <c r="A311">
        <v>293</v>
      </c>
      <c r="B311" t="s">
        <v>466</v>
      </c>
      <c r="D311">
        <v>13.69712908</v>
      </c>
      <c r="E311">
        <v>100.6343701</v>
      </c>
      <c r="G311">
        <v>2</v>
      </c>
    </row>
    <row r="312" spans="1:7" x14ac:dyDescent="0.2">
      <c r="A312">
        <v>294</v>
      </c>
      <c r="B312" t="s">
        <v>467</v>
      </c>
      <c r="D312">
        <v>13.696036019999999</v>
      </c>
      <c r="E312">
        <v>100.63001920000001</v>
      </c>
      <c r="G312">
        <v>2</v>
      </c>
    </row>
    <row r="313" spans="1:7" x14ac:dyDescent="0.2">
      <c r="A313">
        <v>295</v>
      </c>
      <c r="B313" t="s">
        <v>1265</v>
      </c>
      <c r="D313">
        <v>13.694069470000001</v>
      </c>
      <c r="E313">
        <v>100.6293038</v>
      </c>
      <c r="G313">
        <v>2</v>
      </c>
    </row>
    <row r="314" spans="1:7" x14ac:dyDescent="0.2">
      <c r="A314">
        <v>296</v>
      </c>
      <c r="B314" t="s">
        <v>469</v>
      </c>
      <c r="D314">
        <v>13.693452710000001</v>
      </c>
      <c r="E314">
        <v>100.63528530000001</v>
      </c>
      <c r="G314">
        <v>2</v>
      </c>
    </row>
    <row r="315" spans="1:7" x14ac:dyDescent="0.2">
      <c r="A315">
        <v>297</v>
      </c>
      <c r="B315" t="s">
        <v>470</v>
      </c>
      <c r="D315">
        <v>13.67992712</v>
      </c>
      <c r="E315">
        <v>100.6266492</v>
      </c>
      <c r="G315">
        <v>2</v>
      </c>
    </row>
    <row r="316" spans="1:7" x14ac:dyDescent="0.2">
      <c r="A316">
        <v>298</v>
      </c>
      <c r="B316" t="s">
        <v>471</v>
      </c>
      <c r="D316">
        <v>13.695135049999999</v>
      </c>
      <c r="E316">
        <v>100.591219</v>
      </c>
      <c r="G316">
        <v>2</v>
      </c>
    </row>
    <row r="317" spans="1:7" x14ac:dyDescent="0.2">
      <c r="A317">
        <v>299</v>
      </c>
      <c r="B317" t="s">
        <v>472</v>
      </c>
      <c r="D317">
        <v>13.69684286</v>
      </c>
      <c r="E317">
        <v>100.6102913</v>
      </c>
      <c r="G317">
        <v>2</v>
      </c>
    </row>
    <row r="318" spans="1:7" x14ac:dyDescent="0.2">
      <c r="A318">
        <v>300</v>
      </c>
      <c r="B318" t="s">
        <v>1266</v>
      </c>
      <c r="D318">
        <v>13.68460471</v>
      </c>
      <c r="E318">
        <v>100.60846429999999</v>
      </c>
      <c r="G318">
        <v>2</v>
      </c>
    </row>
    <row r="319" spans="1:7" x14ac:dyDescent="0.2">
      <c r="G319">
        <v>2</v>
      </c>
    </row>
    <row r="320" spans="1:7" x14ac:dyDescent="0.2">
      <c r="B320" t="s">
        <v>474</v>
      </c>
      <c r="G320">
        <v>2</v>
      </c>
    </row>
    <row r="321" spans="1:7" x14ac:dyDescent="0.2">
      <c r="B321" t="s">
        <v>155</v>
      </c>
      <c r="D321" t="s">
        <v>151</v>
      </c>
      <c r="E321" t="s">
        <v>153</v>
      </c>
      <c r="F321" t="s">
        <v>156</v>
      </c>
      <c r="G321">
        <v>2</v>
      </c>
    </row>
    <row r="322" spans="1:7" x14ac:dyDescent="0.2">
      <c r="A322">
        <v>301</v>
      </c>
      <c r="B322" t="s">
        <v>1267</v>
      </c>
      <c r="D322">
        <v>13.84840146</v>
      </c>
      <c r="E322">
        <v>100.7753554</v>
      </c>
      <c r="G322">
        <v>2</v>
      </c>
    </row>
    <row r="323" spans="1:7" x14ac:dyDescent="0.2">
      <c r="A323">
        <v>302</v>
      </c>
      <c r="B323" t="s">
        <v>476</v>
      </c>
      <c r="D323">
        <v>13.866792090000001</v>
      </c>
      <c r="E323">
        <v>100.70558250000001</v>
      </c>
      <c r="G323">
        <v>2</v>
      </c>
    </row>
    <row r="324" spans="1:7" x14ac:dyDescent="0.2">
      <c r="A324">
        <v>303</v>
      </c>
      <c r="B324" t="s">
        <v>477</v>
      </c>
      <c r="D324">
        <v>13.84060859</v>
      </c>
      <c r="E324">
        <v>100.76335229999999</v>
      </c>
      <c r="G324">
        <v>2</v>
      </c>
    </row>
    <row r="325" spans="1:7" x14ac:dyDescent="0.2">
      <c r="A325">
        <v>304</v>
      </c>
      <c r="B325" t="s">
        <v>478</v>
      </c>
      <c r="D325">
        <v>13.80993851</v>
      </c>
      <c r="E325">
        <v>100.7436629</v>
      </c>
      <c r="G325">
        <v>2</v>
      </c>
    </row>
    <row r="326" spans="1:7" x14ac:dyDescent="0.2">
      <c r="A326">
        <v>305</v>
      </c>
      <c r="B326" t="s">
        <v>479</v>
      </c>
      <c r="D326">
        <v>13.877140929999999</v>
      </c>
      <c r="E326">
        <v>100.7021094</v>
      </c>
      <c r="G326">
        <v>2</v>
      </c>
    </row>
    <row r="327" spans="1:7" x14ac:dyDescent="0.2">
      <c r="A327">
        <v>306</v>
      </c>
      <c r="B327" t="s">
        <v>480</v>
      </c>
      <c r="D327">
        <v>13.867394450000001</v>
      </c>
      <c r="E327">
        <v>100.7122311</v>
      </c>
      <c r="G327">
        <v>2</v>
      </c>
    </row>
    <row r="328" spans="1:7" x14ac:dyDescent="0.2">
      <c r="A328">
        <v>307</v>
      </c>
      <c r="B328" t="s">
        <v>481</v>
      </c>
      <c r="D328">
        <v>13.86577439</v>
      </c>
      <c r="E328">
        <v>100.6971655</v>
      </c>
      <c r="G328">
        <v>2</v>
      </c>
    </row>
    <row r="329" spans="1:7" x14ac:dyDescent="0.2">
      <c r="A329">
        <v>308</v>
      </c>
      <c r="B329" t="s">
        <v>482</v>
      </c>
      <c r="D329">
        <v>13.841327980000001</v>
      </c>
      <c r="E329">
        <v>100.6903217</v>
      </c>
      <c r="G329">
        <v>2</v>
      </c>
    </row>
    <row r="330" spans="1:7" x14ac:dyDescent="0.2">
      <c r="A330">
        <v>309</v>
      </c>
      <c r="B330" t="s">
        <v>483</v>
      </c>
      <c r="D330">
        <v>13.8919342</v>
      </c>
      <c r="E330">
        <v>100.7484828</v>
      </c>
      <c r="G330">
        <v>2</v>
      </c>
    </row>
    <row r="331" spans="1:7" x14ac:dyDescent="0.2">
      <c r="A331">
        <v>310</v>
      </c>
      <c r="B331" t="s">
        <v>483</v>
      </c>
      <c r="D331">
        <v>13.8919342</v>
      </c>
      <c r="E331">
        <v>100.7484828</v>
      </c>
      <c r="G331">
        <v>2</v>
      </c>
    </row>
    <row r="332" spans="1:7" x14ac:dyDescent="0.2">
      <c r="A332">
        <v>311</v>
      </c>
      <c r="B332" t="s">
        <v>484</v>
      </c>
      <c r="D332">
        <v>13.893013659999999</v>
      </c>
      <c r="E332">
        <v>100.7524713</v>
      </c>
      <c r="G332">
        <v>2</v>
      </c>
    </row>
    <row r="333" spans="1:7" x14ac:dyDescent="0.2">
      <c r="A333">
        <v>312</v>
      </c>
      <c r="B333" t="s">
        <v>485</v>
      </c>
      <c r="D333">
        <v>13.88367088</v>
      </c>
      <c r="E333">
        <v>100.7322631</v>
      </c>
      <c r="G333">
        <v>2</v>
      </c>
    </row>
    <row r="334" spans="1:7" x14ac:dyDescent="0.2">
      <c r="A334">
        <v>313</v>
      </c>
      <c r="B334" t="s">
        <v>486</v>
      </c>
      <c r="D334">
        <v>13.85636669</v>
      </c>
      <c r="E334">
        <v>100.6779588</v>
      </c>
      <c r="G334">
        <v>2</v>
      </c>
    </row>
    <row r="335" spans="1:7" x14ac:dyDescent="0.2">
      <c r="A335">
        <v>314</v>
      </c>
      <c r="B335" t="s">
        <v>487</v>
      </c>
      <c r="D335">
        <v>13.85409619</v>
      </c>
      <c r="E335">
        <v>100.69354939999999</v>
      </c>
      <c r="G335">
        <v>2</v>
      </c>
    </row>
    <row r="336" spans="1:7" x14ac:dyDescent="0.2">
      <c r="A336">
        <v>315</v>
      </c>
      <c r="B336" t="s">
        <v>488</v>
      </c>
      <c r="D336">
        <v>13.8530417</v>
      </c>
      <c r="E336">
        <v>100.671594</v>
      </c>
      <c r="G336">
        <v>2</v>
      </c>
    </row>
    <row r="337" spans="1:7" x14ac:dyDescent="0.2">
      <c r="A337">
        <v>316</v>
      </c>
      <c r="B337" t="s">
        <v>489</v>
      </c>
      <c r="D337">
        <v>13.841804399999999</v>
      </c>
      <c r="E337">
        <v>100.7422346</v>
      </c>
      <c r="G337">
        <v>2</v>
      </c>
    </row>
    <row r="338" spans="1:7" x14ac:dyDescent="0.2">
      <c r="A338">
        <v>317</v>
      </c>
      <c r="B338" t="s">
        <v>490</v>
      </c>
      <c r="D338">
        <v>13.850389079999999</v>
      </c>
      <c r="E338">
        <v>100.73034730000001</v>
      </c>
      <c r="G338">
        <v>2</v>
      </c>
    </row>
    <row r="339" spans="1:7" x14ac:dyDescent="0.2">
      <c r="A339">
        <v>318</v>
      </c>
      <c r="B339" t="s">
        <v>491</v>
      </c>
      <c r="D339">
        <v>13.886443099999999</v>
      </c>
      <c r="E339">
        <v>100.7068222</v>
      </c>
      <c r="G339">
        <v>2</v>
      </c>
    </row>
    <row r="340" spans="1:7" x14ac:dyDescent="0.2">
      <c r="A340">
        <v>319</v>
      </c>
      <c r="B340" t="s">
        <v>492</v>
      </c>
      <c r="D340">
        <v>13.87395053</v>
      </c>
      <c r="E340">
        <v>100.6861893</v>
      </c>
      <c r="G340">
        <v>2</v>
      </c>
    </row>
    <row r="341" spans="1:7" x14ac:dyDescent="0.2">
      <c r="A341">
        <v>320</v>
      </c>
      <c r="B341" t="s">
        <v>493</v>
      </c>
      <c r="D341">
        <v>13.91782978</v>
      </c>
      <c r="E341">
        <v>100.7526165</v>
      </c>
      <c r="G341">
        <v>2</v>
      </c>
    </row>
    <row r="342" spans="1:7" x14ac:dyDescent="0.2">
      <c r="A342">
        <v>321</v>
      </c>
      <c r="B342" t="s">
        <v>494</v>
      </c>
      <c r="D342">
        <v>13.91978383</v>
      </c>
      <c r="E342">
        <v>100.7912958</v>
      </c>
      <c r="G342">
        <v>2</v>
      </c>
    </row>
    <row r="343" spans="1:7" x14ac:dyDescent="0.2">
      <c r="A343">
        <v>322</v>
      </c>
      <c r="B343" t="s">
        <v>495</v>
      </c>
      <c r="D343">
        <v>13.87035101</v>
      </c>
      <c r="E343">
        <v>100.774089</v>
      </c>
      <c r="G343">
        <v>2</v>
      </c>
    </row>
    <row r="344" spans="1:7" x14ac:dyDescent="0.2">
      <c r="A344">
        <v>323</v>
      </c>
      <c r="B344" t="s">
        <v>496</v>
      </c>
      <c r="D344">
        <v>13.879465870000001</v>
      </c>
      <c r="E344">
        <v>100.73104549999999</v>
      </c>
      <c r="G344">
        <v>2</v>
      </c>
    </row>
    <row r="345" spans="1:7" x14ac:dyDescent="0.2">
      <c r="A345">
        <v>324</v>
      </c>
      <c r="B345" t="s">
        <v>497</v>
      </c>
      <c r="D345">
        <v>13.854079670000001</v>
      </c>
      <c r="E345">
        <v>100.673282</v>
      </c>
      <c r="G345">
        <v>2</v>
      </c>
    </row>
    <row r="346" spans="1:7" x14ac:dyDescent="0.2">
      <c r="A346">
        <v>325</v>
      </c>
      <c r="B346" t="s">
        <v>498</v>
      </c>
      <c r="D346">
        <v>13.83959982</v>
      </c>
      <c r="E346">
        <v>100.7110639</v>
      </c>
      <c r="G346">
        <v>2</v>
      </c>
    </row>
    <row r="347" spans="1:7" x14ac:dyDescent="0.2">
      <c r="A347">
        <v>326</v>
      </c>
      <c r="B347" t="s">
        <v>499</v>
      </c>
      <c r="D347">
        <v>13.873881750000001</v>
      </c>
      <c r="E347">
        <v>100.6869744</v>
      </c>
      <c r="G347">
        <v>2</v>
      </c>
    </row>
    <row r="348" spans="1:7" x14ac:dyDescent="0.2">
      <c r="A348">
        <v>327</v>
      </c>
      <c r="B348" t="s">
        <v>500</v>
      </c>
      <c r="D348">
        <v>13.885867279999999</v>
      </c>
      <c r="E348">
        <v>100.7088353</v>
      </c>
      <c r="G348">
        <v>2</v>
      </c>
    </row>
    <row r="349" spans="1:7" x14ac:dyDescent="0.2">
      <c r="A349">
        <v>328</v>
      </c>
      <c r="B349" t="s">
        <v>501</v>
      </c>
      <c r="D349">
        <v>13.90592264</v>
      </c>
      <c r="E349">
        <v>100.7263811</v>
      </c>
      <c r="G349">
        <v>2</v>
      </c>
    </row>
    <row r="350" spans="1:7" x14ac:dyDescent="0.2">
      <c r="A350">
        <v>329</v>
      </c>
      <c r="B350" t="s">
        <v>1268</v>
      </c>
      <c r="D350">
        <v>13.90708158</v>
      </c>
      <c r="E350">
        <v>100.72897</v>
      </c>
      <c r="G350">
        <v>2</v>
      </c>
    </row>
    <row r="351" spans="1:7" x14ac:dyDescent="0.2">
      <c r="A351">
        <v>330</v>
      </c>
      <c r="B351" t="s">
        <v>503</v>
      </c>
      <c r="D351">
        <v>13.910283829999999</v>
      </c>
      <c r="E351">
        <v>100.7211837</v>
      </c>
      <c r="G351">
        <v>2</v>
      </c>
    </row>
    <row r="352" spans="1:7" x14ac:dyDescent="0.2">
      <c r="A352">
        <v>331</v>
      </c>
      <c r="B352" t="s">
        <v>504</v>
      </c>
      <c r="D352">
        <v>13.90635097</v>
      </c>
      <c r="E352">
        <v>100.727633</v>
      </c>
      <c r="G352">
        <v>2</v>
      </c>
    </row>
    <row r="353" spans="1:7" x14ac:dyDescent="0.2">
      <c r="A353">
        <v>332</v>
      </c>
      <c r="B353" t="s">
        <v>505</v>
      </c>
      <c r="D353">
        <v>13.91759057</v>
      </c>
      <c r="E353">
        <v>100.7531606</v>
      </c>
      <c r="G353">
        <v>2</v>
      </c>
    </row>
    <row r="354" spans="1:7" x14ac:dyDescent="0.2">
      <c r="A354">
        <v>333</v>
      </c>
      <c r="B354" t="s">
        <v>506</v>
      </c>
      <c r="D354">
        <v>13.91573341</v>
      </c>
      <c r="E354">
        <v>100.7688682</v>
      </c>
      <c r="G354">
        <v>2</v>
      </c>
    </row>
    <row r="355" spans="1:7" x14ac:dyDescent="0.2">
      <c r="A355">
        <v>334</v>
      </c>
      <c r="B355" t="s">
        <v>507</v>
      </c>
      <c r="D355">
        <v>13.91278677</v>
      </c>
      <c r="E355">
        <v>100.7703989</v>
      </c>
      <c r="G355">
        <v>2</v>
      </c>
    </row>
    <row r="356" spans="1:7" x14ac:dyDescent="0.2">
      <c r="A356">
        <v>335</v>
      </c>
      <c r="B356" t="s">
        <v>508</v>
      </c>
      <c r="D356">
        <v>13.918648040000001</v>
      </c>
      <c r="E356">
        <v>100.7914275</v>
      </c>
      <c r="G356">
        <v>2</v>
      </c>
    </row>
    <row r="357" spans="1:7" x14ac:dyDescent="0.2">
      <c r="A357">
        <v>336</v>
      </c>
      <c r="B357" t="s">
        <v>509</v>
      </c>
      <c r="D357">
        <v>13.91119595</v>
      </c>
      <c r="E357">
        <v>100.77668300000001</v>
      </c>
      <c r="G357">
        <v>2</v>
      </c>
    </row>
    <row r="358" spans="1:7" x14ac:dyDescent="0.2">
      <c r="A358">
        <v>337</v>
      </c>
      <c r="B358" t="s">
        <v>510</v>
      </c>
      <c r="D358">
        <v>13.88696449</v>
      </c>
      <c r="E358">
        <v>100.7306667</v>
      </c>
      <c r="G358">
        <v>2</v>
      </c>
    </row>
    <row r="359" spans="1:7" x14ac:dyDescent="0.2">
      <c r="A359">
        <v>338</v>
      </c>
      <c r="B359" t="s">
        <v>1269</v>
      </c>
      <c r="D359">
        <v>13.86656518</v>
      </c>
      <c r="E359">
        <v>100.71377219999999</v>
      </c>
      <c r="G359">
        <v>2</v>
      </c>
    </row>
    <row r="360" spans="1:7" x14ac:dyDescent="0.2">
      <c r="A360">
        <v>339</v>
      </c>
      <c r="B360" t="s">
        <v>512</v>
      </c>
      <c r="D360">
        <v>13.862398840000001</v>
      </c>
      <c r="E360">
        <v>100.69915020000001</v>
      </c>
      <c r="G360">
        <v>2</v>
      </c>
    </row>
    <row r="361" spans="1:7" x14ac:dyDescent="0.2">
      <c r="A361">
        <v>340</v>
      </c>
      <c r="B361" t="s">
        <v>513</v>
      </c>
      <c r="D361">
        <v>13.843924489999999</v>
      </c>
      <c r="E361">
        <v>100.6959392</v>
      </c>
      <c r="G361">
        <v>2</v>
      </c>
    </row>
    <row r="362" spans="1:7" x14ac:dyDescent="0.2">
      <c r="A362">
        <v>341</v>
      </c>
      <c r="B362" t="s">
        <v>1270</v>
      </c>
      <c r="D362">
        <v>13.84306291</v>
      </c>
      <c r="E362">
        <v>100.6943522</v>
      </c>
      <c r="G362">
        <v>2</v>
      </c>
    </row>
    <row r="363" spans="1:7" x14ac:dyDescent="0.2">
      <c r="A363">
        <v>342</v>
      </c>
      <c r="B363" t="s">
        <v>515</v>
      </c>
      <c r="D363">
        <v>13.823823539999999</v>
      </c>
      <c r="E363">
        <v>100.70182149999999</v>
      </c>
      <c r="G363">
        <v>2</v>
      </c>
    </row>
    <row r="364" spans="1:7" x14ac:dyDescent="0.2">
      <c r="A364">
        <v>343</v>
      </c>
      <c r="B364" t="s">
        <v>516</v>
      </c>
      <c r="D364">
        <v>13.81791305</v>
      </c>
      <c r="E364">
        <v>100.6975898</v>
      </c>
      <c r="G364">
        <v>2</v>
      </c>
    </row>
    <row r="365" spans="1:7" x14ac:dyDescent="0.2">
      <c r="A365">
        <v>344</v>
      </c>
      <c r="B365" t="s">
        <v>1271</v>
      </c>
      <c r="D365">
        <v>13.84240541</v>
      </c>
      <c r="E365">
        <v>100.71075329999999</v>
      </c>
      <c r="G365">
        <v>2</v>
      </c>
    </row>
    <row r="366" spans="1:7" x14ac:dyDescent="0.2">
      <c r="A366">
        <v>345</v>
      </c>
      <c r="B366" t="s">
        <v>518</v>
      </c>
      <c r="D366">
        <v>13.8507052</v>
      </c>
      <c r="E366">
        <v>100.73082719999999</v>
      </c>
      <c r="G366">
        <v>2</v>
      </c>
    </row>
    <row r="367" spans="1:7" x14ac:dyDescent="0.2">
      <c r="A367">
        <v>346</v>
      </c>
      <c r="B367" t="s">
        <v>519</v>
      </c>
      <c r="D367">
        <v>13.8258864</v>
      </c>
      <c r="E367">
        <v>100.75123809999999</v>
      </c>
      <c r="G367">
        <v>2</v>
      </c>
    </row>
    <row r="368" spans="1:7" x14ac:dyDescent="0.2">
      <c r="A368">
        <v>347</v>
      </c>
      <c r="B368" t="s">
        <v>520</v>
      </c>
      <c r="D368">
        <v>13.829106810000001</v>
      </c>
      <c r="E368">
        <v>100.76032309999999</v>
      </c>
      <c r="G368">
        <v>2</v>
      </c>
    </row>
    <row r="369" spans="1:7" x14ac:dyDescent="0.2">
      <c r="A369">
        <v>348</v>
      </c>
      <c r="B369" t="s">
        <v>521</v>
      </c>
      <c r="D369">
        <v>13.83462355</v>
      </c>
      <c r="E369">
        <v>100.7685675</v>
      </c>
      <c r="G369">
        <v>2</v>
      </c>
    </row>
    <row r="370" spans="1:7" x14ac:dyDescent="0.2">
      <c r="A370">
        <v>349</v>
      </c>
      <c r="B370" t="s">
        <v>522</v>
      </c>
      <c r="D370">
        <v>13.835065480000001</v>
      </c>
      <c r="E370">
        <v>100.77257520000001</v>
      </c>
      <c r="G370">
        <v>2</v>
      </c>
    </row>
    <row r="371" spans="1:7" x14ac:dyDescent="0.2">
      <c r="A371">
        <v>350</v>
      </c>
      <c r="B371" t="s">
        <v>523</v>
      </c>
      <c r="D371">
        <v>13.84475612</v>
      </c>
      <c r="E371">
        <v>100.7768538</v>
      </c>
      <c r="G371">
        <v>2</v>
      </c>
    </row>
    <row r="372" spans="1:7" x14ac:dyDescent="0.2">
      <c r="A372">
        <v>351</v>
      </c>
      <c r="B372" t="s">
        <v>524</v>
      </c>
      <c r="D372">
        <v>13.85800495</v>
      </c>
      <c r="E372">
        <v>100.7906401</v>
      </c>
      <c r="G372">
        <v>2</v>
      </c>
    </row>
    <row r="373" spans="1:7" x14ac:dyDescent="0.2">
      <c r="A373">
        <v>352</v>
      </c>
      <c r="B373" t="s">
        <v>525</v>
      </c>
      <c r="D373">
        <v>13.85535194</v>
      </c>
      <c r="E373">
        <v>100.78604660000001</v>
      </c>
      <c r="G373">
        <v>2</v>
      </c>
    </row>
    <row r="374" spans="1:7" x14ac:dyDescent="0.2">
      <c r="A374">
        <v>353</v>
      </c>
      <c r="B374" t="s">
        <v>526</v>
      </c>
      <c r="D374">
        <v>13.87195732</v>
      </c>
      <c r="E374">
        <v>100.7738866</v>
      </c>
      <c r="G374">
        <v>2</v>
      </c>
    </row>
    <row r="375" spans="1:7" x14ac:dyDescent="0.2">
      <c r="A375">
        <v>354</v>
      </c>
      <c r="B375" t="s">
        <v>527</v>
      </c>
      <c r="D375">
        <v>13.876755960000001</v>
      </c>
      <c r="E375">
        <v>100.7835853</v>
      </c>
      <c r="G375">
        <v>2</v>
      </c>
    </row>
    <row r="376" spans="1:7" x14ac:dyDescent="0.2">
      <c r="A376">
        <v>355</v>
      </c>
      <c r="B376" t="s">
        <v>528</v>
      </c>
      <c r="D376">
        <v>13.86707324</v>
      </c>
      <c r="E376">
        <v>100.6876145</v>
      </c>
      <c r="G376">
        <v>2</v>
      </c>
    </row>
    <row r="377" spans="1:7" x14ac:dyDescent="0.2">
      <c r="A377">
        <v>356</v>
      </c>
      <c r="B377" t="s">
        <v>529</v>
      </c>
      <c r="D377">
        <v>13.889966769999999</v>
      </c>
      <c r="E377">
        <v>100.7186966</v>
      </c>
      <c r="G377">
        <v>2</v>
      </c>
    </row>
    <row r="378" spans="1:7" x14ac:dyDescent="0.2">
      <c r="A378">
        <v>357</v>
      </c>
      <c r="B378" t="s">
        <v>1272</v>
      </c>
      <c r="D378">
        <v>13.876658559999999</v>
      </c>
      <c r="E378">
        <v>100.7115929</v>
      </c>
      <c r="G378">
        <v>2</v>
      </c>
    </row>
    <row r="379" spans="1:7" x14ac:dyDescent="0.2">
      <c r="A379">
        <v>358</v>
      </c>
      <c r="B379" t="s">
        <v>1273</v>
      </c>
      <c r="D379">
        <v>13.85725961</v>
      </c>
      <c r="E379">
        <v>100.70933530000001</v>
      </c>
      <c r="G379">
        <v>2</v>
      </c>
    </row>
    <row r="380" spans="1:7" x14ac:dyDescent="0.2">
      <c r="A380">
        <v>359</v>
      </c>
      <c r="B380" t="s">
        <v>1274</v>
      </c>
      <c r="D380">
        <v>13.897188610000001</v>
      </c>
      <c r="E380">
        <v>100.71734910000001</v>
      </c>
      <c r="G380">
        <v>2</v>
      </c>
    </row>
    <row r="381" spans="1:7" x14ac:dyDescent="0.2">
      <c r="A381">
        <v>360</v>
      </c>
      <c r="B381" t="s">
        <v>533</v>
      </c>
      <c r="D381">
        <v>13.888705059999999</v>
      </c>
      <c r="E381">
        <v>100.7401436</v>
      </c>
      <c r="G381">
        <v>2</v>
      </c>
    </row>
    <row r="382" spans="1:7" x14ac:dyDescent="0.2">
      <c r="A382">
        <v>361</v>
      </c>
      <c r="B382" t="s">
        <v>1275</v>
      </c>
      <c r="D382">
        <v>13.89121349</v>
      </c>
      <c r="E382">
        <v>100.69819560000001</v>
      </c>
      <c r="G382">
        <v>2</v>
      </c>
    </row>
    <row r="383" spans="1:7" x14ac:dyDescent="0.2">
      <c r="A383">
        <v>362</v>
      </c>
      <c r="B383" t="s">
        <v>535</v>
      </c>
      <c r="D383">
        <v>13.83805722</v>
      </c>
      <c r="E383">
        <v>100.7057032</v>
      </c>
      <c r="G383">
        <v>2</v>
      </c>
    </row>
    <row r="384" spans="1:7" x14ac:dyDescent="0.2">
      <c r="A384">
        <v>363</v>
      </c>
      <c r="B384" t="s">
        <v>536</v>
      </c>
      <c r="D384">
        <v>13.838484680000001</v>
      </c>
      <c r="E384">
        <v>100.7254403</v>
      </c>
      <c r="G384">
        <v>2</v>
      </c>
    </row>
    <row r="385" spans="1:7" x14ac:dyDescent="0.2">
      <c r="A385">
        <v>364</v>
      </c>
      <c r="B385" t="s">
        <v>537</v>
      </c>
      <c r="D385">
        <v>13.84489642</v>
      </c>
      <c r="E385">
        <v>100.7685034</v>
      </c>
      <c r="G385">
        <v>2</v>
      </c>
    </row>
    <row r="386" spans="1:7" x14ac:dyDescent="0.2">
      <c r="A386">
        <v>365</v>
      </c>
      <c r="B386" t="s">
        <v>538</v>
      </c>
      <c r="D386">
        <v>13.87360711</v>
      </c>
      <c r="E386">
        <v>100.7177544</v>
      </c>
      <c r="G386">
        <v>2</v>
      </c>
    </row>
    <row r="387" spans="1:7" x14ac:dyDescent="0.2">
      <c r="A387">
        <v>366</v>
      </c>
      <c r="B387" t="s">
        <v>539</v>
      </c>
      <c r="D387">
        <v>13.909862179999999</v>
      </c>
      <c r="E387">
        <v>100.71392160000001</v>
      </c>
      <c r="G387">
        <v>2</v>
      </c>
    </row>
    <row r="388" spans="1:7" x14ac:dyDescent="0.2">
      <c r="A388">
        <v>367</v>
      </c>
      <c r="B388" t="s">
        <v>540</v>
      </c>
      <c r="D388">
        <v>13.85302888</v>
      </c>
      <c r="E388">
        <v>100.73106850000001</v>
      </c>
      <c r="G388">
        <v>2</v>
      </c>
    </row>
    <row r="389" spans="1:7" x14ac:dyDescent="0.2">
      <c r="A389">
        <v>368</v>
      </c>
      <c r="B389" t="s">
        <v>541</v>
      </c>
      <c r="D389">
        <v>13.84766415</v>
      </c>
      <c r="E389">
        <v>100.7085637</v>
      </c>
      <c r="G389">
        <v>2</v>
      </c>
    </row>
    <row r="390" spans="1:7" x14ac:dyDescent="0.2">
      <c r="A390">
        <v>369</v>
      </c>
      <c r="B390" t="s">
        <v>542</v>
      </c>
      <c r="D390">
        <v>13.875461789999999</v>
      </c>
      <c r="E390">
        <v>100.71354460000001</v>
      </c>
      <c r="G390">
        <v>2</v>
      </c>
    </row>
    <row r="391" spans="1:7" x14ac:dyDescent="0.2">
      <c r="A391">
        <v>370</v>
      </c>
      <c r="B391" t="s">
        <v>543</v>
      </c>
      <c r="D391">
        <v>13.866761370000001</v>
      </c>
      <c r="E391">
        <v>100.71338710000001</v>
      </c>
      <c r="G391">
        <v>2</v>
      </c>
    </row>
    <row r="392" spans="1:7" x14ac:dyDescent="0.2">
      <c r="A392">
        <v>371</v>
      </c>
      <c r="B392" t="s">
        <v>544</v>
      </c>
      <c r="D392">
        <v>13.86133856</v>
      </c>
      <c r="E392">
        <v>100.68689639999999</v>
      </c>
      <c r="G392">
        <v>2</v>
      </c>
    </row>
    <row r="393" spans="1:7" x14ac:dyDescent="0.2">
      <c r="A393">
        <v>372</v>
      </c>
      <c r="B393" t="s">
        <v>545</v>
      </c>
      <c r="D393">
        <v>13.8505012</v>
      </c>
      <c r="E393">
        <v>100.6836014</v>
      </c>
      <c r="G393">
        <v>2</v>
      </c>
    </row>
    <row r="394" spans="1:7" x14ac:dyDescent="0.2">
      <c r="A394">
        <v>373</v>
      </c>
      <c r="B394" t="s">
        <v>546</v>
      </c>
      <c r="D394">
        <v>13.83262012</v>
      </c>
      <c r="E394">
        <v>100.6965163</v>
      </c>
      <c r="G394">
        <v>2</v>
      </c>
    </row>
    <row r="395" spans="1:7" x14ac:dyDescent="0.2">
      <c r="A395">
        <v>374</v>
      </c>
      <c r="B395" t="s">
        <v>547</v>
      </c>
      <c r="D395">
        <v>13.863719529999999</v>
      </c>
      <c r="E395">
        <v>100.7288279</v>
      </c>
      <c r="G395">
        <v>2</v>
      </c>
    </row>
    <row r="396" spans="1:7" x14ac:dyDescent="0.2">
      <c r="A396">
        <v>375</v>
      </c>
      <c r="B396" t="s">
        <v>548</v>
      </c>
      <c r="D396">
        <v>13.873524140000001</v>
      </c>
      <c r="E396">
        <v>100.71047059999999</v>
      </c>
      <c r="G396">
        <v>2</v>
      </c>
    </row>
    <row r="397" spans="1:7" x14ac:dyDescent="0.2">
      <c r="A397">
        <v>376</v>
      </c>
      <c r="B397" t="s">
        <v>549</v>
      </c>
      <c r="D397">
        <v>13.910071569999999</v>
      </c>
      <c r="E397">
        <v>100.7169906</v>
      </c>
      <c r="G397">
        <v>2</v>
      </c>
    </row>
    <row r="398" spans="1:7" x14ac:dyDescent="0.2">
      <c r="A398">
        <v>377</v>
      </c>
      <c r="B398" t="s">
        <v>550</v>
      </c>
      <c r="D398">
        <v>13.852689939999999</v>
      </c>
      <c r="E398">
        <v>100.68667379999999</v>
      </c>
      <c r="G398">
        <v>2</v>
      </c>
    </row>
    <row r="399" spans="1:7" x14ac:dyDescent="0.2">
      <c r="A399">
        <v>378</v>
      </c>
      <c r="B399" t="s">
        <v>1276</v>
      </c>
      <c r="D399">
        <v>13.8437468</v>
      </c>
      <c r="E399">
        <v>100.7290302</v>
      </c>
      <c r="G399">
        <v>2</v>
      </c>
    </row>
    <row r="400" spans="1:7" x14ac:dyDescent="0.2">
      <c r="A400">
        <v>379</v>
      </c>
      <c r="B400" t="s">
        <v>1276</v>
      </c>
      <c r="D400">
        <v>13.8437468</v>
      </c>
      <c r="E400">
        <v>100.7290302</v>
      </c>
      <c r="G400">
        <v>2</v>
      </c>
    </row>
    <row r="401" spans="1:7" x14ac:dyDescent="0.2">
      <c r="A401">
        <v>380</v>
      </c>
      <c r="B401" t="s">
        <v>552</v>
      </c>
      <c r="D401">
        <v>13.91163675</v>
      </c>
      <c r="E401">
        <v>100.6866134</v>
      </c>
      <c r="G401">
        <v>2</v>
      </c>
    </row>
    <row r="402" spans="1:7" x14ac:dyDescent="0.2">
      <c r="A402">
        <v>381</v>
      </c>
      <c r="B402" t="s">
        <v>553</v>
      </c>
      <c r="D402">
        <v>13.85307115</v>
      </c>
      <c r="E402">
        <v>100.70755149999999</v>
      </c>
      <c r="G402">
        <v>2</v>
      </c>
    </row>
    <row r="403" spans="1:7" x14ac:dyDescent="0.2">
      <c r="A403">
        <v>382</v>
      </c>
      <c r="B403" t="s">
        <v>554</v>
      </c>
      <c r="D403">
        <v>13.85100862</v>
      </c>
      <c r="E403">
        <v>100.7063016</v>
      </c>
      <c r="G403">
        <v>2</v>
      </c>
    </row>
    <row r="404" spans="1:7" x14ac:dyDescent="0.2">
      <c r="A404">
        <v>383</v>
      </c>
      <c r="B404" t="s">
        <v>555</v>
      </c>
      <c r="D404">
        <v>13.881157529999999</v>
      </c>
      <c r="E404">
        <v>100.71041200000001</v>
      </c>
      <c r="G404">
        <v>2</v>
      </c>
    </row>
    <row r="405" spans="1:7" x14ac:dyDescent="0.2">
      <c r="A405">
        <v>384</v>
      </c>
      <c r="B405" t="s">
        <v>556</v>
      </c>
      <c r="D405">
        <v>13.853866829999999</v>
      </c>
      <c r="E405">
        <v>100.71133709999999</v>
      </c>
      <c r="G405">
        <v>2</v>
      </c>
    </row>
    <row r="406" spans="1:7" x14ac:dyDescent="0.2">
      <c r="A406">
        <v>385</v>
      </c>
      <c r="B406" t="s">
        <v>1277</v>
      </c>
      <c r="D406">
        <v>13.907340700000001</v>
      </c>
      <c r="E406">
        <v>100.71431219999999</v>
      </c>
      <c r="G406">
        <v>2</v>
      </c>
    </row>
    <row r="407" spans="1:7" x14ac:dyDescent="0.2">
      <c r="A407">
        <v>386</v>
      </c>
      <c r="B407" t="s">
        <v>558</v>
      </c>
      <c r="D407">
        <v>13.859458310000001</v>
      </c>
      <c r="E407">
        <v>100.70342460000001</v>
      </c>
      <c r="G407">
        <v>2</v>
      </c>
    </row>
    <row r="408" spans="1:7" x14ac:dyDescent="0.2">
      <c r="A408">
        <v>387</v>
      </c>
      <c r="B408" t="s">
        <v>559</v>
      </c>
      <c r="D408">
        <v>13.87924044</v>
      </c>
      <c r="E408">
        <v>100.72565059999999</v>
      </c>
      <c r="G408">
        <v>2</v>
      </c>
    </row>
    <row r="409" spans="1:7" x14ac:dyDescent="0.2">
      <c r="A409">
        <v>388</v>
      </c>
      <c r="B409" t="s">
        <v>560</v>
      </c>
      <c r="D409">
        <v>13.90171123</v>
      </c>
      <c r="E409">
        <v>100.7119682</v>
      </c>
      <c r="G409">
        <v>2</v>
      </c>
    </row>
    <row r="410" spans="1:7" x14ac:dyDescent="0.2">
      <c r="A410">
        <v>389</v>
      </c>
      <c r="B410" t="s">
        <v>561</v>
      </c>
      <c r="D410">
        <v>13.85723284</v>
      </c>
      <c r="E410">
        <v>100.7066753</v>
      </c>
      <c r="G410">
        <v>2</v>
      </c>
    </row>
    <row r="411" spans="1:7" x14ac:dyDescent="0.2">
      <c r="A411">
        <v>390</v>
      </c>
      <c r="B411" t="s">
        <v>1278</v>
      </c>
      <c r="D411">
        <v>13.861112889999999</v>
      </c>
      <c r="E411">
        <v>100.6906765</v>
      </c>
      <c r="G411">
        <v>2</v>
      </c>
    </row>
    <row r="412" spans="1:7" x14ac:dyDescent="0.2">
      <c r="A412">
        <v>391</v>
      </c>
      <c r="B412" t="s">
        <v>563</v>
      </c>
      <c r="D412">
        <v>13.862480059999999</v>
      </c>
      <c r="E412">
        <v>100.69167179999999</v>
      </c>
      <c r="G412">
        <v>2</v>
      </c>
    </row>
    <row r="413" spans="1:7" x14ac:dyDescent="0.2">
      <c r="A413">
        <v>392</v>
      </c>
      <c r="B413" t="s">
        <v>564</v>
      </c>
      <c r="D413">
        <v>13.8684165</v>
      </c>
      <c r="E413">
        <v>100.7183424</v>
      </c>
      <c r="G413">
        <v>2</v>
      </c>
    </row>
    <row r="414" spans="1:7" x14ac:dyDescent="0.2">
      <c r="A414">
        <v>393</v>
      </c>
      <c r="B414" t="s">
        <v>565</v>
      </c>
      <c r="D414">
        <v>13.87057051</v>
      </c>
      <c r="E414">
        <v>100.7586556</v>
      </c>
      <c r="G414">
        <v>2</v>
      </c>
    </row>
    <row r="415" spans="1:7" x14ac:dyDescent="0.2">
      <c r="A415">
        <v>394</v>
      </c>
      <c r="B415" t="s">
        <v>566</v>
      </c>
      <c r="D415">
        <v>13.83788562</v>
      </c>
      <c r="E415">
        <v>100.7181803</v>
      </c>
      <c r="G415">
        <v>2</v>
      </c>
    </row>
    <row r="416" spans="1:7" x14ac:dyDescent="0.2">
      <c r="A416">
        <v>395</v>
      </c>
      <c r="B416" t="s">
        <v>567</v>
      </c>
      <c r="D416">
        <v>13.8328653</v>
      </c>
      <c r="E416">
        <v>100.71670829999999</v>
      </c>
      <c r="G416">
        <v>2</v>
      </c>
    </row>
    <row r="417" spans="1:7" x14ac:dyDescent="0.2">
      <c r="A417">
        <v>396</v>
      </c>
      <c r="B417" t="s">
        <v>568</v>
      </c>
      <c r="D417">
        <v>13.84705074</v>
      </c>
      <c r="E417">
        <v>100.67608540000001</v>
      </c>
      <c r="G417">
        <v>2</v>
      </c>
    </row>
    <row r="418" spans="1:7" x14ac:dyDescent="0.2">
      <c r="A418">
        <v>397</v>
      </c>
      <c r="B418" t="s">
        <v>569</v>
      </c>
      <c r="D418">
        <v>13.8545578</v>
      </c>
      <c r="E418">
        <v>100.6784351</v>
      </c>
      <c r="G418">
        <v>2</v>
      </c>
    </row>
    <row r="419" spans="1:7" x14ac:dyDescent="0.2">
      <c r="A419">
        <v>398</v>
      </c>
      <c r="B419" t="s">
        <v>570</v>
      </c>
      <c r="D419">
        <v>13.86548131</v>
      </c>
      <c r="E419">
        <v>100.6972586</v>
      </c>
      <c r="G419">
        <v>2</v>
      </c>
    </row>
    <row r="420" spans="1:7" x14ac:dyDescent="0.2">
      <c r="A420">
        <v>399</v>
      </c>
      <c r="B420" t="s">
        <v>571</v>
      </c>
      <c r="D420">
        <v>13.849837300000001</v>
      </c>
      <c r="E420">
        <v>100.68484239999999</v>
      </c>
      <c r="G420">
        <v>2</v>
      </c>
    </row>
    <row r="421" spans="1:7" x14ac:dyDescent="0.2">
      <c r="A421">
        <v>400</v>
      </c>
      <c r="B421" t="s">
        <v>572</v>
      </c>
      <c r="D421">
        <v>13.87740996</v>
      </c>
      <c r="E421">
        <v>100.7121599</v>
      </c>
      <c r="G421">
        <v>2</v>
      </c>
    </row>
    <row r="422" spans="1:7" x14ac:dyDescent="0.2">
      <c r="A422">
        <v>401</v>
      </c>
      <c r="B422" t="s">
        <v>573</v>
      </c>
      <c r="D422">
        <v>13.87520804</v>
      </c>
      <c r="E422">
        <v>100.7096782</v>
      </c>
      <c r="G422">
        <v>2</v>
      </c>
    </row>
    <row r="423" spans="1:7" x14ac:dyDescent="0.2">
      <c r="A423">
        <v>402</v>
      </c>
      <c r="B423" t="s">
        <v>574</v>
      </c>
      <c r="D423">
        <v>13.85180383</v>
      </c>
      <c r="E423">
        <v>100.70131840000001</v>
      </c>
      <c r="G423">
        <v>2</v>
      </c>
    </row>
    <row r="424" spans="1:7" x14ac:dyDescent="0.2">
      <c r="A424">
        <v>403</v>
      </c>
      <c r="B424" t="s">
        <v>575</v>
      </c>
      <c r="D424">
        <v>13.862718510000001</v>
      </c>
      <c r="E424">
        <v>100.75275259999999</v>
      </c>
      <c r="G424">
        <v>2</v>
      </c>
    </row>
    <row r="425" spans="1:7" x14ac:dyDescent="0.2">
      <c r="A425">
        <v>404</v>
      </c>
      <c r="B425" t="s">
        <v>1279</v>
      </c>
      <c r="D425">
        <v>13.83487322</v>
      </c>
      <c r="E425">
        <v>100.77187600000001</v>
      </c>
      <c r="G425">
        <v>2</v>
      </c>
    </row>
    <row r="426" spans="1:7" x14ac:dyDescent="0.2">
      <c r="A426">
        <v>405</v>
      </c>
      <c r="B426" t="s">
        <v>577</v>
      </c>
      <c r="D426">
        <v>13.83930103</v>
      </c>
      <c r="E426">
        <v>100.7030383</v>
      </c>
      <c r="G426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FD23-7BF5-4009-A34F-99088DD41816}">
  <dimension ref="A1:AK452"/>
  <sheetViews>
    <sheetView topLeftCell="U81" workbookViewId="0">
      <selection activeCell="AD96" sqref="AD96"/>
    </sheetView>
  </sheetViews>
  <sheetFormatPr defaultRowHeight="14.25" x14ac:dyDescent="0.2"/>
  <cols>
    <col min="1" max="1" width="10.125" customWidth="1"/>
    <col min="3" max="3" width="11.375" customWidth="1"/>
    <col min="4" max="4" width="44.25" customWidth="1"/>
    <col min="5" max="5" width="18" customWidth="1"/>
    <col min="6" max="6" width="11.625" customWidth="1"/>
    <col min="7" max="7" width="11.75" customWidth="1"/>
    <col min="8" max="12" width="11.5" customWidth="1"/>
    <col min="13" max="13" width="35.625" customWidth="1"/>
    <col min="14" max="16" width="27.75" customWidth="1"/>
    <col min="17" max="17" width="11.5" customWidth="1"/>
    <col min="28" max="28" width="7.25" customWidth="1"/>
    <col min="36" max="36" width="5" customWidth="1"/>
  </cols>
  <sheetData>
    <row r="1" spans="1:37" x14ac:dyDescent="0.2">
      <c r="A1">
        <f>'Degree of Public Space By Distr'!A1</f>
        <v>412</v>
      </c>
      <c r="Y1">
        <v>0.5</v>
      </c>
      <c r="AB1">
        <f>MAX(AB3:AB52)</f>
        <v>5</v>
      </c>
      <c r="AC1">
        <f>MAX(AC3:AC52)</f>
        <v>10</v>
      </c>
      <c r="AD1" t="s">
        <v>1029</v>
      </c>
      <c r="AE1" t="s">
        <v>1030</v>
      </c>
    </row>
    <row r="2" spans="1:37" x14ac:dyDescent="0.2">
      <c r="Y2">
        <v>1</v>
      </c>
      <c r="Z2">
        <v>0</v>
      </c>
      <c r="AD2">
        <v>0</v>
      </c>
      <c r="AE2">
        <v>0</v>
      </c>
      <c r="AI2" t="s">
        <v>1030</v>
      </c>
      <c r="AJ2">
        <v>1</v>
      </c>
      <c r="AK2">
        <v>0.05</v>
      </c>
    </row>
    <row r="3" spans="1:37" x14ac:dyDescent="0.2">
      <c r="A3" s="11" t="s">
        <v>580</v>
      </c>
      <c r="B3" s="12" t="s">
        <v>0</v>
      </c>
      <c r="C3" s="12" t="s">
        <v>2</v>
      </c>
      <c r="D3" s="12" t="s">
        <v>1</v>
      </c>
      <c r="E3" s="12" t="s">
        <v>7</v>
      </c>
      <c r="F3" s="12" t="s">
        <v>3</v>
      </c>
      <c r="G3" s="12" t="s">
        <v>4</v>
      </c>
      <c r="H3" s="13" t="s">
        <v>1431</v>
      </c>
      <c r="I3" s="12" t="s">
        <v>1034</v>
      </c>
      <c r="J3" s="12" t="s">
        <v>1035</v>
      </c>
      <c r="K3" s="12" t="s">
        <v>1280</v>
      </c>
      <c r="L3" s="12" t="s">
        <v>1284</v>
      </c>
      <c r="M3" s="12" t="s">
        <v>1408</v>
      </c>
      <c r="N3" s="12" t="s">
        <v>1430</v>
      </c>
      <c r="O3" s="12" t="s">
        <v>1435</v>
      </c>
      <c r="P3" s="12" t="s">
        <v>1436</v>
      </c>
      <c r="Q3" s="21"/>
      <c r="S3" t="s">
        <v>151</v>
      </c>
      <c r="T3" t="s">
        <v>153</v>
      </c>
      <c r="Y3">
        <v>2</v>
      </c>
      <c r="Z3">
        <v>1</v>
      </c>
      <c r="AA3">
        <v>1</v>
      </c>
      <c r="AB3">
        <v>1</v>
      </c>
      <c r="AC3">
        <v>1</v>
      </c>
      <c r="AD3" s="8">
        <f>(AA3/$AC$1)*$Y$1*-1</f>
        <v>-0.05</v>
      </c>
      <c r="AE3" s="8">
        <f>INDEX($AK$2:$AK$12,MATCH(AB3,$AJ$2:$AJ$12,0))</f>
        <v>0.05</v>
      </c>
      <c r="AF3" s="8" t="str">
        <f>AD3&amp;"-"&amp;AE3</f>
        <v>-0.05-0.05</v>
      </c>
      <c r="AJ3">
        <v>2</v>
      </c>
      <c r="AK3">
        <v>0.04</v>
      </c>
    </row>
    <row r="4" spans="1:37" x14ac:dyDescent="0.2">
      <c r="A4" s="9">
        <v>1</v>
      </c>
      <c r="B4" s="7" t="s">
        <v>5</v>
      </c>
      <c r="C4" s="6" t="s">
        <v>6</v>
      </c>
      <c r="D4" s="6" t="str">
        <f>IF(A4&gt;0,INDEX('Degree of Public Space By Distr'!A:A,MATCH(RawData_Position!A4,'Degree of Public Space By Distr'!L:L,0)),"")</f>
        <v>ลานกีฬาโรงเรียนวัดคณิกาผล</v>
      </c>
      <c r="E4" s="6" t="str">
        <f>IF(A4&gt;0,INDEX('Degree of Public Space By Distr'!J:J,MATCH(RawData_Position!A4,'Degree of Public Space By Distr'!L:L,0)),"")</f>
        <v xml:space="preserve">เขตป้อมปราบศัตรูพ่าย </v>
      </c>
      <c r="F4" s="6">
        <f>S4+V4</f>
        <v>1.95</v>
      </c>
      <c r="G4" s="6">
        <f>T4+W4</f>
        <v>-0.95</v>
      </c>
      <c r="H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4" s="18">
        <f>INDEX(Sheet1!D:D,MATCH(Table4[[#This Row],[PlaceName]],Sheet1!B:B,0))</f>
        <v>13.7445665554912</v>
      </c>
      <c r="J4" s="18">
        <f>INDEX(Sheet1!E:E,MATCH(Table4[[#This Row],[PlaceName]],Sheet1!B:B,0))</f>
        <v>100.510022805726</v>
      </c>
      <c r="K4" s="17"/>
      <c r="L4" s="17" t="s">
        <v>1285</v>
      </c>
      <c r="M4" s="17" t="str">
        <f>IF(A4&gt;0,INDEX('Degree of Public Space By Distr'!A:A,MATCH(RawData_Position!A4,'Degree of Public Space By Distr'!L:L,0)),"")</f>
        <v>ลานกีฬาโรงเรียนวัดคณิกาผล</v>
      </c>
      <c r="N4" s="17">
        <f>INDEX(Input_Score!D:D,MATCH(Table4[[#This Row],[TypeScoring]],Input_Score!A:A,0))</f>
        <v>3</v>
      </c>
      <c r="O4" s="17">
        <f t="shared" ref="O4:O67" si="0">S4</f>
        <v>2</v>
      </c>
      <c r="P4" s="17">
        <f t="shared" ref="P4:P67" si="1">T4</f>
        <v>-1</v>
      </c>
      <c r="Q4" s="17"/>
      <c r="R4">
        <f>COUNTIFS(U$3:U4,U4)</f>
        <v>1</v>
      </c>
      <c r="S4">
        <f>INDEX(Quadrant_GoogleSheets!C:C,MATCH(Table4[[#This Row],[PlaceName]],Quadrant_GoogleSheets!A:A,0))</f>
        <v>2</v>
      </c>
      <c r="T4">
        <f>INDEX(Quadrant_GoogleSheets!D:D,MATCH(Table4[[#This Row],[PlaceName]],Quadrant_GoogleSheets!A:A,0))</f>
        <v>-1</v>
      </c>
      <c r="U4" t="str">
        <f>S4&amp;","&amp;T4&amp;","&amp;L4</f>
        <v>2,-1,Ok</v>
      </c>
      <c r="V4">
        <f>INDEX(AD:AD,MATCH($R4,$Z:$Z,0))</f>
        <v>-0.05</v>
      </c>
      <c r="W4">
        <f>INDEX(AE:AE,MATCH($R4,$Z:$Z,0))</f>
        <v>0.05</v>
      </c>
      <c r="Y4">
        <v>3</v>
      </c>
      <c r="Z4">
        <v>2</v>
      </c>
      <c r="AA4">
        <v>2</v>
      </c>
      <c r="AB4">
        <v>1</v>
      </c>
      <c r="AC4">
        <v>2</v>
      </c>
      <c r="AD4" s="8">
        <f t="shared" ref="AD4:AD67" si="2">(AA4/$AC$1)*$Y$1*-1</f>
        <v>-0.1</v>
      </c>
      <c r="AE4" s="8">
        <f t="shared" ref="AE4:AE67" si="3">INDEX($AK$2:$AK$12,MATCH(AB4,$AJ$2:$AJ$12,0))</f>
        <v>0.05</v>
      </c>
      <c r="AF4" s="8" t="str">
        <f t="shared" ref="AF4:AF52" si="4">AD4&amp;"-"&amp;AE4</f>
        <v>-0.1-0.05</v>
      </c>
      <c r="AJ4">
        <v>3</v>
      </c>
      <c r="AK4">
        <v>0.03</v>
      </c>
    </row>
    <row r="5" spans="1:37" x14ac:dyDescent="0.2">
      <c r="A5" s="9">
        <f>IF(OR(A4="",A4=$A$1),"",A4+1)</f>
        <v>2</v>
      </c>
      <c r="B5" s="7" t="s">
        <v>581</v>
      </c>
      <c r="C5" s="6" t="s">
        <v>6</v>
      </c>
      <c r="D5" s="6" t="str">
        <f>IF(A5&gt;0,INDEX('Degree of Public Space By Distr'!A:A,MATCH(RawData_Position!A5,'Degree of Public Space By Distr'!L:L,0)),"")</f>
        <v>ลานกีฬาโรงเรียนวัดดิสานุการาม</v>
      </c>
      <c r="E5" s="6" t="str">
        <f>IF(A5&gt;0,INDEX('Degree of Public Space By Distr'!J:J,MATCH(RawData_Position!A5,'Degree of Public Space By Distr'!L:L,0)),"")</f>
        <v xml:space="preserve">เขตป้อมปราบศัตรูพ่าย </v>
      </c>
      <c r="F5" s="6">
        <f t="shared" ref="F5:F68" si="5">S5+V5</f>
        <v>1.9</v>
      </c>
      <c r="G5" s="6">
        <f t="shared" ref="G5:G68" si="6">T5+W5</f>
        <v>-0.95</v>
      </c>
      <c r="H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5" s="7">
        <f>INDEX(Sheet1!D:D,MATCH(Table4[[#This Row],[PlaceName]],Sheet1!B:B,0))</f>
        <v>13.749117228822</v>
      </c>
      <c r="J5" s="7">
        <f>INDEX(Sheet1!E:E,MATCH(Table4[[#This Row],[PlaceName]],Sheet1!B:B,0))</f>
        <v>100.50802320255301</v>
      </c>
      <c r="K5" s="17"/>
      <c r="L5" s="17" t="s">
        <v>1285</v>
      </c>
      <c r="M5" s="17" t="str">
        <f>IF(A5&gt;0,INDEX('Degree of Public Space By Distr'!A:A,MATCH(RawData_Position!A5,'Degree of Public Space By Distr'!L:L,0)),"")</f>
        <v>ลานกีฬาโรงเรียนวัดดิสานุการาม</v>
      </c>
      <c r="N5" s="17">
        <f>INDEX(Input_Score!D:D,MATCH(Table4[[#This Row],[TypeScoring]],Input_Score!A:A,0))</f>
        <v>3</v>
      </c>
      <c r="O5" s="17">
        <f t="shared" si="0"/>
        <v>2</v>
      </c>
      <c r="P5" s="17">
        <f t="shared" si="1"/>
        <v>-1</v>
      </c>
      <c r="Q5" s="17"/>
      <c r="R5">
        <f>COUNTIFS(U$3:U5,U5)</f>
        <v>2</v>
      </c>
      <c r="S5">
        <f>INDEX(Quadrant_GoogleSheets!C:C,MATCH(Table4[[#This Row],[PlaceName]],Quadrant_GoogleSheets!A:A,0))</f>
        <v>2</v>
      </c>
      <c r="T5">
        <f>INDEX(Quadrant_GoogleSheets!D:D,MATCH(Table4[[#This Row],[PlaceName]],Quadrant_GoogleSheets!A:A,0))</f>
        <v>-1</v>
      </c>
      <c r="U5" t="str">
        <f t="shared" ref="U5:U68" si="7">S5&amp;","&amp;T5&amp;","&amp;L5</f>
        <v>2,-1,Ok</v>
      </c>
      <c r="V5">
        <f t="shared" ref="V5:V68" si="8">INDEX(AD:AD,MATCH($R5,$Z:$Z,0))</f>
        <v>-0.1</v>
      </c>
      <c r="W5">
        <f t="shared" ref="W5:W68" si="9">INDEX(AE:AE,MATCH($R5,$Z:$Z,0))</f>
        <v>0.05</v>
      </c>
      <c r="Y5">
        <v>4</v>
      </c>
      <c r="Z5">
        <v>3</v>
      </c>
      <c r="AA5">
        <v>3</v>
      </c>
      <c r="AB5">
        <v>1</v>
      </c>
      <c r="AC5">
        <v>3</v>
      </c>
      <c r="AD5" s="8">
        <f t="shared" si="2"/>
        <v>-0.15</v>
      </c>
      <c r="AE5" s="8">
        <f t="shared" si="3"/>
        <v>0.05</v>
      </c>
      <c r="AF5" s="8" t="str">
        <f t="shared" si="4"/>
        <v>-0.15-0.05</v>
      </c>
      <c r="AJ5">
        <v>4</v>
      </c>
      <c r="AK5">
        <v>0.02</v>
      </c>
    </row>
    <row r="6" spans="1:37" x14ac:dyDescent="0.2">
      <c r="A6" s="9">
        <f t="shared" ref="A6:A69" si="10">IF(OR(A5="",A5=$A$1),"",A5+1)</f>
        <v>3</v>
      </c>
      <c r="B6" s="7" t="s">
        <v>582</v>
      </c>
      <c r="C6" s="6" t="s">
        <v>6</v>
      </c>
      <c r="D6" s="6" t="str">
        <f>IF(A6&gt;0,INDEX('Degree of Public Space By Distr'!A:A,MATCH(RawData_Position!A6,'Degree of Public Space By Distr'!L:L,0)),"")</f>
        <v>ลานกีฬาโรงเรียนวัดสิตาราม</v>
      </c>
      <c r="E6" s="6" t="str">
        <f>IF(A6&gt;0,INDEX('Degree of Public Space By Distr'!J:J,MATCH(RawData_Position!A6,'Degree of Public Space By Distr'!L:L,0)),"")</f>
        <v xml:space="preserve">เขตป้อมปราบศัตรูพ่าย </v>
      </c>
      <c r="F6" s="6">
        <f t="shared" si="5"/>
        <v>1.85</v>
      </c>
      <c r="G6" s="6">
        <f t="shared" si="6"/>
        <v>-0.95</v>
      </c>
      <c r="H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6" s="7">
        <f>INDEX(Sheet1!D:D,MATCH(Table4[[#This Row],[PlaceName]],Sheet1!B:B,0))</f>
        <v>13.7552023869229</v>
      </c>
      <c r="J6" s="7">
        <f>INDEX(Sheet1!E:E,MATCH(Table4[[#This Row],[PlaceName]],Sheet1!B:B,0))</f>
        <v>100.51012073094201</v>
      </c>
      <c r="K6" s="17"/>
      <c r="L6" s="17" t="s">
        <v>1285</v>
      </c>
      <c r="M6" s="17" t="str">
        <f>IF(A6&gt;0,INDEX('Degree of Public Space By Distr'!A:A,MATCH(RawData_Position!A6,'Degree of Public Space By Distr'!L:L,0)),"")</f>
        <v>ลานกีฬาโรงเรียนวัดสิตาราม</v>
      </c>
      <c r="N6" s="17">
        <f>INDEX(Input_Score!D:D,MATCH(Table4[[#This Row],[TypeScoring]],Input_Score!A:A,0))</f>
        <v>3</v>
      </c>
      <c r="O6" s="17">
        <f t="shared" si="0"/>
        <v>2</v>
      </c>
      <c r="P6" s="17">
        <f t="shared" si="1"/>
        <v>-1</v>
      </c>
      <c r="Q6" s="17"/>
      <c r="R6">
        <f>COUNTIFS(U$3:U6,U6)</f>
        <v>3</v>
      </c>
      <c r="S6">
        <f>INDEX(Quadrant_GoogleSheets!C:C,MATCH(Table4[[#This Row],[PlaceName]],Quadrant_GoogleSheets!A:A,0))</f>
        <v>2</v>
      </c>
      <c r="T6">
        <f>INDEX(Quadrant_GoogleSheets!D:D,MATCH(Table4[[#This Row],[PlaceName]],Quadrant_GoogleSheets!A:A,0))</f>
        <v>-1</v>
      </c>
      <c r="U6" t="str">
        <f t="shared" si="7"/>
        <v>2,-1,Ok</v>
      </c>
      <c r="V6">
        <f t="shared" si="8"/>
        <v>-0.15</v>
      </c>
      <c r="W6">
        <f t="shared" si="9"/>
        <v>0.05</v>
      </c>
      <c r="Y6">
        <v>5</v>
      </c>
      <c r="Z6">
        <v>4</v>
      </c>
      <c r="AA6">
        <v>4</v>
      </c>
      <c r="AB6">
        <v>1</v>
      </c>
      <c r="AC6">
        <v>4</v>
      </c>
      <c r="AD6" s="8">
        <f t="shared" si="2"/>
        <v>-0.2</v>
      </c>
      <c r="AE6" s="8">
        <f t="shared" si="3"/>
        <v>0.05</v>
      </c>
      <c r="AF6" s="8" t="str">
        <f t="shared" si="4"/>
        <v>-0.2-0.05</v>
      </c>
      <c r="AJ6">
        <v>5</v>
      </c>
      <c r="AK6">
        <v>0.01</v>
      </c>
    </row>
    <row r="7" spans="1:37" x14ac:dyDescent="0.2">
      <c r="A7" s="9">
        <f t="shared" si="10"/>
        <v>4</v>
      </c>
      <c r="B7" s="7" t="s">
        <v>583</v>
      </c>
      <c r="C7" s="6" t="s">
        <v>6</v>
      </c>
      <c r="D7" s="6" t="str">
        <f>IF(A7&gt;0,INDEX('Degree of Public Space By Distr'!A:A,MATCH(RawData_Position!A7,'Degree of Public Space By Distr'!L:L,0)),"")</f>
        <v>ลานกีฬาโรงเรียนวัดพระพิเรนทร์</v>
      </c>
      <c r="E7" s="6" t="str">
        <f>IF(A7&gt;0,INDEX('Degree of Public Space By Distr'!J:J,MATCH(RawData_Position!A7,'Degree of Public Space By Distr'!L:L,0)),"")</f>
        <v xml:space="preserve">เขตป้อมปราบศัตรูพ่าย </v>
      </c>
      <c r="F7" s="6">
        <f t="shared" si="5"/>
        <v>1.8</v>
      </c>
      <c r="G7" s="6">
        <f t="shared" si="6"/>
        <v>-0.95</v>
      </c>
      <c r="H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7" s="7">
        <f>INDEX(Sheet1!D:D,MATCH(Table4[[#This Row],[PlaceName]],Sheet1!B:B,0))</f>
        <v>13.7476344160127</v>
      </c>
      <c r="J7" s="7">
        <f>INDEX(Sheet1!E:E,MATCH(Table4[[#This Row],[PlaceName]],Sheet1!B:B,0))</f>
        <v>100.505795197262</v>
      </c>
      <c r="K7" s="17"/>
      <c r="L7" s="17" t="s">
        <v>1285</v>
      </c>
      <c r="M7" s="17" t="str">
        <f>IF(A7&gt;0,INDEX('Degree of Public Space By Distr'!A:A,MATCH(RawData_Position!A7,'Degree of Public Space By Distr'!L:L,0)),"")</f>
        <v>ลานกีฬาโรงเรียนวัดพระพิเรนทร์</v>
      </c>
      <c r="N7" s="17">
        <f>INDEX(Input_Score!D:D,MATCH(Table4[[#This Row],[TypeScoring]],Input_Score!A:A,0))</f>
        <v>3</v>
      </c>
      <c r="O7" s="17">
        <f t="shared" si="0"/>
        <v>2</v>
      </c>
      <c r="P7" s="17">
        <f t="shared" si="1"/>
        <v>-1</v>
      </c>
      <c r="Q7" s="17"/>
      <c r="R7">
        <f>COUNTIFS(U$3:U7,U7)</f>
        <v>4</v>
      </c>
      <c r="S7">
        <f>INDEX(Quadrant_GoogleSheets!C:C,MATCH(Table4[[#This Row],[PlaceName]],Quadrant_GoogleSheets!A:A,0))</f>
        <v>2</v>
      </c>
      <c r="T7">
        <f>INDEX(Quadrant_GoogleSheets!D:D,MATCH(Table4[[#This Row],[PlaceName]],Quadrant_GoogleSheets!A:A,0))</f>
        <v>-1</v>
      </c>
      <c r="U7" t="str">
        <f t="shared" si="7"/>
        <v>2,-1,Ok</v>
      </c>
      <c r="V7">
        <f t="shared" si="8"/>
        <v>-0.2</v>
      </c>
      <c r="W7">
        <f t="shared" si="9"/>
        <v>0.05</v>
      </c>
      <c r="Y7">
        <v>6</v>
      </c>
      <c r="Z7">
        <v>5</v>
      </c>
      <c r="AA7">
        <v>5</v>
      </c>
      <c r="AB7">
        <v>1</v>
      </c>
      <c r="AC7">
        <v>5</v>
      </c>
      <c r="AD7" s="8">
        <f t="shared" si="2"/>
        <v>-0.25</v>
      </c>
      <c r="AE7" s="8">
        <f t="shared" si="3"/>
        <v>0.05</v>
      </c>
      <c r="AF7" s="8" t="str">
        <f t="shared" si="4"/>
        <v>-0.25-0.05</v>
      </c>
      <c r="AJ7">
        <v>11</v>
      </c>
      <c r="AK7">
        <v>0</v>
      </c>
    </row>
    <row r="8" spans="1:37" x14ac:dyDescent="0.2">
      <c r="A8" s="9">
        <f t="shared" si="10"/>
        <v>5</v>
      </c>
      <c r="B8" s="7" t="s">
        <v>584</v>
      </c>
      <c r="C8" s="6" t="s">
        <v>6</v>
      </c>
      <c r="D8" s="6" t="str">
        <f>IF(A8&gt;0,INDEX('Degree of Public Space By Distr'!A:A,MATCH(RawData_Position!A8,'Degree of Public Space By Distr'!L:L,0)),"")</f>
        <v>ลานกีฬาโรงเรียนวัดโสมนัส</v>
      </c>
      <c r="E8" s="6" t="str">
        <f>IF(A8&gt;0,INDEX('Degree of Public Space By Distr'!J:J,MATCH(RawData_Position!A8,'Degree of Public Space By Distr'!L:L,0)),"")</f>
        <v xml:space="preserve">เขตป้อมปราบศัตรูพ่าย </v>
      </c>
      <c r="F8" s="6">
        <f t="shared" si="5"/>
        <v>1.75</v>
      </c>
      <c r="G8" s="6">
        <f t="shared" si="6"/>
        <v>-0.95</v>
      </c>
      <c r="H8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8" s="7">
        <f>INDEX(Sheet1!D:D,MATCH(Table4[[#This Row],[PlaceName]],Sheet1!B:B,0))</f>
        <v>13.7610446054727</v>
      </c>
      <c r="J8" s="7">
        <f>INDEX(Sheet1!E:E,MATCH(Table4[[#This Row],[PlaceName]],Sheet1!B:B,0))</f>
        <v>100.51144858679601</v>
      </c>
      <c r="K8" s="17"/>
      <c r="L8" s="17" t="s">
        <v>1285</v>
      </c>
      <c r="M8" s="17" t="str">
        <f>IF(A8&gt;0,INDEX('Degree of Public Space By Distr'!A:A,MATCH(RawData_Position!A8,'Degree of Public Space By Distr'!L:L,0)),"")</f>
        <v>ลานกีฬาโรงเรียนวัดโสมนัส</v>
      </c>
      <c r="N8" s="17">
        <f>INDEX(Input_Score!D:D,MATCH(Table4[[#This Row],[TypeScoring]],Input_Score!A:A,0))</f>
        <v>3</v>
      </c>
      <c r="O8" s="17">
        <f t="shared" si="0"/>
        <v>2</v>
      </c>
      <c r="P8" s="17">
        <f t="shared" si="1"/>
        <v>-1</v>
      </c>
      <c r="Q8" s="17"/>
      <c r="R8">
        <f>COUNTIFS(U$3:U8,U8)</f>
        <v>5</v>
      </c>
      <c r="S8">
        <f>INDEX(Quadrant_GoogleSheets!C:C,MATCH(Table4[[#This Row],[PlaceName]],Quadrant_GoogleSheets!A:A,0))</f>
        <v>2</v>
      </c>
      <c r="T8">
        <f>INDEX(Quadrant_GoogleSheets!D:D,MATCH(Table4[[#This Row],[PlaceName]],Quadrant_GoogleSheets!A:A,0))</f>
        <v>-1</v>
      </c>
      <c r="U8" t="str">
        <f t="shared" si="7"/>
        <v>2,-1,Ok</v>
      </c>
      <c r="V8">
        <f t="shared" si="8"/>
        <v>-0.25</v>
      </c>
      <c r="W8">
        <f t="shared" si="9"/>
        <v>0.05</v>
      </c>
      <c r="Y8">
        <v>7</v>
      </c>
      <c r="Z8">
        <v>6</v>
      </c>
      <c r="AA8">
        <f>IF(Z8&gt;5,AA3*-1)</f>
        <v>-1</v>
      </c>
      <c r="AB8">
        <v>1</v>
      </c>
      <c r="AC8">
        <v>6</v>
      </c>
      <c r="AD8" s="8">
        <f t="shared" si="2"/>
        <v>0.05</v>
      </c>
      <c r="AE8" s="8">
        <f t="shared" si="3"/>
        <v>0.05</v>
      </c>
      <c r="AF8" s="8" t="str">
        <f t="shared" si="4"/>
        <v>0.05-0.05</v>
      </c>
      <c r="AJ8">
        <v>6</v>
      </c>
      <c r="AK8">
        <v>-0.01</v>
      </c>
    </row>
    <row r="9" spans="1:37" x14ac:dyDescent="0.2">
      <c r="A9" s="9">
        <f t="shared" si="10"/>
        <v>6</v>
      </c>
      <c r="B9" s="7" t="s">
        <v>585</v>
      </c>
      <c r="C9" s="6" t="s">
        <v>6</v>
      </c>
      <c r="D9" s="6" t="str">
        <f>IF(A9&gt;0,INDEX('Degree of Public Space By Distr'!A:A,MATCH(RawData_Position!A9,'Degree of Public Space By Distr'!L:L,0)),"")</f>
        <v>ลานกีฬากองกำกับการสวัสดิภาพเด็ก</v>
      </c>
      <c r="E9" s="6" t="str">
        <f>IF(A9&gt;0,INDEX('Degree of Public Space By Distr'!J:J,MATCH(RawData_Position!A9,'Degree of Public Space By Distr'!L:L,0)),"")</f>
        <v xml:space="preserve">เขตป้อมปราบศัตรูพ่าย </v>
      </c>
      <c r="F9" s="6">
        <f t="shared" si="5"/>
        <v>1.95</v>
      </c>
      <c r="G9" s="6">
        <f t="shared" si="6"/>
        <v>0.05</v>
      </c>
      <c r="H9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9" s="7">
        <f>INDEX(Sheet1!D:D,MATCH(Table4[[#This Row],[PlaceName]],Sheet1!B:B,0))</f>
        <v>13.7571612025428</v>
      </c>
      <c r="J9" s="7">
        <f>INDEX(Sheet1!E:E,MATCH(Table4[[#This Row],[PlaceName]],Sheet1!B:B,0))</f>
        <v>100.506859289687</v>
      </c>
      <c r="K9" s="17"/>
      <c r="L9" s="17" t="s">
        <v>1285</v>
      </c>
      <c r="M9" s="17" t="str">
        <f>IF(A9&gt;0,INDEX('Degree of Public Space By Distr'!A:A,MATCH(RawData_Position!A9,'Degree of Public Space By Distr'!L:L,0)),"")</f>
        <v>ลานกีฬากองกำกับการสวัสดิภาพเด็ก</v>
      </c>
      <c r="N9" s="17">
        <f>INDEX(Input_Score!D:D,MATCH(Table4[[#This Row],[TypeScoring]],Input_Score!A:A,0))</f>
        <v>6</v>
      </c>
      <c r="O9" s="17">
        <f t="shared" si="0"/>
        <v>2</v>
      </c>
      <c r="P9" s="17">
        <f t="shared" si="1"/>
        <v>0</v>
      </c>
      <c r="Q9" s="17"/>
      <c r="R9">
        <f>COUNTIFS(U$3:U9,U9)</f>
        <v>1</v>
      </c>
      <c r="S9">
        <f>INDEX(Quadrant_GoogleSheets!C:C,MATCH(Table4[[#This Row],[PlaceName]],Quadrant_GoogleSheets!A:A,0))</f>
        <v>2</v>
      </c>
      <c r="T9">
        <f>INDEX(Quadrant_GoogleSheets!D:D,MATCH(Table4[[#This Row],[PlaceName]],Quadrant_GoogleSheets!A:A,0))</f>
        <v>0</v>
      </c>
      <c r="U9" t="str">
        <f t="shared" si="7"/>
        <v>2,0,Ok</v>
      </c>
      <c r="V9">
        <f t="shared" si="8"/>
        <v>-0.05</v>
      </c>
      <c r="W9">
        <f t="shared" si="9"/>
        <v>0.05</v>
      </c>
      <c r="Y9">
        <v>8</v>
      </c>
      <c r="Z9">
        <v>7</v>
      </c>
      <c r="AA9">
        <f t="shared" ref="AA9:AA72" si="11">IF(Z9&gt;5,AA4*-1)</f>
        <v>-2</v>
      </c>
      <c r="AB9">
        <v>1</v>
      </c>
      <c r="AC9">
        <v>7</v>
      </c>
      <c r="AD9" s="8">
        <f t="shared" si="2"/>
        <v>0.1</v>
      </c>
      <c r="AE9" s="8">
        <f t="shared" si="3"/>
        <v>0.05</v>
      </c>
      <c r="AF9" s="8" t="str">
        <f t="shared" si="4"/>
        <v>0.1-0.05</v>
      </c>
      <c r="AJ9">
        <v>7</v>
      </c>
      <c r="AK9">
        <v>-0.02</v>
      </c>
    </row>
    <row r="10" spans="1:37" x14ac:dyDescent="0.2">
      <c r="A10" s="9">
        <f t="shared" si="10"/>
        <v>7</v>
      </c>
      <c r="B10" s="7" t="s">
        <v>586</v>
      </c>
      <c r="C10" s="6" t="s">
        <v>6</v>
      </c>
      <c r="D10" s="6" t="str">
        <f>IF(A10&gt;0,INDEX('Degree of Public Space By Distr'!A:A,MATCH(RawData_Position!A10,'Degree of Public Space By Distr'!L:L,0)),"")</f>
        <v>ลานกีฬาชุมชนวัดสระเกศ</v>
      </c>
      <c r="E10" s="6" t="str">
        <f>IF(A10&gt;0,INDEX('Degree of Public Space By Distr'!J:J,MATCH(RawData_Position!A10,'Degree of Public Space By Distr'!L:L,0)),"")</f>
        <v xml:space="preserve">เขตป้อมปราบศัตรูพ่าย </v>
      </c>
      <c r="F10" s="6">
        <f t="shared" si="5"/>
        <v>-1.05</v>
      </c>
      <c r="G10" s="6">
        <f t="shared" si="6"/>
        <v>1.05</v>
      </c>
      <c r="H10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0" s="7">
        <f>INDEX(Sheet1!D:D,MATCH(Table4[[#This Row],[PlaceName]],Sheet1!B:B,0))</f>
        <v>0</v>
      </c>
      <c r="J10" s="7">
        <f>INDEX(Sheet1!E:E,MATCH(Table4[[#This Row],[PlaceName]],Sheet1!B:B,0))</f>
        <v>0</v>
      </c>
      <c r="K10" s="17" t="s">
        <v>1281</v>
      </c>
      <c r="L10" s="17" t="s">
        <v>1032</v>
      </c>
      <c r="M10" s="17" t="str">
        <f>IF(A10&gt;0,INDEX('Degree of Public Space By Distr'!A:A,MATCH(RawData_Position!A10,'Degree of Public Space By Distr'!L:L,0)),"")</f>
        <v>ลานกีฬาชุมชนวัดสระเกศ</v>
      </c>
      <c r="N10" s="17">
        <f>INDEX(Input_Score!D:D,MATCH(Table4[[#This Row],[TypeScoring]],Input_Score!A:A,0))</f>
        <v>7</v>
      </c>
      <c r="O10" s="17">
        <f t="shared" si="0"/>
        <v>-1</v>
      </c>
      <c r="P10" s="17">
        <f t="shared" si="1"/>
        <v>1</v>
      </c>
      <c r="Q10" s="17"/>
      <c r="R10">
        <f>COUNTIFS(U$3:U10,U10)</f>
        <v>1</v>
      </c>
      <c r="S10">
        <f>INDEX(Quadrant_GoogleSheets!C:C,MATCH(Table4[[#This Row],[PlaceName]],Quadrant_GoogleSheets!A:A,0))</f>
        <v>-1</v>
      </c>
      <c r="T10">
        <f>INDEX(Quadrant_GoogleSheets!D:D,MATCH(Table4[[#This Row],[PlaceName]],Quadrant_GoogleSheets!A:A,0))</f>
        <v>1</v>
      </c>
      <c r="U10" t="str">
        <f t="shared" si="7"/>
        <v>-1,1,No</v>
      </c>
      <c r="V10">
        <f t="shared" si="8"/>
        <v>-0.05</v>
      </c>
      <c r="W10">
        <f t="shared" si="9"/>
        <v>0.05</v>
      </c>
      <c r="Y10">
        <v>9</v>
      </c>
      <c r="Z10">
        <v>8</v>
      </c>
      <c r="AA10">
        <f t="shared" si="11"/>
        <v>-3</v>
      </c>
      <c r="AB10">
        <v>1</v>
      </c>
      <c r="AC10">
        <v>8</v>
      </c>
      <c r="AD10" s="8">
        <f t="shared" si="2"/>
        <v>0.15</v>
      </c>
      <c r="AE10" s="8">
        <f t="shared" si="3"/>
        <v>0.05</v>
      </c>
      <c r="AF10" s="8" t="str">
        <f t="shared" si="4"/>
        <v>0.15-0.05</v>
      </c>
      <c r="AJ10">
        <v>8</v>
      </c>
      <c r="AK10">
        <v>-0.03</v>
      </c>
    </row>
    <row r="11" spans="1:37" x14ac:dyDescent="0.2">
      <c r="A11" s="9">
        <f t="shared" si="10"/>
        <v>8</v>
      </c>
      <c r="B11" s="7" t="s">
        <v>587</v>
      </c>
      <c r="C11" s="6" t="s">
        <v>6</v>
      </c>
      <c r="D11" s="6" t="str">
        <f>IF(A11&gt;0,INDEX('Degree of Public Space By Distr'!A:A,MATCH(RawData_Position!A11,'Degree of Public Space By Distr'!L:L,0)),"")</f>
        <v>ลานกีฬามัสยิดชุมชนมหานาค</v>
      </c>
      <c r="E11" s="6" t="str">
        <f>IF(A11&gt;0,INDEX('Degree of Public Space By Distr'!J:J,MATCH(RawData_Position!A11,'Degree of Public Space By Distr'!L:L,0)),"")</f>
        <v xml:space="preserve">เขตป้อมปราบศัตรูพ่าย </v>
      </c>
      <c r="F11" s="6">
        <f t="shared" si="5"/>
        <v>-0.05</v>
      </c>
      <c r="G11" s="6">
        <f t="shared" si="6"/>
        <v>0.05</v>
      </c>
      <c r="H1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1" s="7">
        <f>INDEX(Sheet1!D:D,MATCH(Table4[[#This Row],[PlaceName]],Sheet1!B:B,0))</f>
        <v>0</v>
      </c>
      <c r="J11" s="7">
        <f>INDEX(Sheet1!E:E,MATCH(Table4[[#This Row],[PlaceName]],Sheet1!B:B,0))</f>
        <v>0</v>
      </c>
      <c r="K11" s="17" t="s">
        <v>1281</v>
      </c>
      <c r="L11" s="17" t="s">
        <v>1032</v>
      </c>
      <c r="M11" s="17" t="str">
        <f>IF(A11&gt;0,INDEX('Degree of Public Space By Distr'!A:A,MATCH(RawData_Position!A11,'Degree of Public Space By Distr'!L:L,0)),"")</f>
        <v>ลานกีฬามัสยิดชุมชนมหานาค</v>
      </c>
      <c r="N11" s="17">
        <f>INDEX(Input_Score!D:D,MATCH(Table4[[#This Row],[TypeScoring]],Input_Score!A:A,0))</f>
        <v>5</v>
      </c>
      <c r="O11" s="17">
        <f t="shared" si="0"/>
        <v>0</v>
      </c>
      <c r="P11" s="17">
        <f t="shared" si="1"/>
        <v>0</v>
      </c>
      <c r="Q11" s="17"/>
      <c r="R11">
        <f>COUNTIFS(U$3:U11,U11)</f>
        <v>1</v>
      </c>
      <c r="S11">
        <f>INDEX(Quadrant_GoogleSheets!C:C,MATCH(Table4[[#This Row],[PlaceName]],Quadrant_GoogleSheets!A:A,0))</f>
        <v>0</v>
      </c>
      <c r="T11">
        <f>INDEX(Quadrant_GoogleSheets!D:D,MATCH(Table4[[#This Row],[PlaceName]],Quadrant_GoogleSheets!A:A,0))</f>
        <v>0</v>
      </c>
      <c r="U11" t="str">
        <f t="shared" si="7"/>
        <v>0,0,No</v>
      </c>
      <c r="V11">
        <f t="shared" si="8"/>
        <v>-0.05</v>
      </c>
      <c r="W11">
        <f t="shared" si="9"/>
        <v>0.05</v>
      </c>
      <c r="Y11">
        <v>10</v>
      </c>
      <c r="Z11">
        <v>9</v>
      </c>
      <c r="AA11">
        <f t="shared" si="11"/>
        <v>-4</v>
      </c>
      <c r="AB11">
        <v>1</v>
      </c>
      <c r="AC11">
        <v>9</v>
      </c>
      <c r="AD11" s="8">
        <f t="shared" si="2"/>
        <v>0.2</v>
      </c>
      <c r="AE11" s="8">
        <f t="shared" si="3"/>
        <v>0.05</v>
      </c>
      <c r="AF11" s="8" t="str">
        <f t="shared" si="4"/>
        <v>0.2-0.05</v>
      </c>
      <c r="AJ11">
        <v>9</v>
      </c>
      <c r="AK11">
        <v>-0.04</v>
      </c>
    </row>
    <row r="12" spans="1:37" x14ac:dyDescent="0.2">
      <c r="A12" s="9">
        <f t="shared" si="10"/>
        <v>9</v>
      </c>
      <c r="B12" s="7" t="s">
        <v>588</v>
      </c>
      <c r="C12" s="6" t="s">
        <v>6</v>
      </c>
      <c r="D12" s="6" t="str">
        <f>IF(A12&gt;0,INDEX('Degree of Public Space By Distr'!A:A,MATCH(RawData_Position!A12,'Degree of Public Space By Distr'!L:L,0)),"")</f>
        <v>ลานกีฬาชุมชนหลังศูนย์การค้าวรจักร</v>
      </c>
      <c r="E12" s="6" t="str">
        <f>IF(A12&gt;0,INDEX('Degree of Public Space By Distr'!J:J,MATCH(RawData_Position!A12,'Degree of Public Space By Distr'!L:L,0)),"")</f>
        <v xml:space="preserve">เขตป้อมปราบศัตรูพ่าย </v>
      </c>
      <c r="F12" s="6">
        <f t="shared" si="5"/>
        <v>1.95</v>
      </c>
      <c r="G12" s="6">
        <f t="shared" si="6"/>
        <v>1.05</v>
      </c>
      <c r="H12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12" s="7">
        <f>INDEX(Sheet1!D:D,MATCH(Table4[[#This Row],[PlaceName]],Sheet1!B:B,0))</f>
        <v>0</v>
      </c>
      <c r="J12" s="7">
        <f>INDEX(Sheet1!E:E,MATCH(Table4[[#This Row],[PlaceName]],Sheet1!B:B,0))</f>
        <v>0</v>
      </c>
      <c r="K12" s="17" t="s">
        <v>1281</v>
      </c>
      <c r="L12" s="17" t="s">
        <v>1032</v>
      </c>
      <c r="M12" s="17" t="str">
        <f>IF(A12&gt;0,INDEX('Degree of Public Space By Distr'!A:A,MATCH(RawData_Position!A12,'Degree of Public Space By Distr'!L:L,0)),"")</f>
        <v>ลานกีฬาชุมชนหลังศูนย์การค้าวรจักร</v>
      </c>
      <c r="N12" s="17">
        <f>INDEX(Input_Score!D:D,MATCH(Table4[[#This Row],[TypeScoring]],Input_Score!A:A,0))</f>
        <v>9</v>
      </c>
      <c r="O12" s="17">
        <f t="shared" si="0"/>
        <v>2</v>
      </c>
      <c r="P12" s="17">
        <f t="shared" si="1"/>
        <v>1</v>
      </c>
      <c r="Q12" s="17"/>
      <c r="R12">
        <f>COUNTIFS(U$3:U12,U12)</f>
        <v>1</v>
      </c>
      <c r="S12">
        <f>INDEX(Quadrant_GoogleSheets!C:C,MATCH(Table4[[#This Row],[PlaceName]],Quadrant_GoogleSheets!A:A,0))</f>
        <v>2</v>
      </c>
      <c r="T12">
        <f>INDEX(Quadrant_GoogleSheets!D:D,MATCH(Table4[[#This Row],[PlaceName]],Quadrant_GoogleSheets!A:A,0))</f>
        <v>1</v>
      </c>
      <c r="U12" t="str">
        <f t="shared" si="7"/>
        <v>2,1,No</v>
      </c>
      <c r="V12">
        <f t="shared" si="8"/>
        <v>-0.05</v>
      </c>
      <c r="W12">
        <f t="shared" si="9"/>
        <v>0.05</v>
      </c>
      <c r="Y12">
        <v>11</v>
      </c>
      <c r="Z12">
        <v>10</v>
      </c>
      <c r="AA12">
        <f t="shared" si="11"/>
        <v>-5</v>
      </c>
      <c r="AB12">
        <v>1</v>
      </c>
      <c r="AC12">
        <v>10</v>
      </c>
      <c r="AD12" s="8">
        <f t="shared" si="2"/>
        <v>0.25</v>
      </c>
      <c r="AE12" s="8">
        <f t="shared" si="3"/>
        <v>0.05</v>
      </c>
      <c r="AF12" s="8" t="str">
        <f t="shared" si="4"/>
        <v>0.25-0.05</v>
      </c>
      <c r="AJ12">
        <v>10</v>
      </c>
      <c r="AK12">
        <v>-0.05</v>
      </c>
    </row>
    <row r="13" spans="1:37" x14ac:dyDescent="0.2">
      <c r="A13" s="9">
        <f t="shared" si="10"/>
        <v>10</v>
      </c>
      <c r="B13" s="7" t="s">
        <v>589</v>
      </c>
      <c r="C13" s="6" t="s">
        <v>6</v>
      </c>
      <c r="D13" s="6" t="str">
        <f>IF(A13&gt;0,INDEX('Degree of Public Space By Distr'!A:A,MATCH(RawData_Position!A13,'Degree of Public Space By Distr'!L:L,0)),"")</f>
        <v>สนามกีฬาโรงเรียนเทพศิรินทร์</v>
      </c>
      <c r="E13" s="6" t="str">
        <f>IF(A13&gt;0,INDEX('Degree of Public Space By Distr'!J:J,MATCH(RawData_Position!A13,'Degree of Public Space By Distr'!L:L,0)),"")</f>
        <v xml:space="preserve">เขตป้อมปราบศัตรูพ่าย </v>
      </c>
      <c r="F13" s="6">
        <f t="shared" si="5"/>
        <v>2.0499999999999998</v>
      </c>
      <c r="G13" s="6">
        <f t="shared" si="6"/>
        <v>-0.95</v>
      </c>
      <c r="H13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3" s="7">
        <f>INDEX(Sheet1!D:D,MATCH(Table4[[#This Row],[PlaceName]],Sheet1!B:B,0))</f>
        <v>13.746656958485699</v>
      </c>
      <c r="J13" s="7">
        <f>INDEX(Sheet1!E:E,MATCH(Table4[[#This Row],[PlaceName]],Sheet1!B:B,0))</f>
        <v>100.515839295937</v>
      </c>
      <c r="K13" s="17"/>
      <c r="L13" s="17" t="s">
        <v>1285</v>
      </c>
      <c r="M13" s="17" t="str">
        <f>IF(A13&gt;0,INDEX('Degree of Public Space By Distr'!A:A,MATCH(RawData_Position!A13,'Degree of Public Space By Distr'!L:L,0)),"")</f>
        <v>สนามกีฬาโรงเรียนเทพศิรินทร์</v>
      </c>
      <c r="N13" s="17">
        <f>INDEX(Input_Score!D:D,MATCH(Table4[[#This Row],[TypeScoring]],Input_Score!A:A,0))</f>
        <v>3</v>
      </c>
      <c r="O13" s="17">
        <f t="shared" si="0"/>
        <v>2</v>
      </c>
      <c r="P13" s="17">
        <f t="shared" si="1"/>
        <v>-1</v>
      </c>
      <c r="Q13" s="17"/>
      <c r="R13">
        <f>COUNTIFS(U$3:U13,U13)</f>
        <v>6</v>
      </c>
      <c r="S13">
        <f>INDEX(Quadrant_GoogleSheets!C:C,MATCH(Table4[[#This Row],[PlaceName]],Quadrant_GoogleSheets!A:A,0))</f>
        <v>2</v>
      </c>
      <c r="T13">
        <f>INDEX(Quadrant_GoogleSheets!D:D,MATCH(Table4[[#This Row],[PlaceName]],Quadrant_GoogleSheets!A:A,0))</f>
        <v>-1</v>
      </c>
      <c r="U13" t="str">
        <f t="shared" si="7"/>
        <v>2,-1,Ok</v>
      </c>
      <c r="V13">
        <f t="shared" si="8"/>
        <v>0.05</v>
      </c>
      <c r="W13">
        <f t="shared" si="9"/>
        <v>0.05</v>
      </c>
      <c r="Y13">
        <v>12</v>
      </c>
      <c r="Z13">
        <v>11</v>
      </c>
      <c r="AA13">
        <f t="shared" si="11"/>
        <v>1</v>
      </c>
      <c r="AB13">
        <f>AB3+1</f>
        <v>2</v>
      </c>
      <c r="AC13">
        <f>AC3</f>
        <v>1</v>
      </c>
      <c r="AD13" s="8">
        <f t="shared" si="2"/>
        <v>-0.05</v>
      </c>
      <c r="AE13" s="8">
        <f t="shared" si="3"/>
        <v>0.04</v>
      </c>
      <c r="AF13" s="8" t="str">
        <f t="shared" si="4"/>
        <v>-0.05-0.04</v>
      </c>
    </row>
    <row r="14" spans="1:37" x14ac:dyDescent="0.2">
      <c r="A14" s="9">
        <f t="shared" si="10"/>
        <v>11</v>
      </c>
      <c r="B14" s="7" t="s">
        <v>590</v>
      </c>
      <c r="C14" s="6" t="s">
        <v>6</v>
      </c>
      <c r="D14" s="6" t="str">
        <f>IF(A14&gt;0,INDEX('Degree of Public Space By Distr'!A:A,MATCH(RawData_Position!A14,'Degree of Public Space By Distr'!L:L,0)),"")</f>
        <v>ลานกีฬาโรงเรียนวัดสระเกศ</v>
      </c>
      <c r="E14" s="6" t="str">
        <f>IF(A14&gt;0,INDEX('Degree of Public Space By Distr'!J:J,MATCH(RawData_Position!A14,'Degree of Public Space By Distr'!L:L,0)),"")</f>
        <v xml:space="preserve">เขตป้อมปราบศัตรูพ่าย </v>
      </c>
      <c r="F14" s="6">
        <f t="shared" si="5"/>
        <v>2.1</v>
      </c>
      <c r="G14" s="6">
        <f t="shared" si="6"/>
        <v>-0.95</v>
      </c>
      <c r="H1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4" s="7">
        <f>INDEX(Sheet1!D:D,MATCH(Table4[[#This Row],[PlaceName]],Sheet1!B:B,0))</f>
        <v>13.753275690346401</v>
      </c>
      <c r="J14" s="7">
        <f>INDEX(Sheet1!E:E,MATCH(Table4[[#This Row],[PlaceName]],Sheet1!B:B,0))</f>
        <v>100.509093133356</v>
      </c>
      <c r="K14" s="17"/>
      <c r="L14" s="17" t="s">
        <v>1285</v>
      </c>
      <c r="M14" s="17" t="str">
        <f>IF(A14&gt;0,INDEX('Degree of Public Space By Distr'!A:A,MATCH(RawData_Position!A14,'Degree of Public Space By Distr'!L:L,0)),"")</f>
        <v>ลานกีฬาโรงเรียนวัดสระเกศ</v>
      </c>
      <c r="N14" s="17">
        <f>INDEX(Input_Score!D:D,MATCH(Table4[[#This Row],[TypeScoring]],Input_Score!A:A,0))</f>
        <v>3</v>
      </c>
      <c r="O14" s="17">
        <f t="shared" si="0"/>
        <v>2</v>
      </c>
      <c r="P14" s="17">
        <f t="shared" si="1"/>
        <v>-1</v>
      </c>
      <c r="Q14" s="17"/>
      <c r="R14">
        <f>COUNTIFS(U$3:U14,U14)</f>
        <v>7</v>
      </c>
      <c r="S14">
        <f>INDEX(Quadrant_GoogleSheets!C:C,MATCH(Table4[[#This Row],[PlaceName]],Quadrant_GoogleSheets!A:A,0))</f>
        <v>2</v>
      </c>
      <c r="T14">
        <f>INDEX(Quadrant_GoogleSheets!D:D,MATCH(Table4[[#This Row],[PlaceName]],Quadrant_GoogleSheets!A:A,0))</f>
        <v>-1</v>
      </c>
      <c r="U14" t="str">
        <f t="shared" si="7"/>
        <v>2,-1,Ok</v>
      </c>
      <c r="V14">
        <f t="shared" si="8"/>
        <v>0.1</v>
      </c>
      <c r="W14">
        <f t="shared" si="9"/>
        <v>0.05</v>
      </c>
      <c r="Y14">
        <v>13</v>
      </c>
      <c r="Z14">
        <v>12</v>
      </c>
      <c r="AA14">
        <f t="shared" si="11"/>
        <v>2</v>
      </c>
      <c r="AB14">
        <f t="shared" ref="AB14:AB77" si="12">AB4+1</f>
        <v>2</v>
      </c>
      <c r="AC14">
        <f t="shared" ref="AC14:AC77" si="13">AC4</f>
        <v>2</v>
      </c>
      <c r="AD14" s="8">
        <f t="shared" si="2"/>
        <v>-0.1</v>
      </c>
      <c r="AE14" s="8">
        <f t="shared" si="3"/>
        <v>0.04</v>
      </c>
      <c r="AF14" s="8" t="str">
        <f t="shared" si="4"/>
        <v>-0.1-0.04</v>
      </c>
    </row>
    <row r="15" spans="1:37" x14ac:dyDescent="0.2">
      <c r="A15" s="9">
        <f t="shared" si="10"/>
        <v>12</v>
      </c>
      <c r="B15" s="7" t="s">
        <v>591</v>
      </c>
      <c r="C15" s="6" t="s">
        <v>6</v>
      </c>
      <c r="D15" s="6" t="str">
        <f>IF(A15&gt;0,INDEX('Degree of Public Space By Distr'!A:A,MATCH(RawData_Position!A15,'Degree of Public Space By Distr'!L:L,0)),"")</f>
        <v>ลานกีฬาโรงเรียนวัดพลับพลาชัย</v>
      </c>
      <c r="E15" s="6" t="str">
        <f>IF(A15&gt;0,INDEX('Degree of Public Space By Distr'!J:J,MATCH(RawData_Position!A15,'Degree of Public Space By Distr'!L:L,0)),"")</f>
        <v xml:space="preserve">เขตป้อมปราบศัตรูพ่าย </v>
      </c>
      <c r="F15" s="6">
        <f t="shared" si="5"/>
        <v>2.15</v>
      </c>
      <c r="G15" s="6">
        <f t="shared" si="6"/>
        <v>-0.95</v>
      </c>
      <c r="H1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5" s="7">
        <f>INDEX(Sheet1!D:D,MATCH(Table4[[#This Row],[PlaceName]],Sheet1!B:B,0))</f>
        <v>13.745767639003899</v>
      </c>
      <c r="J15" s="7">
        <f>INDEX(Sheet1!E:E,MATCH(Table4[[#This Row],[PlaceName]],Sheet1!B:B,0))</f>
        <v>100.51302378119399</v>
      </c>
      <c r="K15" s="17"/>
      <c r="L15" s="17" t="s">
        <v>1285</v>
      </c>
      <c r="M15" s="17" t="str">
        <f>IF(A15&gt;0,INDEX('Degree of Public Space By Distr'!A:A,MATCH(RawData_Position!A15,'Degree of Public Space By Distr'!L:L,0)),"")</f>
        <v>ลานกีฬาโรงเรียนวัดพลับพลาชัย</v>
      </c>
      <c r="N15" s="17">
        <f>INDEX(Input_Score!D:D,MATCH(Table4[[#This Row],[TypeScoring]],Input_Score!A:A,0))</f>
        <v>3</v>
      </c>
      <c r="O15" s="17">
        <f t="shared" si="0"/>
        <v>2</v>
      </c>
      <c r="P15" s="17">
        <f t="shared" si="1"/>
        <v>-1</v>
      </c>
      <c r="Q15" s="17"/>
      <c r="R15">
        <f>COUNTIFS(U$3:U15,U15)</f>
        <v>8</v>
      </c>
      <c r="S15">
        <f>INDEX(Quadrant_GoogleSheets!C:C,MATCH(Table4[[#This Row],[PlaceName]],Quadrant_GoogleSheets!A:A,0))</f>
        <v>2</v>
      </c>
      <c r="T15">
        <f>INDEX(Quadrant_GoogleSheets!D:D,MATCH(Table4[[#This Row],[PlaceName]],Quadrant_GoogleSheets!A:A,0))</f>
        <v>-1</v>
      </c>
      <c r="U15" t="str">
        <f t="shared" si="7"/>
        <v>2,-1,Ok</v>
      </c>
      <c r="V15">
        <f t="shared" si="8"/>
        <v>0.15</v>
      </c>
      <c r="W15">
        <f t="shared" si="9"/>
        <v>0.05</v>
      </c>
      <c r="Y15">
        <v>14</v>
      </c>
      <c r="Z15">
        <v>13</v>
      </c>
      <c r="AA15">
        <f t="shared" si="11"/>
        <v>3</v>
      </c>
      <c r="AB15">
        <f t="shared" si="12"/>
        <v>2</v>
      </c>
      <c r="AC15">
        <f t="shared" si="13"/>
        <v>3</v>
      </c>
      <c r="AD15" s="8">
        <f t="shared" si="2"/>
        <v>-0.15</v>
      </c>
      <c r="AE15" s="8">
        <f t="shared" si="3"/>
        <v>0.04</v>
      </c>
      <c r="AF15" s="8" t="str">
        <f t="shared" si="4"/>
        <v>-0.15-0.04</v>
      </c>
    </row>
    <row r="16" spans="1:37" x14ac:dyDescent="0.2">
      <c r="A16" s="9">
        <f t="shared" si="10"/>
        <v>13</v>
      </c>
      <c r="B16" s="7" t="s">
        <v>592</v>
      </c>
      <c r="C16" s="6" t="s">
        <v>6</v>
      </c>
      <c r="D16" s="6" t="str">
        <f>IF(A16&gt;0,INDEX('Degree of Public Space By Distr'!A:A,MATCH(RawData_Position!A16,'Degree of Public Space By Distr'!L:L,0)),"")</f>
        <v>ลานกีฬาโรงเรียนสายปัญญา</v>
      </c>
      <c r="E16" s="6" t="str">
        <f>IF(A16&gt;0,INDEX('Degree of Public Space By Distr'!J:J,MATCH(RawData_Position!A16,'Degree of Public Space By Distr'!L:L,0)),"")</f>
        <v xml:space="preserve">เขตป้อมปราบศัตรูพ่าย </v>
      </c>
      <c r="F16" s="6">
        <f t="shared" si="5"/>
        <v>2.2000000000000002</v>
      </c>
      <c r="G16" s="6">
        <f t="shared" si="6"/>
        <v>-0.95</v>
      </c>
      <c r="H1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6" s="7">
        <f>INDEX(Sheet1!D:D,MATCH(Table4[[#This Row],[PlaceName]],Sheet1!B:B,0))</f>
        <v>13.743099366753</v>
      </c>
      <c r="J16" s="7">
        <f>INDEX(Sheet1!E:E,MATCH(Table4[[#This Row],[PlaceName]],Sheet1!B:B,0))</f>
        <v>100.515272105348</v>
      </c>
      <c r="K16" s="17"/>
      <c r="L16" s="17" t="s">
        <v>1285</v>
      </c>
      <c r="M16" s="17" t="str">
        <f>IF(A16&gt;0,INDEX('Degree of Public Space By Distr'!A:A,MATCH(RawData_Position!A16,'Degree of Public Space By Distr'!L:L,0)),"")</f>
        <v>ลานกีฬาโรงเรียนสายปัญญา</v>
      </c>
      <c r="N16" s="17">
        <f>INDEX(Input_Score!D:D,MATCH(Table4[[#This Row],[TypeScoring]],Input_Score!A:A,0))</f>
        <v>3</v>
      </c>
      <c r="O16" s="17">
        <f t="shared" si="0"/>
        <v>2</v>
      </c>
      <c r="P16" s="17">
        <f t="shared" si="1"/>
        <v>-1</v>
      </c>
      <c r="Q16" s="17"/>
      <c r="R16">
        <f>COUNTIFS(U$3:U16,U16)</f>
        <v>9</v>
      </c>
      <c r="S16">
        <f>INDEX(Quadrant_GoogleSheets!C:C,MATCH(Table4[[#This Row],[PlaceName]],Quadrant_GoogleSheets!A:A,0))</f>
        <v>2</v>
      </c>
      <c r="T16">
        <f>INDEX(Quadrant_GoogleSheets!D:D,MATCH(Table4[[#This Row],[PlaceName]],Quadrant_GoogleSheets!A:A,0))</f>
        <v>-1</v>
      </c>
      <c r="U16" t="str">
        <f t="shared" si="7"/>
        <v>2,-1,Ok</v>
      </c>
      <c r="V16">
        <f t="shared" si="8"/>
        <v>0.2</v>
      </c>
      <c r="W16">
        <f t="shared" si="9"/>
        <v>0.05</v>
      </c>
      <c r="Y16">
        <v>15</v>
      </c>
      <c r="Z16">
        <v>14</v>
      </c>
      <c r="AA16">
        <f t="shared" si="11"/>
        <v>4</v>
      </c>
      <c r="AB16">
        <f t="shared" si="12"/>
        <v>2</v>
      </c>
      <c r="AC16">
        <f t="shared" si="13"/>
        <v>4</v>
      </c>
      <c r="AD16" s="8">
        <f t="shared" si="2"/>
        <v>-0.2</v>
      </c>
      <c r="AE16" s="8">
        <f t="shared" si="3"/>
        <v>0.04</v>
      </c>
      <c r="AF16" s="8" t="str">
        <f t="shared" si="4"/>
        <v>-0.2-0.04</v>
      </c>
    </row>
    <row r="17" spans="1:32" x14ac:dyDescent="0.2">
      <c r="A17" s="9">
        <f t="shared" si="10"/>
        <v>14</v>
      </c>
      <c r="B17" s="7" t="s">
        <v>593</v>
      </c>
      <c r="C17" s="6" t="s">
        <v>6</v>
      </c>
      <c r="D17" s="6" t="str">
        <f>IF(A17&gt;0,INDEX('Degree of Public Space By Distr'!A:A,MATCH(RawData_Position!A17,'Degree of Public Space By Distr'!L:L,0)),"")</f>
        <v>ลานกีฬาโรงเรียนวัดโสมนัส</v>
      </c>
      <c r="E17" s="6" t="str">
        <f>IF(A17&gt;0,INDEX('Degree of Public Space By Distr'!J:J,MATCH(RawData_Position!A17,'Degree of Public Space By Distr'!L:L,0)),"")</f>
        <v xml:space="preserve">เขตป้อมปราบศัตรูพ่าย </v>
      </c>
      <c r="F17" s="6">
        <f t="shared" si="5"/>
        <v>2.25</v>
      </c>
      <c r="G17" s="6">
        <f t="shared" si="6"/>
        <v>-0.95</v>
      </c>
      <c r="H1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7" s="7">
        <f>INDEX(Sheet1!D:D,MATCH(Table4[[#This Row],[PlaceName]],Sheet1!B:B,0))</f>
        <v>13.7610446054727</v>
      </c>
      <c r="J17" s="7">
        <f>INDEX(Sheet1!E:E,MATCH(Table4[[#This Row],[PlaceName]],Sheet1!B:B,0))</f>
        <v>100.51144858679601</v>
      </c>
      <c r="K17" s="17"/>
      <c r="L17" s="17" t="s">
        <v>1285</v>
      </c>
      <c r="M17" s="17" t="str">
        <f>IF(A17&gt;0,INDEX('Degree of Public Space By Distr'!A:A,MATCH(RawData_Position!A17,'Degree of Public Space By Distr'!L:L,0)),"")</f>
        <v>ลานกีฬาโรงเรียนวัดโสมนัส</v>
      </c>
      <c r="N17" s="17">
        <f>INDEX(Input_Score!D:D,MATCH(Table4[[#This Row],[TypeScoring]],Input_Score!A:A,0))</f>
        <v>3</v>
      </c>
      <c r="O17" s="17">
        <f t="shared" si="0"/>
        <v>2</v>
      </c>
      <c r="P17" s="17">
        <f t="shared" si="1"/>
        <v>-1</v>
      </c>
      <c r="Q17" s="17"/>
      <c r="R17">
        <f>COUNTIFS(U$3:U17,U17)</f>
        <v>10</v>
      </c>
      <c r="S17">
        <f>INDEX(Quadrant_GoogleSheets!C:C,MATCH(Table4[[#This Row],[PlaceName]],Quadrant_GoogleSheets!A:A,0))</f>
        <v>2</v>
      </c>
      <c r="T17">
        <f>INDEX(Quadrant_GoogleSheets!D:D,MATCH(Table4[[#This Row],[PlaceName]],Quadrant_GoogleSheets!A:A,0))</f>
        <v>-1</v>
      </c>
      <c r="U17" t="str">
        <f t="shared" si="7"/>
        <v>2,-1,Ok</v>
      </c>
      <c r="V17">
        <f t="shared" si="8"/>
        <v>0.25</v>
      </c>
      <c r="W17">
        <f t="shared" si="9"/>
        <v>0.05</v>
      </c>
      <c r="Y17">
        <v>16</v>
      </c>
      <c r="Z17">
        <v>15</v>
      </c>
      <c r="AA17">
        <f t="shared" si="11"/>
        <v>5</v>
      </c>
      <c r="AB17">
        <f t="shared" si="12"/>
        <v>2</v>
      </c>
      <c r="AC17">
        <f t="shared" si="13"/>
        <v>5</v>
      </c>
      <c r="AD17" s="8">
        <f t="shared" si="2"/>
        <v>-0.25</v>
      </c>
      <c r="AE17" s="8">
        <f t="shared" si="3"/>
        <v>0.04</v>
      </c>
      <c r="AF17" s="8" t="str">
        <f t="shared" si="4"/>
        <v>-0.25-0.04</v>
      </c>
    </row>
    <row r="18" spans="1:32" x14ac:dyDescent="0.2">
      <c r="A18" s="9">
        <f t="shared" si="10"/>
        <v>15</v>
      </c>
      <c r="B18" s="7" t="s">
        <v>594</v>
      </c>
      <c r="C18" s="6" t="s">
        <v>6</v>
      </c>
      <c r="D18" s="6" t="s">
        <v>1050</v>
      </c>
      <c r="E18" s="6" t="str">
        <f>IF(A18&gt;0,INDEX('Degree of Public Space By Distr'!J:J,MATCH(RawData_Position!A18,'Degree of Public Space By Distr'!L:L,0)),"")</f>
        <v xml:space="preserve">เขตป้อมปราบศัตรูพ่าย </v>
      </c>
      <c r="F18" s="6">
        <f t="shared" si="5"/>
        <v>-2.0499999999999998</v>
      </c>
      <c r="G18" s="6">
        <f t="shared" si="6"/>
        <v>-0.95</v>
      </c>
      <c r="H1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8" s="7">
        <f>INDEX(Sheet1!D:D,MATCH(Table4[[#This Row],[PlaceName]],Sheet1!B:B,0))</f>
        <v>13.7476513029938</v>
      </c>
      <c r="J18" s="7">
        <f>INDEX(Sheet1!E:E,MATCH(Table4[[#This Row],[PlaceName]],Sheet1!B:B,0))</f>
        <v>100.509398378846</v>
      </c>
      <c r="K18" s="17" t="s">
        <v>1282</v>
      </c>
      <c r="L18" s="17" t="s">
        <v>1285</v>
      </c>
      <c r="M18" s="17" t="str">
        <f>IF(A18&gt;0,INDEX('Degree of Public Space By Distr'!A:A,MATCH(RawData_Position!A18,'Degree of Public Space By Distr'!L:L,0)),"")</f>
        <v>ลานโรงเรียนสมานวิทยา</v>
      </c>
      <c r="N18" s="17">
        <f>INDEX(Input_Score!D:D,MATCH(Table4[[#This Row],[TypeScoring]],Input_Score!A:A,0))</f>
        <v>1</v>
      </c>
      <c r="O18" s="17">
        <f t="shared" si="0"/>
        <v>-2</v>
      </c>
      <c r="P18" s="17">
        <f t="shared" si="1"/>
        <v>-1</v>
      </c>
      <c r="Q18" s="17"/>
      <c r="R18">
        <f>COUNTIFS(U$3:U18,U18)</f>
        <v>1</v>
      </c>
      <c r="S18">
        <f>IFERROR(INDEX(Quadrant_GoogleSheets!C:C,MATCH(Table4[[#This Row],[PlaceName]],Quadrant_GoogleSheets!A:A,0)),INDEX(Quadrant_GoogleSheets!C:C,MATCH(M18,Quadrant_GoogleSheets!A:A,0)))</f>
        <v>-2</v>
      </c>
      <c r="T18">
        <f>IFERROR(INDEX(Quadrant_GoogleSheets!D:D,MATCH(Table4[[#This Row],[PlaceName]],Quadrant_GoogleSheets!A:A,0)),INDEX(Quadrant_GoogleSheets!D:D,MATCH(M18,Quadrant_GoogleSheets!A:A,0)))</f>
        <v>-1</v>
      </c>
      <c r="U18" t="str">
        <f t="shared" si="7"/>
        <v>-2,-1,Ok</v>
      </c>
      <c r="V18">
        <f>INDEX(AD:AD,MATCH($R18,$Z:$Z,0))</f>
        <v>-0.05</v>
      </c>
      <c r="W18">
        <f t="shared" si="9"/>
        <v>0.05</v>
      </c>
      <c r="Y18">
        <v>17</v>
      </c>
      <c r="Z18">
        <v>16</v>
      </c>
      <c r="AA18">
        <f t="shared" si="11"/>
        <v>-1</v>
      </c>
      <c r="AB18">
        <f t="shared" si="12"/>
        <v>2</v>
      </c>
      <c r="AC18">
        <f t="shared" si="13"/>
        <v>6</v>
      </c>
      <c r="AD18" s="8">
        <f t="shared" si="2"/>
        <v>0.05</v>
      </c>
      <c r="AE18" s="8">
        <f t="shared" si="3"/>
        <v>0.04</v>
      </c>
      <c r="AF18" s="8" t="str">
        <f t="shared" si="4"/>
        <v>0.05-0.04</v>
      </c>
    </row>
    <row r="19" spans="1:32" x14ac:dyDescent="0.2">
      <c r="A19" s="9">
        <f t="shared" si="10"/>
        <v>16</v>
      </c>
      <c r="B19" s="7" t="s">
        <v>595</v>
      </c>
      <c r="C19" s="6" t="s">
        <v>6</v>
      </c>
      <c r="D19" s="6" t="str">
        <f>IF(A19&gt;0,INDEX('Degree of Public Space By Distr'!A:A,MATCH(RawData_Position!A19,'Degree of Public Space By Distr'!L:L,0)),"")</f>
        <v>ลานกีฬาโรงเรียนสตรีจุลนาค</v>
      </c>
      <c r="E19" s="6" t="str">
        <f>IF(A19&gt;0,INDEX('Degree of Public Space By Distr'!J:J,MATCH(RawData_Position!A19,'Degree of Public Space By Distr'!L:L,0)),"")</f>
        <v xml:space="preserve">เขตป้อมปราบศัตรูพ่าย </v>
      </c>
      <c r="F19" s="6">
        <f t="shared" si="5"/>
        <v>-2.1</v>
      </c>
      <c r="G19" s="6">
        <f t="shared" si="6"/>
        <v>-0.95</v>
      </c>
      <c r="H1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9" s="7">
        <f>INDEX(Sheet1!D:D,MATCH(Table4[[#This Row],[PlaceName]],Sheet1!B:B,0))</f>
        <v>13.7573204253478</v>
      </c>
      <c r="J19" s="7">
        <f>INDEX(Sheet1!E:E,MATCH(Table4[[#This Row],[PlaceName]],Sheet1!B:B,0))</f>
        <v>100.50885012187899</v>
      </c>
      <c r="K19" s="17"/>
      <c r="L19" s="17" t="s">
        <v>1285</v>
      </c>
      <c r="M19" s="17" t="str">
        <f>IF(A19&gt;0,INDEX('Degree of Public Space By Distr'!A:A,MATCH(RawData_Position!A19,'Degree of Public Space By Distr'!L:L,0)),"")</f>
        <v>ลานกีฬาโรงเรียนสตรีจุลนาค</v>
      </c>
      <c r="N19" s="17">
        <f>INDEX(Input_Score!D:D,MATCH(Table4[[#This Row],[TypeScoring]],Input_Score!A:A,0))</f>
        <v>1</v>
      </c>
      <c r="O19" s="17">
        <f t="shared" si="0"/>
        <v>-2</v>
      </c>
      <c r="P19" s="17">
        <f t="shared" si="1"/>
        <v>-1</v>
      </c>
      <c r="Q19" s="17"/>
      <c r="R19">
        <f>COUNTIFS(U$3:U19,U19)</f>
        <v>2</v>
      </c>
      <c r="S19">
        <f>INDEX(Quadrant_GoogleSheets!C:C,MATCH(Table4[[#This Row],[PlaceName]],Quadrant_GoogleSheets!A:A,0))</f>
        <v>-2</v>
      </c>
      <c r="T19">
        <f>INDEX(Quadrant_GoogleSheets!D:D,MATCH(Table4[[#This Row],[PlaceName]],Quadrant_GoogleSheets!A:A,0))</f>
        <v>-1</v>
      </c>
      <c r="U19" t="str">
        <f t="shared" si="7"/>
        <v>-2,-1,Ok</v>
      </c>
      <c r="V19">
        <f t="shared" si="8"/>
        <v>-0.1</v>
      </c>
      <c r="W19">
        <f t="shared" si="9"/>
        <v>0.05</v>
      </c>
      <c r="Y19">
        <v>18</v>
      </c>
      <c r="Z19">
        <v>17</v>
      </c>
      <c r="AA19">
        <f t="shared" si="11"/>
        <v>-2</v>
      </c>
      <c r="AB19">
        <f t="shared" si="12"/>
        <v>2</v>
      </c>
      <c r="AC19">
        <f t="shared" si="13"/>
        <v>7</v>
      </c>
      <c r="AD19" s="8">
        <f t="shared" si="2"/>
        <v>0.1</v>
      </c>
      <c r="AE19" s="8">
        <f t="shared" si="3"/>
        <v>0.04</v>
      </c>
      <c r="AF19" s="8" t="str">
        <f t="shared" si="4"/>
        <v>0.1-0.04</v>
      </c>
    </row>
    <row r="20" spans="1:32" x14ac:dyDescent="0.2">
      <c r="A20" s="9">
        <f t="shared" si="10"/>
        <v>17</v>
      </c>
      <c r="B20" s="7" t="s">
        <v>596</v>
      </c>
      <c r="C20" s="6" t="s">
        <v>6</v>
      </c>
      <c r="D20" s="6" t="str">
        <f>IF(A20&gt;0,INDEX('Degree of Public Space By Distr'!A:A,MATCH(RawData_Position!A20,'Degree of Public Space By Distr'!L:L,0)),"")</f>
        <v>ลานวัดสระเกศราชวรมหาวิหาร</v>
      </c>
      <c r="E20" s="6" t="str">
        <f>IF(A20&gt;0,INDEX('Degree of Public Space By Distr'!J:J,MATCH(RawData_Position!A20,'Degree of Public Space By Distr'!L:L,0)),"")</f>
        <v xml:space="preserve">เขตป้อมปราบศัตรูพ่าย </v>
      </c>
      <c r="F20" s="6">
        <f t="shared" si="5"/>
        <v>-1.05</v>
      </c>
      <c r="G20" s="6">
        <f t="shared" si="6"/>
        <v>0.05</v>
      </c>
      <c r="H2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0" s="7">
        <f>INDEX(Sheet1!D:D,MATCH(Table4[[#This Row],[PlaceName]],Sheet1!B:B,0))</f>
        <v>13.753792548272701</v>
      </c>
      <c r="J20" s="7">
        <f>INDEX(Sheet1!E:E,MATCH(Table4[[#This Row],[PlaceName]],Sheet1!B:B,0))</f>
        <v>100.507578073419</v>
      </c>
      <c r="K20" s="17"/>
      <c r="L20" s="17" t="s">
        <v>1285</v>
      </c>
      <c r="M20" s="17" t="str">
        <f>IF(A20&gt;0,INDEX('Degree of Public Space By Distr'!A:A,MATCH(RawData_Position!A20,'Degree of Public Space By Distr'!L:L,0)),"")</f>
        <v>ลานวัดสระเกศราชวรมหาวิหาร</v>
      </c>
      <c r="N20" s="17">
        <f>INDEX(Input_Score!D:D,MATCH(Table4[[#This Row],[TypeScoring]],Input_Score!A:A,0))</f>
        <v>4</v>
      </c>
      <c r="O20" s="17">
        <f t="shared" si="0"/>
        <v>-1</v>
      </c>
      <c r="P20" s="17">
        <f t="shared" si="1"/>
        <v>0</v>
      </c>
      <c r="Q20" s="17"/>
      <c r="R20">
        <f>COUNTIFS(U$3:U20,U20)</f>
        <v>1</v>
      </c>
      <c r="S20">
        <f>INDEX(Quadrant_GoogleSheets!C:C,MATCH(Table4[[#This Row],[PlaceName]],Quadrant_GoogleSheets!A:A,0))</f>
        <v>-1</v>
      </c>
      <c r="T20">
        <f>INDEX(Quadrant_GoogleSheets!D:D,MATCH(Table4[[#This Row],[PlaceName]],Quadrant_GoogleSheets!A:A,0))</f>
        <v>0</v>
      </c>
      <c r="U20" t="str">
        <f t="shared" si="7"/>
        <v>-1,0,Ok</v>
      </c>
      <c r="V20">
        <f t="shared" si="8"/>
        <v>-0.05</v>
      </c>
      <c r="W20">
        <f t="shared" si="9"/>
        <v>0.05</v>
      </c>
      <c r="Y20">
        <v>19</v>
      </c>
      <c r="Z20">
        <v>18</v>
      </c>
      <c r="AA20">
        <f t="shared" si="11"/>
        <v>-3</v>
      </c>
      <c r="AB20">
        <f t="shared" si="12"/>
        <v>2</v>
      </c>
      <c r="AC20">
        <f t="shared" si="13"/>
        <v>8</v>
      </c>
      <c r="AD20" s="8">
        <f t="shared" si="2"/>
        <v>0.15</v>
      </c>
      <c r="AE20" s="8">
        <f t="shared" si="3"/>
        <v>0.04</v>
      </c>
      <c r="AF20" s="8" t="str">
        <f t="shared" si="4"/>
        <v>0.15-0.04</v>
      </c>
    </row>
    <row r="21" spans="1:32" x14ac:dyDescent="0.2">
      <c r="A21" s="9">
        <f t="shared" si="10"/>
        <v>18</v>
      </c>
      <c r="B21" s="7" t="s">
        <v>597</v>
      </c>
      <c r="C21" s="6" t="s">
        <v>6</v>
      </c>
      <c r="D21" s="6" t="s">
        <v>1055</v>
      </c>
      <c r="E21" s="6" t="str">
        <f>IF(A21&gt;0,INDEX('Degree of Public Space By Distr'!J:J,MATCH(RawData_Position!A21,'Degree of Public Space By Distr'!L:L,0)),"")</f>
        <v xml:space="preserve">เขตป้อมปราบศัตรูพ่าย </v>
      </c>
      <c r="F21" s="6">
        <f t="shared" si="5"/>
        <v>-1.1000000000000001</v>
      </c>
      <c r="G21" s="6">
        <f t="shared" si="6"/>
        <v>0.05</v>
      </c>
      <c r="H2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1" s="7">
        <f>INDEX(Sheet1!D:D,MATCH(Table4[[#This Row],[PlaceName]],Sheet1!B:B,0))</f>
        <v>13.761484131874001</v>
      </c>
      <c r="J21" s="7">
        <f>INDEX(Sheet1!E:E,MATCH(Table4[[#This Row],[PlaceName]],Sheet1!B:B,0))</f>
        <v>100.51087434783101</v>
      </c>
      <c r="K21" s="17" t="s">
        <v>1282</v>
      </c>
      <c r="L21" s="17" t="s">
        <v>1285</v>
      </c>
      <c r="M21" s="17" t="str">
        <f>IF(A21&gt;0,INDEX('Degree of Public Space By Distr'!A:A,MATCH(RawData_Position!A21,'Degree of Public Space By Distr'!L:L,0)),"")</f>
        <v>ลานวัดโสมนัสวิหาร</v>
      </c>
      <c r="N21" s="17">
        <f>INDEX(Input_Score!D:D,MATCH(Table4[[#This Row],[TypeScoring]],Input_Score!A:A,0))</f>
        <v>4</v>
      </c>
      <c r="O21" s="17">
        <f t="shared" si="0"/>
        <v>-1</v>
      </c>
      <c r="P21" s="17">
        <f t="shared" si="1"/>
        <v>0</v>
      </c>
      <c r="Q21" s="17"/>
      <c r="R21">
        <f>COUNTIFS(U$3:U21,U21)</f>
        <v>2</v>
      </c>
      <c r="S21">
        <f>IFERROR(INDEX(Quadrant_GoogleSheets!C:C,MATCH(Table4[[#This Row],[PlaceName]],Quadrant_GoogleSheets!A:A,0)),INDEX(Quadrant_GoogleSheets!C:C,MATCH(M21,Quadrant_GoogleSheets!A:A,0)))</f>
        <v>-1</v>
      </c>
      <c r="T21">
        <f>IFERROR(INDEX(Quadrant_GoogleSheets!D:D,MATCH(Table4[[#This Row],[PlaceName]],Quadrant_GoogleSheets!A:A,0)),INDEX(Quadrant_GoogleSheets!D:D,MATCH(M21,Quadrant_GoogleSheets!A:A,0)))</f>
        <v>0</v>
      </c>
      <c r="U21" t="str">
        <f t="shared" si="7"/>
        <v>-1,0,Ok</v>
      </c>
      <c r="V21">
        <f t="shared" si="8"/>
        <v>-0.1</v>
      </c>
      <c r="W21">
        <f t="shared" si="9"/>
        <v>0.05</v>
      </c>
      <c r="Y21">
        <v>20</v>
      </c>
      <c r="Z21">
        <v>19</v>
      </c>
      <c r="AA21">
        <f t="shared" si="11"/>
        <v>-4</v>
      </c>
      <c r="AB21">
        <f t="shared" si="12"/>
        <v>2</v>
      </c>
      <c r="AC21">
        <f t="shared" si="13"/>
        <v>9</v>
      </c>
      <c r="AD21" s="8">
        <f t="shared" si="2"/>
        <v>0.2</v>
      </c>
      <c r="AE21" s="8">
        <f t="shared" si="3"/>
        <v>0.04</v>
      </c>
      <c r="AF21" s="8" t="str">
        <f t="shared" si="4"/>
        <v>0.2-0.04</v>
      </c>
    </row>
    <row r="22" spans="1:32" x14ac:dyDescent="0.2">
      <c r="A22" s="9">
        <f t="shared" si="10"/>
        <v>19</v>
      </c>
      <c r="B22" s="7" t="s">
        <v>598</v>
      </c>
      <c r="C22" s="6" t="s">
        <v>6</v>
      </c>
      <c r="D22" s="6" t="str">
        <f>IF(A22&gt;0,INDEX('Degree of Public Space By Distr'!A:A,MATCH(RawData_Position!A22,'Degree of Public Space By Distr'!L:L,0)),"")</f>
        <v>ลานวัดเทพศิรินทราวาส</v>
      </c>
      <c r="E22" s="6" t="str">
        <f>IF(A22&gt;0,INDEX('Degree of Public Space By Distr'!J:J,MATCH(RawData_Position!A22,'Degree of Public Space By Distr'!L:L,0)),"")</f>
        <v xml:space="preserve">เขตป้อมปราบศัตรูพ่าย </v>
      </c>
      <c r="F22" s="6">
        <f t="shared" si="5"/>
        <v>-1.1499999999999999</v>
      </c>
      <c r="G22" s="6">
        <f t="shared" si="6"/>
        <v>0.05</v>
      </c>
      <c r="H2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2" s="7">
        <f>INDEX(Sheet1!D:D,MATCH(Table4[[#This Row],[PlaceName]],Sheet1!B:B,0))</f>
        <v>13.7470328463454</v>
      </c>
      <c r="J22" s="7">
        <f>INDEX(Sheet1!E:E,MATCH(Table4[[#This Row],[PlaceName]],Sheet1!B:B,0))</f>
        <v>100.512730952178</v>
      </c>
      <c r="K22" s="17"/>
      <c r="L22" s="17" t="s">
        <v>1285</v>
      </c>
      <c r="M22" s="17" t="str">
        <f>IF(A22&gt;0,INDEX('Degree of Public Space By Distr'!A:A,MATCH(RawData_Position!A22,'Degree of Public Space By Distr'!L:L,0)),"")</f>
        <v>ลานวัดเทพศิรินทราวาส</v>
      </c>
      <c r="N22" s="17">
        <f>INDEX(Input_Score!D:D,MATCH(Table4[[#This Row],[TypeScoring]],Input_Score!A:A,0))</f>
        <v>4</v>
      </c>
      <c r="O22" s="17">
        <f t="shared" si="0"/>
        <v>-1</v>
      </c>
      <c r="P22" s="17">
        <f t="shared" si="1"/>
        <v>0</v>
      </c>
      <c r="Q22" s="17"/>
      <c r="R22">
        <f>COUNTIFS(U$3:U22,U22)</f>
        <v>3</v>
      </c>
      <c r="S22">
        <f>INDEX(Quadrant_GoogleSheets!C:C,MATCH(Table4[[#This Row],[PlaceName]],Quadrant_GoogleSheets!A:A,0))</f>
        <v>-1</v>
      </c>
      <c r="T22">
        <f>INDEX(Quadrant_GoogleSheets!D:D,MATCH(Table4[[#This Row],[PlaceName]],Quadrant_GoogleSheets!A:A,0))</f>
        <v>0</v>
      </c>
      <c r="U22" t="str">
        <f t="shared" si="7"/>
        <v>-1,0,Ok</v>
      </c>
      <c r="V22">
        <f t="shared" si="8"/>
        <v>-0.15</v>
      </c>
      <c r="W22">
        <f t="shared" si="9"/>
        <v>0.05</v>
      </c>
      <c r="Y22">
        <v>21</v>
      </c>
      <c r="Z22">
        <v>20</v>
      </c>
      <c r="AA22">
        <f t="shared" si="11"/>
        <v>-5</v>
      </c>
      <c r="AB22">
        <f t="shared" si="12"/>
        <v>2</v>
      </c>
      <c r="AC22">
        <f t="shared" si="13"/>
        <v>10</v>
      </c>
      <c r="AD22" s="8">
        <f t="shared" si="2"/>
        <v>0.25</v>
      </c>
      <c r="AE22" s="8">
        <f t="shared" si="3"/>
        <v>0.04</v>
      </c>
      <c r="AF22" s="8" t="str">
        <f t="shared" si="4"/>
        <v>0.25-0.04</v>
      </c>
    </row>
    <row r="23" spans="1:32" x14ac:dyDescent="0.2">
      <c r="A23" s="9">
        <f t="shared" si="10"/>
        <v>20</v>
      </c>
      <c r="B23" s="7" t="s">
        <v>599</v>
      </c>
      <c r="C23" s="6" t="s">
        <v>6</v>
      </c>
      <c r="D23" s="6" t="str">
        <f>IF(A23&gt;0,INDEX('Degree of Public Space By Distr'!A:A,MATCH(RawData_Position!A23,'Degree of Public Space By Distr'!L:L,0)),"")</f>
        <v>ลานวัดเทวีวรญาติ</v>
      </c>
      <c r="E23" s="6" t="str">
        <f>IF(A23&gt;0,INDEX('Degree of Public Space By Distr'!J:J,MATCH(RawData_Position!A23,'Degree of Public Space By Distr'!L:L,0)),"")</f>
        <v xml:space="preserve">เขตป้อมปราบศัตรูพ่าย </v>
      </c>
      <c r="F23" s="6">
        <f t="shared" si="5"/>
        <v>-1.2</v>
      </c>
      <c r="G23" s="6">
        <f t="shared" si="6"/>
        <v>0.05</v>
      </c>
      <c r="H2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3" s="7">
        <f>INDEX(Sheet1!D:D,MATCH(Table4[[#This Row],[PlaceName]],Sheet1!B:B,0))</f>
        <v>13.749438525240601</v>
      </c>
      <c r="J23" s="7">
        <f>INDEX(Sheet1!E:E,MATCH(Table4[[#This Row],[PlaceName]],Sheet1!B:B,0))</f>
        <v>100.50930931081901</v>
      </c>
      <c r="K23" s="17"/>
      <c r="L23" s="17" t="s">
        <v>1285</v>
      </c>
      <c r="M23" s="17" t="str">
        <f>IF(A23&gt;0,INDEX('Degree of Public Space By Distr'!A:A,MATCH(RawData_Position!A23,'Degree of Public Space By Distr'!L:L,0)),"")</f>
        <v>ลานวัดเทวีวรญาติ</v>
      </c>
      <c r="N23" s="17">
        <f>INDEX(Input_Score!D:D,MATCH(Table4[[#This Row],[TypeScoring]],Input_Score!A:A,0))</f>
        <v>4</v>
      </c>
      <c r="O23" s="17">
        <f t="shared" si="0"/>
        <v>-1</v>
      </c>
      <c r="P23" s="17">
        <f t="shared" si="1"/>
        <v>0</v>
      </c>
      <c r="Q23" s="17"/>
      <c r="R23">
        <f>COUNTIFS(U$3:U23,U23)</f>
        <v>4</v>
      </c>
      <c r="S23">
        <f>INDEX(Quadrant_GoogleSheets!C:C,MATCH(Table4[[#This Row],[PlaceName]],Quadrant_GoogleSheets!A:A,0))</f>
        <v>-1</v>
      </c>
      <c r="T23">
        <f>INDEX(Quadrant_GoogleSheets!D:D,MATCH(Table4[[#This Row],[PlaceName]],Quadrant_GoogleSheets!A:A,0))</f>
        <v>0</v>
      </c>
      <c r="U23" t="str">
        <f t="shared" si="7"/>
        <v>-1,0,Ok</v>
      </c>
      <c r="V23">
        <f t="shared" si="8"/>
        <v>-0.2</v>
      </c>
      <c r="W23">
        <f t="shared" si="9"/>
        <v>0.05</v>
      </c>
      <c r="Y23">
        <v>22</v>
      </c>
      <c r="Z23">
        <v>21</v>
      </c>
      <c r="AA23">
        <f t="shared" si="11"/>
        <v>1</v>
      </c>
      <c r="AB23">
        <f t="shared" si="12"/>
        <v>3</v>
      </c>
      <c r="AC23">
        <f t="shared" si="13"/>
        <v>1</v>
      </c>
      <c r="AD23" s="8">
        <f t="shared" si="2"/>
        <v>-0.05</v>
      </c>
      <c r="AE23" s="8">
        <f t="shared" si="3"/>
        <v>0.03</v>
      </c>
      <c r="AF23" s="8" t="str">
        <f t="shared" si="4"/>
        <v>-0.05-0.03</v>
      </c>
    </row>
    <row r="24" spans="1:32" x14ac:dyDescent="0.2">
      <c r="A24" s="9">
        <f t="shared" si="10"/>
        <v>21</v>
      </c>
      <c r="B24" s="7" t="s">
        <v>600</v>
      </c>
      <c r="C24" s="6" t="s">
        <v>6</v>
      </c>
      <c r="D24" s="6" t="str">
        <f>IF(A24&gt;0,INDEX('Degree of Public Space By Distr'!A:A,MATCH(RawData_Position!A24,'Degree of Public Space By Distr'!L:L,0)),"")</f>
        <v>ลานวัดสุนทรธรรมทาน (วัดแค)</v>
      </c>
      <c r="E24" s="6" t="str">
        <f>IF(A24&gt;0,INDEX('Degree of Public Space By Distr'!J:J,MATCH(RawData_Position!A24,'Degree of Public Space By Distr'!L:L,0)),"")</f>
        <v xml:space="preserve">เขตป้อมปราบศัตรูพ่าย </v>
      </c>
      <c r="F24" s="6">
        <f t="shared" si="5"/>
        <v>-1.25</v>
      </c>
      <c r="G24" s="6">
        <f t="shared" si="6"/>
        <v>0.05</v>
      </c>
      <c r="H2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4" s="7">
        <f>INDEX(Sheet1!D:D,MATCH(Table4[[#This Row],[PlaceName]],Sheet1!B:B,0))</f>
        <v>13.757564636378399</v>
      </c>
      <c r="J24" s="7">
        <f>INDEX(Sheet1!E:E,MATCH(Table4[[#This Row],[PlaceName]],Sheet1!B:B,0))</f>
        <v>100.51090271165801</v>
      </c>
      <c r="K24" s="17"/>
      <c r="L24" s="17" t="s">
        <v>1285</v>
      </c>
      <c r="M24" s="17" t="str">
        <f>IF(A24&gt;0,INDEX('Degree of Public Space By Distr'!A:A,MATCH(RawData_Position!A24,'Degree of Public Space By Distr'!L:L,0)),"")</f>
        <v>ลานวัดสุนทรธรรมทาน (วัดแค)</v>
      </c>
      <c r="N24" s="17">
        <f>INDEX(Input_Score!D:D,MATCH(Table4[[#This Row],[TypeScoring]],Input_Score!A:A,0))</f>
        <v>4</v>
      </c>
      <c r="O24" s="17">
        <f t="shared" si="0"/>
        <v>-1</v>
      </c>
      <c r="P24" s="17">
        <f t="shared" si="1"/>
        <v>0</v>
      </c>
      <c r="Q24" s="17"/>
      <c r="R24">
        <f>COUNTIFS(U$3:U24,U24)</f>
        <v>5</v>
      </c>
      <c r="S24">
        <f>INDEX(Quadrant_GoogleSheets!C:C,MATCH(Table4[[#This Row],[PlaceName]],Quadrant_GoogleSheets!A:A,0))</f>
        <v>-1</v>
      </c>
      <c r="T24">
        <f>INDEX(Quadrant_GoogleSheets!D:D,MATCH(Table4[[#This Row],[PlaceName]],Quadrant_GoogleSheets!A:A,0))</f>
        <v>0</v>
      </c>
      <c r="U24" t="str">
        <f t="shared" si="7"/>
        <v>-1,0,Ok</v>
      </c>
      <c r="V24">
        <f t="shared" si="8"/>
        <v>-0.25</v>
      </c>
      <c r="W24">
        <f t="shared" si="9"/>
        <v>0.05</v>
      </c>
      <c r="Y24">
        <v>23</v>
      </c>
      <c r="Z24">
        <v>22</v>
      </c>
      <c r="AA24">
        <f t="shared" si="11"/>
        <v>2</v>
      </c>
      <c r="AB24">
        <f t="shared" si="12"/>
        <v>3</v>
      </c>
      <c r="AC24">
        <f t="shared" si="13"/>
        <v>2</v>
      </c>
      <c r="AD24" s="8">
        <f t="shared" si="2"/>
        <v>-0.1</v>
      </c>
      <c r="AE24" s="8">
        <f t="shared" si="3"/>
        <v>0.03</v>
      </c>
      <c r="AF24" s="8" t="str">
        <f t="shared" si="4"/>
        <v>-0.1-0.03</v>
      </c>
    </row>
    <row r="25" spans="1:32" x14ac:dyDescent="0.2">
      <c r="A25" s="9">
        <f t="shared" si="10"/>
        <v>22</v>
      </c>
      <c r="B25" s="7" t="s">
        <v>601</v>
      </c>
      <c r="C25" s="6" t="s">
        <v>6</v>
      </c>
      <c r="D25" s="6" t="str">
        <f>IF(A25&gt;0,INDEX('Degree of Public Space By Distr'!A:A,MATCH(RawData_Position!A25,'Degree of Public Space By Distr'!L:L,0)),"")</f>
        <v>ลานวัดคณิกาผล</v>
      </c>
      <c r="E25" s="6" t="str">
        <f>IF(A25&gt;0,INDEX('Degree of Public Space By Distr'!J:J,MATCH(RawData_Position!A25,'Degree of Public Space By Distr'!L:L,0)),"")</f>
        <v xml:space="preserve">เขตป้อมปราบศัตรูพ่าย </v>
      </c>
      <c r="F25" s="6">
        <f t="shared" si="5"/>
        <v>-0.95</v>
      </c>
      <c r="G25" s="6">
        <f t="shared" si="6"/>
        <v>0.05</v>
      </c>
      <c r="H2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5" s="7">
        <f>INDEX(Sheet1!D:D,MATCH(Table4[[#This Row],[PlaceName]],Sheet1!B:B,0))</f>
        <v>13.7443162633244</v>
      </c>
      <c r="J25" s="7">
        <f>INDEX(Sheet1!E:E,MATCH(Table4[[#This Row],[PlaceName]],Sheet1!B:B,0))</f>
        <v>100.510084576889</v>
      </c>
      <c r="K25" s="17"/>
      <c r="L25" s="17" t="s">
        <v>1285</v>
      </c>
      <c r="M25" s="17" t="str">
        <f>IF(A25&gt;0,INDEX('Degree of Public Space By Distr'!A:A,MATCH(RawData_Position!A25,'Degree of Public Space By Distr'!L:L,0)),"")</f>
        <v>ลานวัดคณิกาผล</v>
      </c>
      <c r="N25" s="17">
        <f>INDEX(Input_Score!D:D,MATCH(Table4[[#This Row],[TypeScoring]],Input_Score!A:A,0))</f>
        <v>4</v>
      </c>
      <c r="O25" s="17">
        <f t="shared" si="0"/>
        <v>-1</v>
      </c>
      <c r="P25" s="17">
        <f t="shared" si="1"/>
        <v>0</v>
      </c>
      <c r="Q25" s="17"/>
      <c r="R25">
        <f>COUNTIFS(U$3:U25,U25)</f>
        <v>6</v>
      </c>
      <c r="S25">
        <f>INDEX(Quadrant_GoogleSheets!C:C,MATCH(Table4[[#This Row],[PlaceName]],Quadrant_GoogleSheets!A:A,0))</f>
        <v>-1</v>
      </c>
      <c r="T25">
        <f>INDEX(Quadrant_GoogleSheets!D:D,MATCH(Table4[[#This Row],[PlaceName]],Quadrant_GoogleSheets!A:A,0))</f>
        <v>0</v>
      </c>
      <c r="U25" t="str">
        <f t="shared" si="7"/>
        <v>-1,0,Ok</v>
      </c>
      <c r="V25">
        <f t="shared" si="8"/>
        <v>0.05</v>
      </c>
      <c r="W25">
        <f t="shared" si="9"/>
        <v>0.05</v>
      </c>
      <c r="Y25">
        <v>24</v>
      </c>
      <c r="Z25">
        <v>23</v>
      </c>
      <c r="AA25">
        <f t="shared" si="11"/>
        <v>3</v>
      </c>
      <c r="AB25">
        <f t="shared" si="12"/>
        <v>3</v>
      </c>
      <c r="AC25">
        <f t="shared" si="13"/>
        <v>3</v>
      </c>
      <c r="AD25" s="8">
        <f t="shared" si="2"/>
        <v>-0.15</v>
      </c>
      <c r="AE25" s="8">
        <f t="shared" si="3"/>
        <v>0.03</v>
      </c>
      <c r="AF25" s="8" t="str">
        <f t="shared" si="4"/>
        <v>-0.15-0.03</v>
      </c>
    </row>
    <row r="26" spans="1:32" x14ac:dyDescent="0.2">
      <c r="A26" s="9">
        <f t="shared" si="10"/>
        <v>23</v>
      </c>
      <c r="B26" s="7" t="s">
        <v>602</v>
      </c>
      <c r="C26" s="6" t="s">
        <v>6</v>
      </c>
      <c r="D26" s="6" t="str">
        <f>IF(A26&gt;0,INDEX('Degree of Public Space By Distr'!A:A,MATCH(RawData_Position!A26,'Degree of Public Space By Distr'!L:L,0)),"")</f>
        <v>ลานวัดสิตาราม (วัดคอกหมู)</v>
      </c>
      <c r="E26" s="6" t="str">
        <f>IF(A26&gt;0,INDEX('Degree of Public Space By Distr'!J:J,MATCH(RawData_Position!A26,'Degree of Public Space By Distr'!L:L,0)),"")</f>
        <v xml:space="preserve">เขตป้อมปราบศัตรูพ่าย </v>
      </c>
      <c r="F26" s="6">
        <f t="shared" si="5"/>
        <v>-0.9</v>
      </c>
      <c r="G26" s="6">
        <f t="shared" si="6"/>
        <v>0.05</v>
      </c>
      <c r="H2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6" s="7">
        <f>INDEX(Sheet1!D:D,MATCH(Table4[[#This Row],[PlaceName]],Sheet1!B:B,0))</f>
        <v>13.755515358401899</v>
      </c>
      <c r="J26" s="7">
        <f>INDEX(Sheet1!E:E,MATCH(Table4[[#This Row],[PlaceName]],Sheet1!B:B,0))</f>
        <v>100.51027903292901</v>
      </c>
      <c r="K26" s="17"/>
      <c r="L26" s="17" t="s">
        <v>1285</v>
      </c>
      <c r="M26" s="17" t="str">
        <f>IF(A26&gt;0,INDEX('Degree of Public Space By Distr'!A:A,MATCH(RawData_Position!A26,'Degree of Public Space By Distr'!L:L,0)),"")</f>
        <v>ลานวัดสิตาราม (วัดคอกหมู)</v>
      </c>
      <c r="N26" s="17">
        <f>INDEX(Input_Score!D:D,MATCH(Table4[[#This Row],[TypeScoring]],Input_Score!A:A,0))</f>
        <v>4</v>
      </c>
      <c r="O26" s="17">
        <f t="shared" si="0"/>
        <v>-1</v>
      </c>
      <c r="P26" s="17">
        <f t="shared" si="1"/>
        <v>0</v>
      </c>
      <c r="Q26" s="17"/>
      <c r="R26">
        <f>COUNTIFS(U$3:U26,U26)</f>
        <v>7</v>
      </c>
      <c r="S26">
        <f>INDEX(Quadrant_GoogleSheets!C:C,MATCH(Table4[[#This Row],[PlaceName]],Quadrant_GoogleSheets!A:A,0))</f>
        <v>-1</v>
      </c>
      <c r="T26">
        <f>INDEX(Quadrant_GoogleSheets!D:D,MATCH(Table4[[#This Row],[PlaceName]],Quadrant_GoogleSheets!A:A,0))</f>
        <v>0</v>
      </c>
      <c r="U26" t="str">
        <f t="shared" si="7"/>
        <v>-1,0,Ok</v>
      </c>
      <c r="V26">
        <f t="shared" si="8"/>
        <v>0.1</v>
      </c>
      <c r="W26">
        <f t="shared" si="9"/>
        <v>0.05</v>
      </c>
      <c r="Y26">
        <v>25</v>
      </c>
      <c r="Z26">
        <v>24</v>
      </c>
      <c r="AA26">
        <f t="shared" si="11"/>
        <v>4</v>
      </c>
      <c r="AB26">
        <f t="shared" si="12"/>
        <v>3</v>
      </c>
      <c r="AC26">
        <f t="shared" si="13"/>
        <v>4</v>
      </c>
      <c r="AD26" s="8">
        <f t="shared" si="2"/>
        <v>-0.2</v>
      </c>
      <c r="AE26" s="8">
        <f t="shared" si="3"/>
        <v>0.03</v>
      </c>
      <c r="AF26" s="8" t="str">
        <f t="shared" si="4"/>
        <v>-0.2-0.03</v>
      </c>
    </row>
    <row r="27" spans="1:32" x14ac:dyDescent="0.2">
      <c r="A27" s="9">
        <f t="shared" si="10"/>
        <v>24</v>
      </c>
      <c r="B27" s="7" t="s">
        <v>603</v>
      </c>
      <c r="C27" s="6" t="s">
        <v>6</v>
      </c>
      <c r="D27" s="6" t="str">
        <f>IF(A27&gt;0,INDEX('Degree of Public Space By Distr'!A:A,MATCH(RawData_Position!A27,'Degree of Public Space By Distr'!L:L,0)),"")</f>
        <v>ลานวัดมังกรกมลาวาส (วัดเล่งเน่ยยี่)</v>
      </c>
      <c r="E27" s="6" t="str">
        <f>IF(A27&gt;0,INDEX('Degree of Public Space By Distr'!J:J,MATCH(RawData_Position!A27,'Degree of Public Space By Distr'!L:L,0)),"")</f>
        <v xml:space="preserve">เขตป้อมปราบศัตรูพ่าย </v>
      </c>
      <c r="F27" s="6">
        <f t="shared" si="5"/>
        <v>-0.85</v>
      </c>
      <c r="G27" s="6">
        <f t="shared" si="6"/>
        <v>0.05</v>
      </c>
      <c r="H2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7" s="7">
        <f>INDEX(Sheet1!D:D,MATCH(Table4[[#This Row],[PlaceName]],Sheet1!B:B,0))</f>
        <v>13.743498421029001</v>
      </c>
      <c r="J27" s="7">
        <f>INDEX(Sheet1!E:E,MATCH(Table4[[#This Row],[PlaceName]],Sheet1!B:B,0))</f>
        <v>100.509517192841</v>
      </c>
      <c r="K27" s="17"/>
      <c r="L27" s="17" t="s">
        <v>1285</v>
      </c>
      <c r="M27" s="17" t="str">
        <f>IF(A27&gt;0,INDEX('Degree of Public Space By Distr'!A:A,MATCH(RawData_Position!A27,'Degree of Public Space By Distr'!L:L,0)),"")</f>
        <v>ลานวัดมังกรกมลาวาส (วัดเล่งเน่ยยี่)</v>
      </c>
      <c r="N27" s="17">
        <f>INDEX(Input_Score!D:D,MATCH(Table4[[#This Row],[TypeScoring]],Input_Score!A:A,0))</f>
        <v>4</v>
      </c>
      <c r="O27" s="17">
        <f t="shared" si="0"/>
        <v>-1</v>
      </c>
      <c r="P27" s="17">
        <f t="shared" si="1"/>
        <v>0</v>
      </c>
      <c r="Q27" s="17"/>
      <c r="R27">
        <f>COUNTIFS(U$3:U27,U27)</f>
        <v>8</v>
      </c>
      <c r="S27">
        <f>INDEX(Quadrant_GoogleSheets!C:C,MATCH(Table4[[#This Row],[PlaceName]],Quadrant_GoogleSheets!A:A,0))</f>
        <v>-1</v>
      </c>
      <c r="T27">
        <f>INDEX(Quadrant_GoogleSheets!D:D,MATCH(Table4[[#This Row],[PlaceName]],Quadrant_GoogleSheets!A:A,0))</f>
        <v>0</v>
      </c>
      <c r="U27" t="str">
        <f t="shared" si="7"/>
        <v>-1,0,Ok</v>
      </c>
      <c r="V27">
        <f t="shared" si="8"/>
        <v>0.15</v>
      </c>
      <c r="W27">
        <f t="shared" si="9"/>
        <v>0.05</v>
      </c>
      <c r="Y27">
        <v>26</v>
      </c>
      <c r="Z27">
        <v>25</v>
      </c>
      <c r="AA27">
        <f t="shared" si="11"/>
        <v>5</v>
      </c>
      <c r="AB27">
        <f t="shared" si="12"/>
        <v>3</v>
      </c>
      <c r="AC27">
        <f t="shared" si="13"/>
        <v>5</v>
      </c>
      <c r="AD27" s="8">
        <f t="shared" si="2"/>
        <v>-0.25</v>
      </c>
      <c r="AE27" s="8">
        <f t="shared" si="3"/>
        <v>0.03</v>
      </c>
      <c r="AF27" s="8" t="str">
        <f t="shared" si="4"/>
        <v>-0.25-0.03</v>
      </c>
    </row>
    <row r="28" spans="1:32" x14ac:dyDescent="0.2">
      <c r="A28" s="9">
        <f t="shared" si="10"/>
        <v>25</v>
      </c>
      <c r="B28" s="7" t="s">
        <v>604</v>
      </c>
      <c r="C28" s="6" t="s">
        <v>6</v>
      </c>
      <c r="D28" s="6" t="str">
        <f>IF(A28&gt;0,INDEX('Degree of Public Space By Distr'!A:A,MATCH(RawData_Position!A28,'Degree of Public Space By Distr'!L:L,0)),"")</f>
        <v>ลานวัดพลับพลาชัย</v>
      </c>
      <c r="E28" s="6" t="str">
        <f>IF(A28&gt;0,INDEX('Degree of Public Space By Distr'!J:J,MATCH(RawData_Position!A28,'Degree of Public Space By Distr'!L:L,0)),"")</f>
        <v xml:space="preserve">เขตป้อมปราบศัตรูพ่าย </v>
      </c>
      <c r="F28" s="6">
        <f t="shared" si="5"/>
        <v>-0.8</v>
      </c>
      <c r="G28" s="6">
        <f t="shared" si="6"/>
        <v>0.05</v>
      </c>
      <c r="H2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8" s="7">
        <f>INDEX(Sheet1!D:D,MATCH(Table4[[#This Row],[PlaceName]],Sheet1!B:B,0))</f>
        <v>13.7457824472085</v>
      </c>
      <c r="J28" s="7">
        <f>INDEX(Sheet1!E:E,MATCH(Table4[[#This Row],[PlaceName]],Sheet1!B:B,0))</f>
        <v>100.51225409915401</v>
      </c>
      <c r="K28" s="17"/>
      <c r="L28" s="17" t="s">
        <v>1285</v>
      </c>
      <c r="M28" s="17" t="str">
        <f>IF(A28&gt;0,INDEX('Degree of Public Space By Distr'!A:A,MATCH(RawData_Position!A28,'Degree of Public Space By Distr'!L:L,0)),"")</f>
        <v>ลานวัดพลับพลาชัย</v>
      </c>
      <c r="N28" s="17">
        <f>INDEX(Input_Score!D:D,MATCH(Table4[[#This Row],[TypeScoring]],Input_Score!A:A,0))</f>
        <v>4</v>
      </c>
      <c r="O28" s="17">
        <f t="shared" si="0"/>
        <v>-1</v>
      </c>
      <c r="P28" s="17">
        <f t="shared" si="1"/>
        <v>0</v>
      </c>
      <c r="Q28" s="17"/>
      <c r="R28">
        <f>COUNTIFS(U$3:U28,U28)</f>
        <v>9</v>
      </c>
      <c r="S28">
        <f>INDEX(Quadrant_GoogleSheets!C:C,MATCH(Table4[[#This Row],[PlaceName]],Quadrant_GoogleSheets!A:A,0))</f>
        <v>-1</v>
      </c>
      <c r="T28">
        <f>INDEX(Quadrant_GoogleSheets!D:D,MATCH(Table4[[#This Row],[PlaceName]],Quadrant_GoogleSheets!A:A,0))</f>
        <v>0</v>
      </c>
      <c r="U28" t="str">
        <f t="shared" si="7"/>
        <v>-1,0,Ok</v>
      </c>
      <c r="V28">
        <f t="shared" si="8"/>
        <v>0.2</v>
      </c>
      <c r="W28">
        <f t="shared" si="9"/>
        <v>0.05</v>
      </c>
      <c r="Y28">
        <v>27</v>
      </c>
      <c r="Z28">
        <v>26</v>
      </c>
      <c r="AA28">
        <f t="shared" si="11"/>
        <v>-1</v>
      </c>
      <c r="AB28">
        <f t="shared" si="12"/>
        <v>3</v>
      </c>
      <c r="AC28">
        <f t="shared" si="13"/>
        <v>6</v>
      </c>
      <c r="AD28" s="8">
        <f t="shared" si="2"/>
        <v>0.05</v>
      </c>
      <c r="AE28" s="8">
        <f t="shared" si="3"/>
        <v>0.03</v>
      </c>
      <c r="AF28" s="8" t="str">
        <f t="shared" si="4"/>
        <v>0.05-0.03</v>
      </c>
    </row>
    <row r="29" spans="1:32" x14ac:dyDescent="0.2">
      <c r="A29" s="9">
        <f t="shared" si="10"/>
        <v>26</v>
      </c>
      <c r="B29" s="7" t="s">
        <v>605</v>
      </c>
      <c r="C29" s="6" t="s">
        <v>6</v>
      </c>
      <c r="D29" s="6" t="str">
        <f>IF(A29&gt;0,INDEX('Degree of Public Space By Distr'!A:A,MATCH(RawData_Position!A29,'Degree of Public Space By Distr'!L:L,0)),"")</f>
        <v>ลานวัดดิสานุการาม</v>
      </c>
      <c r="E29" s="6" t="str">
        <f>IF(A29&gt;0,INDEX('Degree of Public Space By Distr'!J:J,MATCH(RawData_Position!A29,'Degree of Public Space By Distr'!L:L,0)),"")</f>
        <v xml:space="preserve">เขตป้อมปราบศัตรูพ่าย </v>
      </c>
      <c r="F29" s="6">
        <f t="shared" si="5"/>
        <v>-0.75</v>
      </c>
      <c r="G29" s="6">
        <f t="shared" si="6"/>
        <v>0.05</v>
      </c>
      <c r="H2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9" s="7">
        <f>INDEX(Sheet1!D:D,MATCH(Table4[[#This Row],[PlaceName]],Sheet1!B:B,0))</f>
        <v>13.749166688589399</v>
      </c>
      <c r="J29" s="7">
        <f>INDEX(Sheet1!E:E,MATCH(Table4[[#This Row],[PlaceName]],Sheet1!B:B,0))</f>
        <v>100.508353385726</v>
      </c>
      <c r="K29" s="17"/>
      <c r="L29" s="17" t="s">
        <v>1285</v>
      </c>
      <c r="M29" s="17" t="str">
        <f>IF(A29&gt;0,INDEX('Degree of Public Space By Distr'!A:A,MATCH(RawData_Position!A29,'Degree of Public Space By Distr'!L:L,0)),"")</f>
        <v>ลานวัดดิสานุการาม</v>
      </c>
      <c r="N29" s="17">
        <f>INDEX(Input_Score!D:D,MATCH(Table4[[#This Row],[TypeScoring]],Input_Score!A:A,0))</f>
        <v>4</v>
      </c>
      <c r="O29" s="17">
        <f t="shared" si="0"/>
        <v>-1</v>
      </c>
      <c r="P29" s="17">
        <f t="shared" si="1"/>
        <v>0</v>
      </c>
      <c r="Q29" s="17"/>
      <c r="R29">
        <f>COUNTIFS(U$3:U29,U29)</f>
        <v>10</v>
      </c>
      <c r="S29">
        <f>INDEX(Quadrant_GoogleSheets!C:C,MATCH(Table4[[#This Row],[PlaceName]],Quadrant_GoogleSheets!A:A,0))</f>
        <v>-1</v>
      </c>
      <c r="T29">
        <f>INDEX(Quadrant_GoogleSheets!D:D,MATCH(Table4[[#This Row],[PlaceName]],Quadrant_GoogleSheets!A:A,0))</f>
        <v>0</v>
      </c>
      <c r="U29" t="str">
        <f t="shared" si="7"/>
        <v>-1,0,Ok</v>
      </c>
      <c r="V29">
        <f t="shared" si="8"/>
        <v>0.25</v>
      </c>
      <c r="W29">
        <f t="shared" si="9"/>
        <v>0.05</v>
      </c>
      <c r="Y29">
        <v>28</v>
      </c>
      <c r="Z29">
        <v>27</v>
      </c>
      <c r="AA29">
        <f t="shared" si="11"/>
        <v>-2</v>
      </c>
      <c r="AB29">
        <f t="shared" si="12"/>
        <v>3</v>
      </c>
      <c r="AC29">
        <f t="shared" si="13"/>
        <v>7</v>
      </c>
      <c r="AD29" s="8">
        <f t="shared" si="2"/>
        <v>0.1</v>
      </c>
      <c r="AE29" s="8">
        <f t="shared" si="3"/>
        <v>0.03</v>
      </c>
      <c r="AF29" s="8" t="str">
        <f t="shared" si="4"/>
        <v>0.1-0.03</v>
      </c>
    </row>
    <row r="30" spans="1:32" x14ac:dyDescent="0.2">
      <c r="A30" s="9">
        <f t="shared" si="10"/>
        <v>27</v>
      </c>
      <c r="B30" s="7" t="s">
        <v>606</v>
      </c>
      <c r="C30" s="6" t="s">
        <v>6</v>
      </c>
      <c r="D30" s="6" t="str">
        <f>IF(A30&gt;0,INDEX('Degree of Public Space By Distr'!A:A,MATCH(RawData_Position!A30,'Degree of Public Space By Distr'!L:L,0)),"")</f>
        <v>ลานวัดพระพิเรนทร์</v>
      </c>
      <c r="E30" s="6" t="str">
        <f>IF(A30&gt;0,INDEX('Degree of Public Space By Distr'!J:J,MATCH(RawData_Position!A30,'Degree of Public Space By Distr'!L:L,0)),"")</f>
        <v xml:space="preserve">เขตป้อมปราบศัตรูพ่าย </v>
      </c>
      <c r="F30" s="6">
        <f t="shared" si="5"/>
        <v>-1.05</v>
      </c>
      <c r="G30" s="6">
        <f t="shared" si="6"/>
        <v>0.04</v>
      </c>
      <c r="H3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30" s="7">
        <f>INDEX(Sheet1!D:D,MATCH(Table4[[#This Row],[PlaceName]],Sheet1!B:B,0))</f>
        <v>13.748042887752399</v>
      </c>
      <c r="J30" s="7">
        <f>INDEX(Sheet1!E:E,MATCH(Table4[[#This Row],[PlaceName]],Sheet1!B:B,0))</f>
        <v>100.505573424875</v>
      </c>
      <c r="K30" s="17"/>
      <c r="L30" s="17" t="s">
        <v>1285</v>
      </c>
      <c r="M30" s="17" t="str">
        <f>IF(A30&gt;0,INDEX('Degree of Public Space By Distr'!A:A,MATCH(RawData_Position!A30,'Degree of Public Space By Distr'!L:L,0)),"")</f>
        <v>ลานวัดพระพิเรนทร์</v>
      </c>
      <c r="N30" s="17">
        <f>INDEX(Input_Score!D:D,MATCH(Table4[[#This Row],[TypeScoring]],Input_Score!A:A,0))</f>
        <v>4</v>
      </c>
      <c r="O30" s="17">
        <f t="shared" si="0"/>
        <v>-1</v>
      </c>
      <c r="P30" s="17">
        <f t="shared" si="1"/>
        <v>0</v>
      </c>
      <c r="Q30" s="17"/>
      <c r="R30">
        <f>COUNTIFS(U$3:U30,U30)</f>
        <v>11</v>
      </c>
      <c r="S30">
        <f>INDEX(Quadrant_GoogleSheets!C:C,MATCH(Table4[[#This Row],[PlaceName]],Quadrant_GoogleSheets!A:A,0))</f>
        <v>-1</v>
      </c>
      <c r="T30">
        <f>INDEX(Quadrant_GoogleSheets!D:D,MATCH(Table4[[#This Row],[PlaceName]],Quadrant_GoogleSheets!A:A,0))</f>
        <v>0</v>
      </c>
      <c r="U30" t="str">
        <f t="shared" si="7"/>
        <v>-1,0,Ok</v>
      </c>
      <c r="V30">
        <f t="shared" si="8"/>
        <v>-0.05</v>
      </c>
      <c r="W30">
        <f t="shared" si="9"/>
        <v>0.04</v>
      </c>
      <c r="Y30">
        <v>29</v>
      </c>
      <c r="Z30">
        <v>28</v>
      </c>
      <c r="AA30">
        <f t="shared" si="11"/>
        <v>-3</v>
      </c>
      <c r="AB30">
        <f t="shared" si="12"/>
        <v>3</v>
      </c>
      <c r="AC30">
        <f t="shared" si="13"/>
        <v>8</v>
      </c>
      <c r="AD30" s="8">
        <f t="shared" si="2"/>
        <v>0.15</v>
      </c>
      <c r="AE30" s="8">
        <f t="shared" si="3"/>
        <v>0.03</v>
      </c>
      <c r="AF30" s="8" t="str">
        <f t="shared" si="4"/>
        <v>0.15-0.03</v>
      </c>
    </row>
    <row r="31" spans="1:32" x14ac:dyDescent="0.2">
      <c r="A31" s="9">
        <f t="shared" si="10"/>
        <v>28</v>
      </c>
      <c r="B31" s="7" t="s">
        <v>607</v>
      </c>
      <c r="C31" s="6" t="s">
        <v>6</v>
      </c>
      <c r="D31" s="6" t="str">
        <f>IF(A31&gt;0,INDEX('Degree of Public Space By Distr'!A:A,MATCH(RawData_Position!A31,'Degree of Public Space By Distr'!L:L,0)),"")</f>
        <v>ลานเอนกประสงค์โรงพยาบาลกลาง</v>
      </c>
      <c r="E31" s="6" t="str">
        <f>IF(A31&gt;0,INDEX('Degree of Public Space By Distr'!J:J,MATCH(RawData_Position!A31,'Degree of Public Space By Distr'!L:L,0)),"")</f>
        <v xml:space="preserve">เขตป้อมปราบศัตรูพ่าย </v>
      </c>
      <c r="F31" s="6">
        <f t="shared" si="5"/>
        <v>1.95</v>
      </c>
      <c r="G31" s="6">
        <f t="shared" si="6"/>
        <v>-1.95</v>
      </c>
      <c r="H31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1" s="7">
        <f>INDEX(Sheet1!D:D,MATCH(Table4[[#This Row],[PlaceName]],Sheet1!B:B,0))</f>
        <v>13.7466548731899</v>
      </c>
      <c r="J31" s="7">
        <f>INDEX(Sheet1!E:E,MATCH(Table4[[#This Row],[PlaceName]],Sheet1!B:B,0))</f>
        <v>100.50964137288599</v>
      </c>
      <c r="K31" s="17"/>
      <c r="L31" s="17" t="s">
        <v>1285</v>
      </c>
      <c r="M31" s="17" t="str">
        <f>IF(A31&gt;0,INDEX('Degree of Public Space By Distr'!A:A,MATCH(RawData_Position!A31,'Degree of Public Space By Distr'!L:L,0)),"")</f>
        <v>ลานเอนกประสงค์โรงพยาบาลกลาง</v>
      </c>
      <c r="N31" s="17">
        <f>INDEX(Input_Score!D:D,MATCH(Table4[[#This Row],[TypeScoring]],Input_Score!A:A,0))</f>
        <v>3</v>
      </c>
      <c r="O31" s="17">
        <f t="shared" si="0"/>
        <v>2</v>
      </c>
      <c r="P31" s="17">
        <f t="shared" si="1"/>
        <v>-2</v>
      </c>
      <c r="Q31" s="17"/>
      <c r="R31">
        <f>COUNTIFS(U$3:U31,U31)</f>
        <v>1</v>
      </c>
      <c r="S31">
        <f>INDEX(Quadrant_GoogleSheets!C:C,MATCH(Table4[[#This Row],[PlaceName]],Quadrant_GoogleSheets!A:A,0))</f>
        <v>2</v>
      </c>
      <c r="T31">
        <f>INDEX(Quadrant_GoogleSheets!D:D,MATCH(Table4[[#This Row],[PlaceName]],Quadrant_GoogleSheets!A:A,0))</f>
        <v>-2</v>
      </c>
      <c r="U31" t="str">
        <f t="shared" si="7"/>
        <v>2,-2,Ok</v>
      </c>
      <c r="V31">
        <f t="shared" si="8"/>
        <v>-0.05</v>
      </c>
      <c r="W31">
        <f t="shared" si="9"/>
        <v>0.05</v>
      </c>
      <c r="Y31">
        <v>30</v>
      </c>
      <c r="Z31">
        <v>29</v>
      </c>
      <c r="AA31">
        <f t="shared" si="11"/>
        <v>-4</v>
      </c>
      <c r="AB31">
        <f t="shared" si="12"/>
        <v>3</v>
      </c>
      <c r="AC31">
        <f t="shared" si="13"/>
        <v>9</v>
      </c>
      <c r="AD31" s="8">
        <f t="shared" si="2"/>
        <v>0.2</v>
      </c>
      <c r="AE31" s="8">
        <f t="shared" si="3"/>
        <v>0.03</v>
      </c>
      <c r="AF31" s="8" t="str">
        <f t="shared" si="4"/>
        <v>0.2-0.03</v>
      </c>
    </row>
    <row r="32" spans="1:32" x14ac:dyDescent="0.2">
      <c r="A32" s="9">
        <f t="shared" si="10"/>
        <v>29</v>
      </c>
      <c r="B32" s="7" t="s">
        <v>608</v>
      </c>
      <c r="C32" s="6" t="s">
        <v>6</v>
      </c>
      <c r="D32" s="6" t="str">
        <f>IF(A32&gt;0,INDEX('Degree of Public Space By Distr'!A:A,MATCH(RawData_Position!A32,'Degree of Public Space By Distr'!L:L,0)),"")</f>
        <v>สวนชุมชนมัสยิดมหานาค</v>
      </c>
      <c r="E32" s="6" t="str">
        <f>IF(A32&gt;0,INDEX('Degree of Public Space By Distr'!J:J,MATCH(RawData_Position!A32,'Degree of Public Space By Distr'!L:L,0)),"")</f>
        <v xml:space="preserve">เขตป้อมปราบศัตรูพ่าย </v>
      </c>
      <c r="F32" s="6">
        <f t="shared" si="5"/>
        <v>-0.05</v>
      </c>
      <c r="G32" s="6">
        <f t="shared" si="6"/>
        <v>0.05</v>
      </c>
      <c r="H3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2" s="7">
        <f>INDEX(Sheet1!D:D,MATCH(Table4[[#This Row],[PlaceName]],Sheet1!B:B,0))</f>
        <v>13.752079182921999</v>
      </c>
      <c r="J32" s="7">
        <f>INDEX(Sheet1!E:E,MATCH(Table4[[#This Row],[PlaceName]],Sheet1!B:B,0))</f>
        <v>100.515197957154</v>
      </c>
      <c r="K32" s="17"/>
      <c r="L32" s="17" t="s">
        <v>1285</v>
      </c>
      <c r="M32" s="17" t="str">
        <f>IF(A32&gt;0,INDEX('Degree of Public Space By Distr'!A:A,MATCH(RawData_Position!A32,'Degree of Public Space By Distr'!L:L,0)),"")</f>
        <v>สวนชุมชนมัสยิดมหานาค</v>
      </c>
      <c r="N32" s="17">
        <f>INDEX(Input_Score!D:D,MATCH(Table4[[#This Row],[TypeScoring]],Input_Score!A:A,0))</f>
        <v>5</v>
      </c>
      <c r="O32" s="17">
        <f t="shared" si="0"/>
        <v>0</v>
      </c>
      <c r="P32" s="17">
        <f t="shared" si="1"/>
        <v>0</v>
      </c>
      <c r="Q32" s="17"/>
      <c r="R32">
        <f>COUNTIFS(U$3:U32,U32)</f>
        <v>1</v>
      </c>
      <c r="S32">
        <f>INDEX(Quadrant_GoogleSheets!C:C,MATCH(Table4[[#This Row],[PlaceName]],Quadrant_GoogleSheets!A:A,0))</f>
        <v>0</v>
      </c>
      <c r="T32">
        <f>INDEX(Quadrant_GoogleSheets!D:D,MATCH(Table4[[#This Row],[PlaceName]],Quadrant_GoogleSheets!A:A,0))</f>
        <v>0</v>
      </c>
      <c r="U32" t="str">
        <f t="shared" si="7"/>
        <v>0,0,Ok</v>
      </c>
      <c r="V32">
        <f t="shared" si="8"/>
        <v>-0.05</v>
      </c>
      <c r="W32">
        <f t="shared" si="9"/>
        <v>0.05</v>
      </c>
      <c r="Y32">
        <v>31</v>
      </c>
      <c r="Z32">
        <v>30</v>
      </c>
      <c r="AA32">
        <f t="shared" si="11"/>
        <v>-5</v>
      </c>
      <c r="AB32">
        <f t="shared" si="12"/>
        <v>3</v>
      </c>
      <c r="AC32">
        <f t="shared" si="13"/>
        <v>10</v>
      </c>
      <c r="AD32" s="8">
        <f t="shared" si="2"/>
        <v>0.25</v>
      </c>
      <c r="AE32" s="8">
        <f t="shared" si="3"/>
        <v>0.03</v>
      </c>
      <c r="AF32" s="8" t="str">
        <f t="shared" si="4"/>
        <v>0.25-0.03</v>
      </c>
    </row>
    <row r="33" spans="1:32" x14ac:dyDescent="0.2">
      <c r="A33" s="9">
        <f t="shared" si="10"/>
        <v>30</v>
      </c>
      <c r="B33" s="7" t="s">
        <v>609</v>
      </c>
      <c r="C33" s="6" t="s">
        <v>6</v>
      </c>
      <c r="D33" s="6" t="str">
        <f>IF(A33&gt;0,INDEX('Degree of Public Space By Distr'!A:A,MATCH(RawData_Position!A33,'Degree of Public Space By Distr'!L:L,0)),"")</f>
        <v>สวนในวังวรดิศ</v>
      </c>
      <c r="E33" s="6" t="str">
        <f>IF(A33&gt;0,INDEX('Degree of Public Space By Distr'!J:J,MATCH(RawData_Position!A33,'Degree of Public Space By Distr'!L:L,0)),"")</f>
        <v xml:space="preserve">เขตป้อมปราบศัตรูพ่าย </v>
      </c>
      <c r="F33" s="6">
        <f t="shared" si="5"/>
        <v>-2.15</v>
      </c>
      <c r="G33" s="6">
        <f t="shared" si="6"/>
        <v>-0.95</v>
      </c>
      <c r="H3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3" s="7">
        <f>INDEX(Sheet1!D:D,MATCH(Table4[[#This Row],[PlaceName]],Sheet1!B:B,0))</f>
        <v>13.7559324492134</v>
      </c>
      <c r="J33" s="7">
        <f>INDEX(Sheet1!E:E,MATCH(Table4[[#This Row],[PlaceName]],Sheet1!B:B,0))</f>
        <v>100.51330316335201</v>
      </c>
      <c r="K33" s="17"/>
      <c r="L33" s="17" t="s">
        <v>1285</v>
      </c>
      <c r="M33" s="17" t="str">
        <f>IF(A33&gt;0,INDEX('Degree of Public Space By Distr'!A:A,MATCH(RawData_Position!A33,'Degree of Public Space By Distr'!L:L,0)),"")</f>
        <v>สวนในวังวรดิศ</v>
      </c>
      <c r="N33" s="17">
        <f>INDEX(Input_Score!D:D,MATCH(Table4[[#This Row],[TypeScoring]],Input_Score!A:A,0))</f>
        <v>1</v>
      </c>
      <c r="O33" s="17">
        <f t="shared" si="0"/>
        <v>-2</v>
      </c>
      <c r="P33" s="17">
        <f t="shared" si="1"/>
        <v>-1</v>
      </c>
      <c r="Q33" s="17"/>
      <c r="R33">
        <f>COUNTIFS(U$3:U33,U33)</f>
        <v>3</v>
      </c>
      <c r="S33">
        <f>INDEX(Quadrant_GoogleSheets!C:C,MATCH(Table4[[#This Row],[PlaceName]],Quadrant_GoogleSheets!A:A,0))</f>
        <v>-2</v>
      </c>
      <c r="T33">
        <f>INDEX(Quadrant_GoogleSheets!D:D,MATCH(Table4[[#This Row],[PlaceName]],Quadrant_GoogleSheets!A:A,0))</f>
        <v>-1</v>
      </c>
      <c r="U33" t="str">
        <f t="shared" si="7"/>
        <v>-2,-1,Ok</v>
      </c>
      <c r="V33">
        <f t="shared" si="8"/>
        <v>-0.15</v>
      </c>
      <c r="W33">
        <f t="shared" si="9"/>
        <v>0.05</v>
      </c>
      <c r="Y33">
        <v>32</v>
      </c>
      <c r="Z33">
        <v>31</v>
      </c>
      <c r="AA33">
        <f t="shared" si="11"/>
        <v>1</v>
      </c>
      <c r="AB33">
        <f t="shared" si="12"/>
        <v>4</v>
      </c>
      <c r="AC33">
        <f t="shared" si="13"/>
        <v>1</v>
      </c>
      <c r="AD33" s="8">
        <f t="shared" si="2"/>
        <v>-0.05</v>
      </c>
      <c r="AE33" s="8">
        <f t="shared" si="3"/>
        <v>0.02</v>
      </c>
      <c r="AF33" s="8" t="str">
        <f t="shared" si="4"/>
        <v>-0.05-0.02</v>
      </c>
    </row>
    <row r="34" spans="1:32" x14ac:dyDescent="0.2">
      <c r="A34" s="9">
        <f t="shared" si="10"/>
        <v>31</v>
      </c>
      <c r="B34" s="7" t="s">
        <v>610</v>
      </c>
      <c r="C34" s="6" t="s">
        <v>6</v>
      </c>
      <c r="D34" s="6" t="str">
        <f>IF(A34&gt;0,INDEX('Degree of Public Space By Distr'!A:A,MATCH(RawData_Position!A34,'Degree of Public Space By Distr'!L:L,0)),"")</f>
        <v>เขตพระนคร</v>
      </c>
      <c r="E34" s="6" t="str">
        <f>IF(A34&gt;0,INDEX('Degree of Public Space By Distr'!J:J,MATCH(RawData_Position!A34,'Degree of Public Space By Distr'!L:L,0)),"")</f>
        <v>เขตพระนคร</v>
      </c>
      <c r="F34" s="6">
        <f t="shared" si="5"/>
        <v>-0.1</v>
      </c>
      <c r="G34" s="6">
        <f t="shared" si="6"/>
        <v>0.05</v>
      </c>
      <c r="H34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" s="7">
        <f>INDEX(Sheet1!D:D,MATCH(Table4[[#This Row],[PlaceName]],Sheet1!B:B,0))</f>
        <v>0</v>
      </c>
      <c r="J34" s="7">
        <f>INDEX(Sheet1!E:E,MATCH(Table4[[#This Row],[PlaceName]],Sheet1!B:B,0))</f>
        <v>0</v>
      </c>
      <c r="K34" s="17" t="s">
        <v>1032</v>
      </c>
      <c r="L34" s="17" t="s">
        <v>1032</v>
      </c>
      <c r="M34" s="17" t="str">
        <f>IF(A34&gt;0,INDEX('Degree of Public Space By Distr'!A:A,MATCH(RawData_Position!A34,'Degree of Public Space By Distr'!L:L,0)),"")</f>
        <v>เขตพระนคร</v>
      </c>
      <c r="N34" s="17">
        <f>INDEX(Input_Score!D:D,MATCH(Table4[[#This Row],[TypeScoring]],Input_Score!A:A,0))</f>
        <v>5</v>
      </c>
      <c r="O34" s="17">
        <f t="shared" si="0"/>
        <v>0</v>
      </c>
      <c r="P34" s="17">
        <f t="shared" si="1"/>
        <v>0</v>
      </c>
      <c r="Q34" s="17"/>
      <c r="R34">
        <f>COUNTIFS(U$3:U34,U34)</f>
        <v>2</v>
      </c>
      <c r="S34">
        <f>INDEX(Quadrant_GoogleSheets!C:C,MATCH(Table4[[#This Row],[PlaceName]],Quadrant_GoogleSheets!A:A,0))</f>
        <v>0</v>
      </c>
      <c r="T34">
        <f>INDEX(Quadrant_GoogleSheets!D:D,MATCH(Table4[[#This Row],[PlaceName]],Quadrant_GoogleSheets!A:A,0))</f>
        <v>0</v>
      </c>
      <c r="U34" t="str">
        <f t="shared" si="7"/>
        <v>0,0,No</v>
      </c>
      <c r="V34">
        <f t="shared" si="8"/>
        <v>-0.1</v>
      </c>
      <c r="W34">
        <f t="shared" si="9"/>
        <v>0.05</v>
      </c>
      <c r="Y34">
        <v>33</v>
      </c>
      <c r="Z34">
        <v>32</v>
      </c>
      <c r="AA34">
        <f t="shared" si="11"/>
        <v>2</v>
      </c>
      <c r="AB34">
        <f t="shared" si="12"/>
        <v>4</v>
      </c>
      <c r="AC34">
        <f t="shared" si="13"/>
        <v>2</v>
      </c>
      <c r="AD34" s="8">
        <f t="shared" si="2"/>
        <v>-0.1</v>
      </c>
      <c r="AE34" s="8">
        <f t="shared" si="3"/>
        <v>0.02</v>
      </c>
      <c r="AF34" s="8" t="str">
        <f t="shared" si="4"/>
        <v>-0.1-0.02</v>
      </c>
    </row>
    <row r="35" spans="1:32" x14ac:dyDescent="0.2">
      <c r="A35" s="9">
        <f t="shared" si="10"/>
        <v>32</v>
      </c>
      <c r="B35" s="7" t="s">
        <v>611</v>
      </c>
      <c r="C35" s="6" t="s">
        <v>6</v>
      </c>
      <c r="D35" s="6" t="s">
        <v>1070</v>
      </c>
      <c r="E35" s="6" t="str">
        <f>IF(A35&gt;0,INDEX('Degree of Public Space By Distr'!J:J,MATCH(RawData_Position!A35,'Degree of Public Space By Distr'!L:L,0)),"")</f>
        <v>เขตพระนคร</v>
      </c>
      <c r="F35" s="6">
        <f t="shared" si="5"/>
        <v>1.9</v>
      </c>
      <c r="G35" s="6">
        <f t="shared" si="6"/>
        <v>0.05</v>
      </c>
      <c r="H35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5" s="7">
        <f>INDEX(Sheet1!D:D,MATCH(Table4[[#This Row],[PlaceName]],Sheet1!B:B,0))</f>
        <v>13.7491007400616</v>
      </c>
      <c r="J35" s="7">
        <f>INDEX(Sheet1!E:E,MATCH(Table4[[#This Row],[PlaceName]],Sheet1!B:B,0))</f>
        <v>100.502818073431</v>
      </c>
      <c r="K35" s="17" t="s">
        <v>1282</v>
      </c>
      <c r="L35" s="17" t="s">
        <v>1285</v>
      </c>
      <c r="M35" s="17" t="str">
        <f>IF(A35&gt;0,INDEX('Degree of Public Space By Distr'!A:A,MATCH(RawData_Position!A35,'Degree of Public Space By Distr'!L:L,0)),"")</f>
        <v>สวนรมณันาถ</v>
      </c>
      <c r="N35" s="17">
        <f>INDEX(Input_Score!D:D,MATCH(Table4[[#This Row],[TypeScoring]],Input_Score!A:A,0))</f>
        <v>6</v>
      </c>
      <c r="O35" s="17">
        <f t="shared" si="0"/>
        <v>2</v>
      </c>
      <c r="P35" s="17">
        <f t="shared" si="1"/>
        <v>0</v>
      </c>
      <c r="Q35" s="17"/>
      <c r="R35">
        <f>COUNTIFS(U$3:U35,U35)</f>
        <v>2</v>
      </c>
      <c r="S35">
        <f>IFERROR(INDEX(Quadrant_GoogleSheets!C:C,MATCH(Table4[[#This Row],[PlaceName]],Quadrant_GoogleSheets!A:A,0)),INDEX(Quadrant_GoogleSheets!C:C,MATCH(M35,Quadrant_GoogleSheets!A:A,0)))</f>
        <v>2</v>
      </c>
      <c r="T35">
        <f>IFERROR(INDEX(Quadrant_GoogleSheets!D:D,MATCH(Table4[[#This Row],[PlaceName]],Quadrant_GoogleSheets!A:A,0)),INDEX(Quadrant_GoogleSheets!D:D,MATCH(M35,Quadrant_GoogleSheets!A:A,0)))</f>
        <v>0</v>
      </c>
      <c r="U35" t="str">
        <f t="shared" si="7"/>
        <v>2,0,Ok</v>
      </c>
      <c r="V35">
        <f t="shared" si="8"/>
        <v>-0.1</v>
      </c>
      <c r="W35">
        <f t="shared" si="9"/>
        <v>0.05</v>
      </c>
      <c r="Y35">
        <v>34</v>
      </c>
      <c r="Z35">
        <v>33</v>
      </c>
      <c r="AA35">
        <f t="shared" si="11"/>
        <v>3</v>
      </c>
      <c r="AB35">
        <f t="shared" si="12"/>
        <v>4</v>
      </c>
      <c r="AC35">
        <f t="shared" si="13"/>
        <v>3</v>
      </c>
      <c r="AD35" s="8">
        <f t="shared" si="2"/>
        <v>-0.15</v>
      </c>
      <c r="AE35" s="8">
        <f t="shared" si="3"/>
        <v>0.02</v>
      </c>
      <c r="AF35" s="8" t="str">
        <f t="shared" si="4"/>
        <v>-0.15-0.02</v>
      </c>
    </row>
    <row r="36" spans="1:32" x14ac:dyDescent="0.2">
      <c r="A36" s="9">
        <f t="shared" si="10"/>
        <v>33</v>
      </c>
      <c r="B36" s="7" t="s">
        <v>612</v>
      </c>
      <c r="C36" s="6" t="s">
        <v>6</v>
      </c>
      <c r="D36" s="6" t="s">
        <v>1072</v>
      </c>
      <c r="E36" s="6" t="str">
        <f>IF(A36&gt;0,INDEX('Degree of Public Space By Distr'!J:J,MATCH(RawData_Position!A36,'Degree of Public Space By Distr'!L:L,0)),"")</f>
        <v>เขตพระนคร</v>
      </c>
      <c r="F36" s="6">
        <f t="shared" si="5"/>
        <v>1.85</v>
      </c>
      <c r="G36" s="6">
        <f t="shared" si="6"/>
        <v>0.05</v>
      </c>
      <c r="H36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6" s="7">
        <f>INDEX(Sheet1!D:D,MATCH(Table4[[#This Row],[PlaceName]],Sheet1!B:B,0))</f>
        <v>13.748120043672801</v>
      </c>
      <c r="J36" s="7">
        <f>INDEX(Sheet1!E:E,MATCH(Table4[[#This Row],[PlaceName]],Sheet1!B:B,0))</f>
        <v>100.49527529906</v>
      </c>
      <c r="K36" s="17" t="s">
        <v>1282</v>
      </c>
      <c r="L36" s="17" t="s">
        <v>1285</v>
      </c>
      <c r="M36" s="17" t="str">
        <f>IF(A36&gt;0,INDEX('Degree of Public Space By Distr'!A:A,MATCH(RawData_Position!A36,'Degree of Public Space By Distr'!L:L,0)),"")</f>
        <v xml:space="preserve">สวนสราญรมย์ </v>
      </c>
      <c r="N36" s="17">
        <f>INDEX(Input_Score!D:D,MATCH(Table4[[#This Row],[TypeScoring]],Input_Score!A:A,0))</f>
        <v>6</v>
      </c>
      <c r="O36" s="17">
        <f t="shared" si="0"/>
        <v>2</v>
      </c>
      <c r="P36" s="17">
        <f t="shared" si="1"/>
        <v>0</v>
      </c>
      <c r="Q36" s="17"/>
      <c r="R36">
        <f>COUNTIFS(U$3:U36,U36)</f>
        <v>3</v>
      </c>
      <c r="S36">
        <f>INDEX(Quadrant_GoogleSheets!C:C,MATCH(Table4[[#This Row],[PlaceName]],Quadrant_GoogleSheets!A:A,0))</f>
        <v>2</v>
      </c>
      <c r="T36">
        <f>INDEX(Quadrant_GoogleSheets!D:D,MATCH(Table4[[#This Row],[PlaceName]],Quadrant_GoogleSheets!A:A,0))</f>
        <v>0</v>
      </c>
      <c r="U36" t="str">
        <f t="shared" si="7"/>
        <v>2,0,Ok</v>
      </c>
      <c r="V36">
        <f t="shared" si="8"/>
        <v>-0.15</v>
      </c>
      <c r="W36">
        <f t="shared" si="9"/>
        <v>0.05</v>
      </c>
      <c r="Y36">
        <v>35</v>
      </c>
      <c r="Z36">
        <v>34</v>
      </c>
      <c r="AA36">
        <f t="shared" si="11"/>
        <v>4</v>
      </c>
      <c r="AB36">
        <f t="shared" si="12"/>
        <v>4</v>
      </c>
      <c r="AC36">
        <f t="shared" si="13"/>
        <v>4</v>
      </c>
      <c r="AD36" s="8">
        <f t="shared" si="2"/>
        <v>-0.2</v>
      </c>
      <c r="AE36" s="8">
        <f t="shared" si="3"/>
        <v>0.02</v>
      </c>
      <c r="AF36" s="8" t="str">
        <f t="shared" si="4"/>
        <v>-0.2-0.02</v>
      </c>
    </row>
    <row r="37" spans="1:32" x14ac:dyDescent="0.2">
      <c r="A37" s="9">
        <f t="shared" si="10"/>
        <v>34</v>
      </c>
      <c r="B37" s="7" t="s">
        <v>613</v>
      </c>
      <c r="C37" s="6" t="s">
        <v>6</v>
      </c>
      <c r="D37" s="6" t="s">
        <v>1074</v>
      </c>
      <c r="E37" s="6" t="str">
        <f>IF(A37&gt;0,INDEX('Degree of Public Space By Distr'!J:J,MATCH(RawData_Position!A37,'Degree of Public Space By Distr'!L:L,0)),"")</f>
        <v>เขตพระนคร</v>
      </c>
      <c r="F37" s="6">
        <f t="shared" si="5"/>
        <v>1.8</v>
      </c>
      <c r="G37" s="6">
        <f t="shared" si="6"/>
        <v>0.05</v>
      </c>
      <c r="H37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7" s="7">
        <f>INDEX(Sheet1!D:D,MATCH(Table4[[#This Row],[PlaceName]],Sheet1!B:B,0))</f>
        <v>13.7639640036355</v>
      </c>
      <c r="J37" s="7">
        <f>INDEX(Sheet1!E:E,MATCH(Table4[[#This Row],[PlaceName]],Sheet1!B:B,0))</f>
        <v>100.495269596724</v>
      </c>
      <c r="K37" s="17" t="s">
        <v>1282</v>
      </c>
      <c r="L37" s="17" t="s">
        <v>1285</v>
      </c>
      <c r="M37" s="17" t="s">
        <v>1319</v>
      </c>
      <c r="N37" s="17">
        <f>INDEX(Input_Score!D:D,MATCH(Table4[[#This Row],[TypeScoring]],Input_Score!A:A,0))</f>
        <v>6</v>
      </c>
      <c r="O37" s="17">
        <f t="shared" si="0"/>
        <v>2</v>
      </c>
      <c r="P37" s="17">
        <f t="shared" si="1"/>
        <v>0</v>
      </c>
      <c r="Q37" s="17"/>
      <c r="R37">
        <f>COUNTIFS(U$3:U37,U37)</f>
        <v>4</v>
      </c>
      <c r="S37">
        <f>IFERROR(INDEX(Quadrant_GoogleSheets!C:C,MATCH(Table4[[#This Row],[PlaceName]],Quadrant_GoogleSheets!A:A,0)),INDEX(Quadrant_GoogleSheets!C:C,MATCH(M37,Quadrant_GoogleSheets!A:A,0)))</f>
        <v>2</v>
      </c>
      <c r="T37">
        <f>IFERROR(INDEX(Quadrant_GoogleSheets!D:D,MATCH(Table4[[#This Row],[PlaceName]],Quadrant_GoogleSheets!A:A,0)),INDEX(Quadrant_GoogleSheets!D:D,MATCH(M37,Quadrant_GoogleSheets!A:A,0)))</f>
        <v>0</v>
      </c>
      <c r="U37" t="str">
        <f t="shared" si="7"/>
        <v>2,0,Ok</v>
      </c>
      <c r="V37">
        <f t="shared" si="8"/>
        <v>-0.2</v>
      </c>
      <c r="W37">
        <f t="shared" si="9"/>
        <v>0.05</v>
      </c>
      <c r="Y37">
        <v>36</v>
      </c>
      <c r="Z37">
        <v>35</v>
      </c>
      <c r="AA37">
        <f t="shared" si="11"/>
        <v>5</v>
      </c>
      <c r="AB37">
        <f t="shared" si="12"/>
        <v>4</v>
      </c>
      <c r="AC37">
        <f t="shared" si="13"/>
        <v>5</v>
      </c>
      <c r="AD37" s="8">
        <f t="shared" si="2"/>
        <v>-0.25</v>
      </c>
      <c r="AE37" s="8">
        <f t="shared" si="3"/>
        <v>0.02</v>
      </c>
      <c r="AF37" s="8" t="str">
        <f t="shared" si="4"/>
        <v>-0.25-0.02</v>
      </c>
    </row>
    <row r="38" spans="1:32" x14ac:dyDescent="0.2">
      <c r="A38" s="9">
        <f t="shared" si="10"/>
        <v>35</v>
      </c>
      <c r="B38" s="7" t="s">
        <v>614</v>
      </c>
      <c r="C38" s="6" t="s">
        <v>6</v>
      </c>
      <c r="D38" s="6" t="s">
        <v>1076</v>
      </c>
      <c r="E38" s="6" t="str">
        <f>IF(A38&gt;0,INDEX('Degree of Public Space By Distr'!J:J,MATCH(RawData_Position!A38,'Degree of Public Space By Distr'!L:L,0)),"")</f>
        <v>เขตพระนคร</v>
      </c>
      <c r="F38" s="6" t="e">
        <f t="shared" si="5"/>
        <v>#N/A</v>
      </c>
      <c r="G38" s="6" t="e">
        <f t="shared" si="6"/>
        <v>#N/A</v>
      </c>
      <c r="H38" s="10" t="e">
        <f>IFERROR(INDEX(Quadrant_GoogleSheets!B:B,MATCH(Table4[[#This Row],[PlaceName]],Quadrant_GoogleSheets!A:A,0)),INDEX(Quadrant_GoogleSheets!B:B,MATCH(Table4[[#This Row],[Column1]],Quadrant_GoogleSheets!A:A,0)))</f>
        <v>#N/A</v>
      </c>
      <c r="I38" s="7">
        <f>INDEX(Sheet1!D:D,MATCH(Table4[[#This Row],[PlaceName]],Sheet1!B:B,0))</f>
        <v>13.7470052374213</v>
      </c>
      <c r="J38" s="7">
        <f>INDEX(Sheet1!E:E,MATCH(Table4[[#This Row],[PlaceName]],Sheet1!B:B,0))</f>
        <v>100.49011775652301</v>
      </c>
      <c r="K38" s="17" t="s">
        <v>1428</v>
      </c>
      <c r="L38" s="17" t="s">
        <v>1429</v>
      </c>
      <c r="M38" s="17" t="str">
        <f>IF(A38&gt;0,INDEX('Degree of Public Space By Distr'!A:A,MATCH(RawData_Position!A38,'Degree of Public Space By Distr'!L:L,0)),"")</f>
        <v xml:space="preserve">สวนนาคราภิรมย์ </v>
      </c>
      <c r="N38" s="17" t="e">
        <f>INDEX(Input_Score!D:D,MATCH(Table4[[#This Row],[TypeScoring]],Input_Score!A:A,0))</f>
        <v>#N/A</v>
      </c>
      <c r="O38" s="17" t="e">
        <f t="shared" si="0"/>
        <v>#N/A</v>
      </c>
      <c r="P38" s="17" t="e">
        <f t="shared" si="1"/>
        <v>#N/A</v>
      </c>
      <c r="Q38" s="17"/>
      <c r="R38">
        <f>COUNTIFS(U$3:U38,U38)</f>
        <v>1</v>
      </c>
      <c r="S38" t="e">
        <f>IFERROR(INDEX(Quadrant_GoogleSheets!C:C,MATCH(Table4[[#This Row],[PlaceName]],Quadrant_GoogleSheets!A:A,0)),INDEX(Quadrant_GoogleSheets!C:C,MATCH(M38,Quadrant_GoogleSheets!A:A,0)))</f>
        <v>#N/A</v>
      </c>
      <c r="T38" t="e">
        <f>IFERROR(INDEX(Quadrant_GoogleSheets!D:D,MATCH(Table4[[#This Row],[PlaceName]],Quadrant_GoogleSheets!A:A,0)),INDEX(Quadrant_GoogleSheets!D:D,MATCH(M38,Quadrant_GoogleSheets!A:A,0)))</f>
        <v>#N/A</v>
      </c>
      <c r="U38" t="e">
        <f t="shared" si="7"/>
        <v>#N/A</v>
      </c>
      <c r="V38">
        <f t="shared" si="8"/>
        <v>-0.05</v>
      </c>
      <c r="W38">
        <f t="shared" si="9"/>
        <v>0.05</v>
      </c>
      <c r="Y38">
        <v>37</v>
      </c>
      <c r="Z38">
        <v>36</v>
      </c>
      <c r="AA38">
        <f t="shared" si="11"/>
        <v>-1</v>
      </c>
      <c r="AB38">
        <f t="shared" si="12"/>
        <v>4</v>
      </c>
      <c r="AC38">
        <f t="shared" si="13"/>
        <v>6</v>
      </c>
      <c r="AD38" s="8">
        <f t="shared" si="2"/>
        <v>0.05</v>
      </c>
      <c r="AE38" s="8">
        <f t="shared" si="3"/>
        <v>0.02</v>
      </c>
      <c r="AF38" s="8" t="str">
        <f t="shared" si="4"/>
        <v>0.05-0.02</v>
      </c>
    </row>
    <row r="39" spans="1:32" x14ac:dyDescent="0.2">
      <c r="A39" s="9">
        <f t="shared" si="10"/>
        <v>36</v>
      </c>
      <c r="B39" s="7" t="s">
        <v>615</v>
      </c>
      <c r="C39" s="6" t="s">
        <v>6</v>
      </c>
      <c r="D39" s="6" t="str">
        <f>IF(A39&gt;0,INDEX('Degree of Public Space By Distr'!A:A,MATCH(RawData_Position!A39,'Degree of Public Space By Distr'!L:L,0)),"")</f>
        <v>สวนสันติพร</v>
      </c>
      <c r="E39" s="6" t="str">
        <f>IF(A39&gt;0,INDEX('Degree of Public Space By Distr'!J:J,MATCH(RawData_Position!A39,'Degree of Public Space By Distr'!L:L,0)),"")</f>
        <v>เขตพระนคร</v>
      </c>
      <c r="F39" s="6">
        <f t="shared" si="5"/>
        <v>1.75</v>
      </c>
      <c r="G39" s="6">
        <f t="shared" si="6"/>
        <v>0.05</v>
      </c>
      <c r="H39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9" s="7">
        <f>INDEX(Sheet1!D:D,MATCH(Table4[[#This Row],[PlaceName]],Sheet1!B:B,0))</f>
        <v>13.7586560667434</v>
      </c>
      <c r="J39" s="7">
        <f>INDEX(Sheet1!E:E,MATCH(Table4[[#This Row],[PlaceName]],Sheet1!B:B,0))</f>
        <v>100.495746577086</v>
      </c>
      <c r="K39" s="17"/>
      <c r="L39" s="17" t="s">
        <v>1285</v>
      </c>
      <c r="M39" s="17" t="str">
        <f>IF(A39&gt;0,INDEX('Degree of Public Space By Distr'!A:A,MATCH(RawData_Position!A39,'Degree of Public Space By Distr'!L:L,0)),"")</f>
        <v>สวนสันติพร</v>
      </c>
      <c r="N39" s="17">
        <f>INDEX(Input_Score!D:D,MATCH(Table4[[#This Row],[TypeScoring]],Input_Score!A:A,0))</f>
        <v>6</v>
      </c>
      <c r="O39" s="17">
        <f t="shared" si="0"/>
        <v>2</v>
      </c>
      <c r="P39" s="17">
        <f t="shared" si="1"/>
        <v>0</v>
      </c>
      <c r="Q39" s="17"/>
      <c r="R39">
        <f>COUNTIFS(U$3:U39,U39)</f>
        <v>5</v>
      </c>
      <c r="S39">
        <f>INDEX(Quadrant_GoogleSheets!C:C,MATCH(Table4[[#This Row],[PlaceName]],Quadrant_GoogleSheets!A:A,0))</f>
        <v>2</v>
      </c>
      <c r="T39">
        <f>INDEX(Quadrant_GoogleSheets!D:D,MATCH(Table4[[#This Row],[PlaceName]],Quadrant_GoogleSheets!A:A,0))</f>
        <v>0</v>
      </c>
      <c r="U39" t="str">
        <f t="shared" si="7"/>
        <v>2,0,Ok</v>
      </c>
      <c r="V39">
        <f t="shared" si="8"/>
        <v>-0.25</v>
      </c>
      <c r="W39">
        <f t="shared" si="9"/>
        <v>0.05</v>
      </c>
      <c r="Y39">
        <v>38</v>
      </c>
      <c r="Z39">
        <v>37</v>
      </c>
      <c r="AA39">
        <f t="shared" si="11"/>
        <v>-2</v>
      </c>
      <c r="AB39">
        <f t="shared" si="12"/>
        <v>4</v>
      </c>
      <c r="AC39">
        <f t="shared" si="13"/>
        <v>7</v>
      </c>
      <c r="AD39" s="8">
        <f t="shared" si="2"/>
        <v>0.1</v>
      </c>
      <c r="AE39" s="8">
        <f t="shared" si="3"/>
        <v>0.02</v>
      </c>
      <c r="AF39" s="8" t="str">
        <f t="shared" si="4"/>
        <v>0.1-0.02</v>
      </c>
    </row>
    <row r="40" spans="1:32" x14ac:dyDescent="0.2">
      <c r="A40" s="9">
        <f t="shared" si="10"/>
        <v>37</v>
      </c>
      <c r="B40" s="7" t="s">
        <v>616</v>
      </c>
      <c r="C40" s="6" t="s">
        <v>6</v>
      </c>
      <c r="D40" s="6" t="s">
        <v>1080</v>
      </c>
      <c r="E40" s="6" t="str">
        <f>IF(A40&gt;0,INDEX('Degree of Public Space By Distr'!J:J,MATCH(RawData_Position!A40,'Degree of Public Space By Distr'!L:L,0)),"")</f>
        <v>เขตพระนคร</v>
      </c>
      <c r="F40" s="6">
        <f t="shared" si="5"/>
        <v>2.0499999999999998</v>
      </c>
      <c r="G40" s="6">
        <f t="shared" si="6"/>
        <v>0.05</v>
      </c>
      <c r="H40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0" s="7">
        <f>INDEX(Sheet1!D:D,MATCH(Table4[[#This Row],[PlaceName]],Sheet1!B:B,0))</f>
        <v>13.754912042305</v>
      </c>
      <c r="J40" s="7">
        <f>INDEX(Sheet1!E:E,MATCH(Table4[[#This Row],[PlaceName]],Sheet1!B:B,0))</f>
        <v>100.505496077407</v>
      </c>
      <c r="K40" s="17" t="s">
        <v>1282</v>
      </c>
      <c r="L40" s="17" t="s">
        <v>1285</v>
      </c>
      <c r="M40" s="17" t="str">
        <f>IF(A40&gt;0,INDEX('Degree of Public Space By Distr'!A:A,MATCH(RawData_Position!A40,'Degree of Public Space By Distr'!L:L,0)),"")</f>
        <v>สวนป้อมมหากาฬ</v>
      </c>
      <c r="N40" s="17">
        <f>INDEX(Input_Score!D:D,MATCH(Table4[[#This Row],[TypeScoring]],Input_Score!A:A,0))</f>
        <v>6</v>
      </c>
      <c r="O40" s="17">
        <f t="shared" si="0"/>
        <v>2</v>
      </c>
      <c r="P40" s="17">
        <f t="shared" si="1"/>
        <v>0</v>
      </c>
      <c r="Q40" s="17"/>
      <c r="R40">
        <f>COUNTIFS(U$3:U40,U40)</f>
        <v>6</v>
      </c>
      <c r="S40">
        <f>IFERROR(INDEX(Quadrant_GoogleSheets!C:C,MATCH(Table4[[#This Row],[PlaceName]],Quadrant_GoogleSheets!A:A,0)),INDEX(Quadrant_GoogleSheets!C:C,MATCH(M40,Quadrant_GoogleSheets!A:A,0)))</f>
        <v>2</v>
      </c>
      <c r="T40">
        <f>IFERROR(INDEX(Quadrant_GoogleSheets!D:D,MATCH(Table4[[#This Row],[PlaceName]],Quadrant_GoogleSheets!A:A,0)),INDEX(Quadrant_GoogleSheets!D:D,MATCH(M40,Quadrant_GoogleSheets!A:A,0)))</f>
        <v>0</v>
      </c>
      <c r="U40" t="str">
        <f t="shared" si="7"/>
        <v>2,0,Ok</v>
      </c>
      <c r="V40">
        <f t="shared" si="8"/>
        <v>0.05</v>
      </c>
      <c r="W40">
        <f t="shared" si="9"/>
        <v>0.05</v>
      </c>
      <c r="Y40">
        <v>39</v>
      </c>
      <c r="Z40">
        <v>38</v>
      </c>
      <c r="AA40">
        <f t="shared" si="11"/>
        <v>-3</v>
      </c>
      <c r="AB40">
        <f t="shared" si="12"/>
        <v>4</v>
      </c>
      <c r="AC40">
        <f t="shared" si="13"/>
        <v>8</v>
      </c>
      <c r="AD40" s="8">
        <f t="shared" si="2"/>
        <v>0.15</v>
      </c>
      <c r="AE40" s="8">
        <f t="shared" si="3"/>
        <v>0.02</v>
      </c>
      <c r="AF40" s="8" t="str">
        <f t="shared" si="4"/>
        <v>0.15-0.02</v>
      </c>
    </row>
    <row r="41" spans="1:32" x14ac:dyDescent="0.2">
      <c r="A41" s="9">
        <f t="shared" si="10"/>
        <v>38</v>
      </c>
      <c r="B41" s="7" t="s">
        <v>617</v>
      </c>
      <c r="C41" s="6" t="s">
        <v>6</v>
      </c>
      <c r="D41" s="6" t="str">
        <f>IF(A41&gt;0,INDEX('Degree of Public Space By Distr'!A:A,MATCH(RawData_Position!A41,'Degree of Public Space By Distr'!L:L,0)),"")</f>
        <v>สนามหลวง</v>
      </c>
      <c r="E41" s="6" t="str">
        <f>IF(A41&gt;0,INDEX('Degree of Public Space By Distr'!J:J,MATCH(RawData_Position!A41,'Degree of Public Space By Distr'!L:L,0)),"")</f>
        <v>เขตพระนคร</v>
      </c>
      <c r="F41" s="6">
        <f t="shared" si="5"/>
        <v>-1.1000000000000001</v>
      </c>
      <c r="G41" s="6">
        <f t="shared" si="6"/>
        <v>0.04</v>
      </c>
      <c r="H4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41" s="7">
        <f>INDEX(Sheet1!D:D,MATCH(Table4[[#This Row],[PlaceName]],Sheet1!B:B,0))</f>
        <v>13.7553458839469</v>
      </c>
      <c r="J41" s="7">
        <f>INDEX(Sheet1!E:E,MATCH(Table4[[#This Row],[PlaceName]],Sheet1!B:B,0))</f>
        <v>100.493020883067</v>
      </c>
      <c r="K41" s="17"/>
      <c r="L41" s="17" t="s">
        <v>1285</v>
      </c>
      <c r="M41" s="17" t="str">
        <f>IF(A41&gt;0,INDEX('Degree of Public Space By Distr'!A:A,MATCH(RawData_Position!A41,'Degree of Public Space By Distr'!L:L,0)),"")</f>
        <v>สนามหลวง</v>
      </c>
      <c r="N41" s="17">
        <f>INDEX(Input_Score!D:D,MATCH(Table4[[#This Row],[TypeScoring]],Input_Score!A:A,0))</f>
        <v>4</v>
      </c>
      <c r="O41" s="17">
        <f t="shared" si="0"/>
        <v>-1</v>
      </c>
      <c r="P41" s="17">
        <f t="shared" si="1"/>
        <v>0</v>
      </c>
      <c r="Q41" s="17"/>
      <c r="R41">
        <f>COUNTIFS(U$3:U41,U41)</f>
        <v>12</v>
      </c>
      <c r="S41">
        <f>INDEX(Quadrant_GoogleSheets!C:C,MATCH(Table4[[#This Row],[PlaceName]],Quadrant_GoogleSheets!A:A,0))</f>
        <v>-1</v>
      </c>
      <c r="T41">
        <f>INDEX(Quadrant_GoogleSheets!D:D,MATCH(Table4[[#This Row],[PlaceName]],Quadrant_GoogleSheets!A:A,0))</f>
        <v>0</v>
      </c>
      <c r="U41" t="str">
        <f t="shared" si="7"/>
        <v>-1,0,Ok</v>
      </c>
      <c r="V41">
        <f t="shared" si="8"/>
        <v>-0.1</v>
      </c>
      <c r="W41">
        <f t="shared" si="9"/>
        <v>0.04</v>
      </c>
      <c r="Y41">
        <v>40</v>
      </c>
      <c r="Z41">
        <v>39</v>
      </c>
      <c r="AA41">
        <f t="shared" si="11"/>
        <v>-4</v>
      </c>
      <c r="AB41">
        <f t="shared" si="12"/>
        <v>4</v>
      </c>
      <c r="AC41">
        <f t="shared" si="13"/>
        <v>9</v>
      </c>
      <c r="AD41" s="8">
        <f t="shared" si="2"/>
        <v>0.2</v>
      </c>
      <c r="AE41" s="8">
        <f t="shared" si="3"/>
        <v>0.02</v>
      </c>
      <c r="AF41" s="8" t="str">
        <f t="shared" si="4"/>
        <v>0.2-0.02</v>
      </c>
    </row>
    <row r="42" spans="1:32" x14ac:dyDescent="0.2">
      <c r="A42" s="9">
        <f t="shared" si="10"/>
        <v>39</v>
      </c>
      <c r="B42" s="7" t="s">
        <v>618</v>
      </c>
      <c r="C42" s="6" t="s">
        <v>6</v>
      </c>
      <c r="D42" s="6" t="str">
        <f>IF(A42&gt;0,INDEX('Degree of Public Space By Distr'!A:A,MATCH(RawData_Position!A42,'Degree of Public Space By Distr'!L:L,0)),"")</f>
        <v>ลานอนุสรณ์ 14 ตุลา</v>
      </c>
      <c r="E42" s="6" t="str">
        <f>IF(A42&gt;0,INDEX('Degree of Public Space By Distr'!J:J,MATCH(RawData_Position!A42,'Degree of Public Space By Distr'!L:L,0)),"")</f>
        <v>เขตพระนคร</v>
      </c>
      <c r="F42" s="6">
        <f t="shared" si="5"/>
        <v>0.95</v>
      </c>
      <c r="G42" s="6">
        <f t="shared" si="6"/>
        <v>1.05</v>
      </c>
      <c r="H42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42" s="7">
        <f>INDEX(Sheet1!D:D,MATCH(Table4[[#This Row],[PlaceName]],Sheet1!B:B,0))</f>
        <v>13.7568146692856</v>
      </c>
      <c r="J42" s="7">
        <f>INDEX(Sheet1!E:E,MATCH(Table4[[#This Row],[PlaceName]],Sheet1!B:B,0))</f>
        <v>100.499089739054</v>
      </c>
      <c r="K42" s="17"/>
      <c r="L42" s="17" t="s">
        <v>1285</v>
      </c>
      <c r="M42" s="17" t="str">
        <f>IF(A42&gt;0,INDEX('Degree of Public Space By Distr'!A:A,MATCH(RawData_Position!A42,'Degree of Public Space By Distr'!L:L,0)),"")</f>
        <v>ลานอนุสรณ์ 14 ตุลา</v>
      </c>
      <c r="N42" s="17">
        <f>INDEX(Input_Score!D:D,MATCH(Table4[[#This Row],[TypeScoring]],Input_Score!A:A,0))</f>
        <v>9</v>
      </c>
      <c r="O42" s="17">
        <f t="shared" si="0"/>
        <v>1</v>
      </c>
      <c r="P42" s="17">
        <f t="shared" si="1"/>
        <v>1</v>
      </c>
      <c r="Q42" s="17"/>
      <c r="R42">
        <f>COUNTIFS(U$3:U42,U42)</f>
        <v>1</v>
      </c>
      <c r="S42">
        <f>INDEX(Quadrant_GoogleSheets!C:C,MATCH(Table4[[#This Row],[PlaceName]],Quadrant_GoogleSheets!A:A,0))</f>
        <v>1</v>
      </c>
      <c r="T42">
        <f>INDEX(Quadrant_GoogleSheets!D:D,MATCH(Table4[[#This Row],[PlaceName]],Quadrant_GoogleSheets!A:A,0))</f>
        <v>1</v>
      </c>
      <c r="U42" t="str">
        <f t="shared" si="7"/>
        <v>1,1,Ok</v>
      </c>
      <c r="V42">
        <f t="shared" si="8"/>
        <v>-0.05</v>
      </c>
      <c r="W42">
        <f t="shared" si="9"/>
        <v>0.05</v>
      </c>
      <c r="Y42">
        <v>41</v>
      </c>
      <c r="Z42">
        <v>40</v>
      </c>
      <c r="AA42">
        <f t="shared" si="11"/>
        <v>-5</v>
      </c>
      <c r="AB42">
        <f t="shared" si="12"/>
        <v>4</v>
      </c>
      <c r="AC42">
        <f t="shared" si="13"/>
        <v>10</v>
      </c>
      <c r="AD42" s="8">
        <f t="shared" si="2"/>
        <v>0.25</v>
      </c>
      <c r="AE42" s="8">
        <f t="shared" si="3"/>
        <v>0.02</v>
      </c>
      <c r="AF42" s="8" t="str">
        <f t="shared" si="4"/>
        <v>0.25-0.02</v>
      </c>
    </row>
    <row r="43" spans="1:32" x14ac:dyDescent="0.2">
      <c r="A43" s="9">
        <f t="shared" si="10"/>
        <v>40</v>
      </c>
      <c r="B43" s="7" t="s">
        <v>619</v>
      </c>
      <c r="C43" s="6" t="s">
        <v>6</v>
      </c>
      <c r="D43" s="6" t="str">
        <f>IF(A43&gt;0,INDEX('Degree of Public Space By Distr'!A:A,MATCH(RawData_Position!A43,'Degree of Public Space By Distr'!L:L,0)),"")</f>
        <v>ลานพิพิธบางลำภู</v>
      </c>
      <c r="E43" s="6" t="str">
        <f>IF(A43&gt;0,INDEX('Degree of Public Space By Distr'!J:J,MATCH(RawData_Position!A43,'Degree of Public Space By Distr'!L:L,0)),"")</f>
        <v>เขตพระนคร</v>
      </c>
      <c r="F43" s="6">
        <f t="shared" si="5"/>
        <v>2.1</v>
      </c>
      <c r="G43" s="6">
        <f t="shared" si="6"/>
        <v>0.05</v>
      </c>
      <c r="H43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3" s="7">
        <f>INDEX(Sheet1!D:D,MATCH(Table4[[#This Row],[PlaceName]],Sheet1!B:B,0))</f>
        <v>13.763703307340499</v>
      </c>
      <c r="J43" s="7">
        <f>INDEX(Sheet1!E:E,MATCH(Table4[[#This Row],[PlaceName]],Sheet1!B:B,0))</f>
        <v>100.49630470030201</v>
      </c>
      <c r="K43" s="17"/>
      <c r="L43" s="17" t="s">
        <v>1285</v>
      </c>
      <c r="M43" s="17" t="str">
        <f>IF(A43&gt;0,INDEX('Degree of Public Space By Distr'!A:A,MATCH(RawData_Position!A43,'Degree of Public Space By Distr'!L:L,0)),"")</f>
        <v>ลานพิพิธบางลำภู</v>
      </c>
      <c r="N43" s="17">
        <f>INDEX(Input_Score!D:D,MATCH(Table4[[#This Row],[TypeScoring]],Input_Score!A:A,0))</f>
        <v>6</v>
      </c>
      <c r="O43" s="17">
        <f t="shared" si="0"/>
        <v>2</v>
      </c>
      <c r="P43" s="17">
        <f t="shared" si="1"/>
        <v>0</v>
      </c>
      <c r="Q43" s="17"/>
      <c r="R43">
        <f>COUNTIFS(U$3:U43,U43)</f>
        <v>7</v>
      </c>
      <c r="S43">
        <f>INDEX(Quadrant_GoogleSheets!C:C,MATCH(Table4[[#This Row],[PlaceName]],Quadrant_GoogleSheets!A:A,0))</f>
        <v>2</v>
      </c>
      <c r="T43">
        <f>INDEX(Quadrant_GoogleSheets!D:D,MATCH(Table4[[#This Row],[PlaceName]],Quadrant_GoogleSheets!A:A,0))</f>
        <v>0</v>
      </c>
      <c r="U43" t="str">
        <f t="shared" si="7"/>
        <v>2,0,Ok</v>
      </c>
      <c r="V43">
        <f t="shared" si="8"/>
        <v>0.1</v>
      </c>
      <c r="W43">
        <f t="shared" si="9"/>
        <v>0.05</v>
      </c>
      <c r="Y43">
        <v>42</v>
      </c>
      <c r="Z43">
        <v>41</v>
      </c>
      <c r="AA43">
        <f t="shared" si="11"/>
        <v>1</v>
      </c>
      <c r="AB43">
        <f t="shared" si="12"/>
        <v>5</v>
      </c>
      <c r="AC43">
        <f t="shared" si="13"/>
        <v>1</v>
      </c>
      <c r="AD43" s="8">
        <f t="shared" si="2"/>
        <v>-0.05</v>
      </c>
      <c r="AE43" s="8">
        <f t="shared" si="3"/>
        <v>0.01</v>
      </c>
      <c r="AF43" s="8" t="str">
        <f t="shared" si="4"/>
        <v>-0.05-0.01</v>
      </c>
    </row>
    <row r="44" spans="1:32" x14ac:dyDescent="0.2">
      <c r="A44" s="9">
        <f t="shared" si="10"/>
        <v>41</v>
      </c>
      <c r="B44" s="7" t="s">
        <v>620</v>
      </c>
      <c r="C44" s="6" t="s">
        <v>6</v>
      </c>
      <c r="D44" s="6" t="str">
        <f>IF(A44&gt;0,INDEX('Degree of Public Space By Distr'!A:A,MATCH(RawData_Position!A44,'Degree of Public Space By Distr'!L:L,0)),"")</f>
        <v>ลานคนเมือง</v>
      </c>
      <c r="E44" s="6" t="str">
        <f>IF(A44&gt;0,INDEX('Degree of Public Space By Distr'!J:J,MATCH(RawData_Position!A44,'Degree of Public Space By Distr'!L:L,0)),"")</f>
        <v>เขตพระนคร</v>
      </c>
      <c r="F44" s="6">
        <f t="shared" si="5"/>
        <v>1.95</v>
      </c>
      <c r="G44" s="6">
        <f t="shared" si="6"/>
        <v>1.05</v>
      </c>
      <c r="H44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44" s="7">
        <f>INDEX(Sheet1!D:D,MATCH(Table4[[#This Row],[PlaceName]],Sheet1!B:B,0))</f>
        <v>13.752676469103999</v>
      </c>
      <c r="J44" s="7">
        <f>INDEX(Sheet1!E:E,MATCH(Table4[[#This Row],[PlaceName]],Sheet1!B:B,0))</f>
        <v>100.50150913905399</v>
      </c>
      <c r="K44" s="17"/>
      <c r="L44" s="17" t="s">
        <v>1285</v>
      </c>
      <c r="M44" s="17" t="str">
        <f>IF(A44&gt;0,INDEX('Degree of Public Space By Distr'!A:A,MATCH(RawData_Position!A44,'Degree of Public Space By Distr'!L:L,0)),"")</f>
        <v>ลานคนเมือง</v>
      </c>
      <c r="N44" s="17">
        <f>INDEX(Input_Score!D:D,MATCH(Table4[[#This Row],[TypeScoring]],Input_Score!A:A,0))</f>
        <v>9</v>
      </c>
      <c r="O44" s="17">
        <f t="shared" si="0"/>
        <v>2</v>
      </c>
      <c r="P44" s="17">
        <f t="shared" si="1"/>
        <v>1</v>
      </c>
      <c r="Q44" s="17"/>
      <c r="R44">
        <f>COUNTIFS(U$3:U44,U44)</f>
        <v>1</v>
      </c>
      <c r="S44">
        <f>INDEX(Quadrant_GoogleSheets!C:C,MATCH(Table4[[#This Row],[PlaceName]],Quadrant_GoogleSheets!A:A,0))</f>
        <v>2</v>
      </c>
      <c r="T44">
        <f>INDEX(Quadrant_GoogleSheets!D:D,MATCH(Table4[[#This Row],[PlaceName]],Quadrant_GoogleSheets!A:A,0))</f>
        <v>1</v>
      </c>
      <c r="U44" t="str">
        <f t="shared" si="7"/>
        <v>2,1,Ok</v>
      </c>
      <c r="V44">
        <f t="shared" si="8"/>
        <v>-0.05</v>
      </c>
      <c r="W44">
        <f t="shared" si="9"/>
        <v>0.05</v>
      </c>
      <c r="Y44">
        <v>43</v>
      </c>
      <c r="Z44">
        <v>42</v>
      </c>
      <c r="AA44">
        <f t="shared" si="11"/>
        <v>2</v>
      </c>
      <c r="AB44">
        <f t="shared" si="12"/>
        <v>5</v>
      </c>
      <c r="AC44">
        <f t="shared" si="13"/>
        <v>2</v>
      </c>
      <c r="AD44" s="8">
        <f t="shared" si="2"/>
        <v>-0.1</v>
      </c>
      <c r="AE44" s="8">
        <f t="shared" si="3"/>
        <v>0.01</v>
      </c>
      <c r="AF44" s="8" t="str">
        <f t="shared" si="4"/>
        <v>-0.1-0.01</v>
      </c>
    </row>
    <row r="45" spans="1:32" x14ac:dyDescent="0.2">
      <c r="A45" s="9">
        <f t="shared" si="10"/>
        <v>42</v>
      </c>
      <c r="B45" s="7" t="s">
        <v>621</v>
      </c>
      <c r="C45" s="6" t="s">
        <v>6</v>
      </c>
      <c r="D45" s="6" t="str">
        <f>IF(A45&gt;0,INDEX('Degree of Public Space By Distr'!A:A,MATCH(RawData_Position!A45,'Degree of Public Space By Distr'!L:L,0)),"")</f>
        <v>ลานกีฬาโรงเรียนราชนัดดา</v>
      </c>
      <c r="E45" s="6" t="str">
        <f>IF(A45&gt;0,INDEX('Degree of Public Space By Distr'!J:J,MATCH(RawData_Position!A45,'Degree of Public Space By Distr'!L:L,0)),"")</f>
        <v>เขตพระนคร</v>
      </c>
      <c r="F45" s="6">
        <f t="shared" si="5"/>
        <v>2.15</v>
      </c>
      <c r="G45" s="6">
        <f t="shared" si="6"/>
        <v>0.05</v>
      </c>
      <c r="H45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5" s="7">
        <f>INDEX(Sheet1!D:D,MATCH(Table4[[#This Row],[PlaceName]],Sheet1!B:B,0))</f>
        <v>13.7554963433422</v>
      </c>
      <c r="J45" s="7">
        <f>INDEX(Sheet1!E:E,MATCH(Table4[[#This Row],[PlaceName]],Sheet1!B:B,0))</f>
        <v>100.503860577407</v>
      </c>
      <c r="K45" s="17"/>
      <c r="L45" s="17" t="s">
        <v>1285</v>
      </c>
      <c r="M45" s="17" t="str">
        <f>IF(A45&gt;0,INDEX('Degree of Public Space By Distr'!A:A,MATCH(RawData_Position!A45,'Degree of Public Space By Distr'!L:L,0)),"")</f>
        <v>ลานกีฬาโรงเรียนราชนัดดา</v>
      </c>
      <c r="N45" s="17">
        <f>INDEX(Input_Score!D:D,MATCH(Table4[[#This Row],[TypeScoring]],Input_Score!A:A,0))</f>
        <v>6</v>
      </c>
      <c r="O45" s="17">
        <f t="shared" si="0"/>
        <v>2</v>
      </c>
      <c r="P45" s="17">
        <f t="shared" si="1"/>
        <v>0</v>
      </c>
      <c r="Q45" s="17"/>
      <c r="R45">
        <f>COUNTIFS(U$3:U45,U45)</f>
        <v>8</v>
      </c>
      <c r="S45">
        <f>INDEX(Quadrant_GoogleSheets!C:C,MATCH(Table4[[#This Row],[PlaceName]],Quadrant_GoogleSheets!A:A,0))</f>
        <v>2</v>
      </c>
      <c r="T45">
        <f>INDEX(Quadrant_GoogleSheets!D:D,MATCH(Table4[[#This Row],[PlaceName]],Quadrant_GoogleSheets!A:A,0))</f>
        <v>0</v>
      </c>
      <c r="U45" t="str">
        <f t="shared" si="7"/>
        <v>2,0,Ok</v>
      </c>
      <c r="V45">
        <f t="shared" si="8"/>
        <v>0.15</v>
      </c>
      <c r="W45">
        <f t="shared" si="9"/>
        <v>0.05</v>
      </c>
      <c r="Y45">
        <v>44</v>
      </c>
      <c r="Z45">
        <v>43</v>
      </c>
      <c r="AA45">
        <f t="shared" si="11"/>
        <v>3</v>
      </c>
      <c r="AB45">
        <f t="shared" si="12"/>
        <v>5</v>
      </c>
      <c r="AC45">
        <f t="shared" si="13"/>
        <v>3</v>
      </c>
      <c r="AD45" s="8">
        <f t="shared" si="2"/>
        <v>-0.15</v>
      </c>
      <c r="AE45" s="8">
        <f t="shared" si="3"/>
        <v>0.01</v>
      </c>
      <c r="AF45" s="8" t="str">
        <f t="shared" si="4"/>
        <v>-0.15-0.01</v>
      </c>
    </row>
    <row r="46" spans="1:32" x14ac:dyDescent="0.2">
      <c r="A46" s="9">
        <f t="shared" si="10"/>
        <v>43</v>
      </c>
      <c r="B46" s="7" t="s">
        <v>622</v>
      </c>
      <c r="C46" s="6" t="s">
        <v>6</v>
      </c>
      <c r="D46" s="6" t="s">
        <v>1087</v>
      </c>
      <c r="E46" s="6" t="str">
        <f>IF(A46&gt;0,INDEX('Degree of Public Space By Distr'!J:J,MATCH(RawData_Position!A46,'Degree of Public Space By Distr'!L:L,0)),"")</f>
        <v>เขตพระนคร</v>
      </c>
      <c r="F46" s="6">
        <f t="shared" si="5"/>
        <v>2.2000000000000002</v>
      </c>
      <c r="G46" s="6">
        <f t="shared" si="6"/>
        <v>0.05</v>
      </c>
      <c r="H46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6" s="7">
        <f>INDEX(Sheet1!D:D,MATCH(Table4[[#This Row],[PlaceName]],Sheet1!B:B,0))</f>
        <v>13.759480384258801</v>
      </c>
      <c r="J46" s="7">
        <f>INDEX(Sheet1!E:E,MATCH(Table4[[#This Row],[PlaceName]],Sheet1!B:B,0))</f>
        <v>100.501754449584</v>
      </c>
      <c r="K46" s="17" t="s">
        <v>1282</v>
      </c>
      <c r="L46" s="17" t="s">
        <v>1285</v>
      </c>
      <c r="M46" s="17" t="str">
        <f>IF(A46&gt;0,INDEX('Degree of Public Space By Distr'!A:A,MATCH(RawData_Position!A46,'Degree of Public Space By Distr'!L:L,0)),"")</f>
        <v>ลานกีฬาโรงเรียนวัดบวรนิเวศน์</v>
      </c>
      <c r="N46" s="17">
        <f>INDEX(Input_Score!D:D,MATCH(Table4[[#This Row],[TypeScoring]],Input_Score!A:A,0))</f>
        <v>6</v>
      </c>
      <c r="O46" s="17">
        <f t="shared" si="0"/>
        <v>2</v>
      </c>
      <c r="P46" s="17">
        <f t="shared" si="1"/>
        <v>0</v>
      </c>
      <c r="Q46" s="17"/>
      <c r="R46">
        <f>COUNTIFS(U$3:U46,U46)</f>
        <v>9</v>
      </c>
      <c r="S46">
        <f>IFERROR(INDEX(Quadrant_GoogleSheets!C:C,MATCH(Table4[[#This Row],[PlaceName]],Quadrant_GoogleSheets!A:A,0)),INDEX(Quadrant_GoogleSheets!C:C,MATCH(M46,Quadrant_GoogleSheets!A:A,0)))</f>
        <v>2</v>
      </c>
      <c r="T46">
        <f>IFERROR(INDEX(Quadrant_GoogleSheets!D:D,MATCH(Table4[[#This Row],[PlaceName]],Quadrant_GoogleSheets!A:A,0)),INDEX(Quadrant_GoogleSheets!D:D,MATCH(M46,Quadrant_GoogleSheets!A:A,0)))</f>
        <v>0</v>
      </c>
      <c r="U46" t="str">
        <f t="shared" si="7"/>
        <v>2,0,Ok</v>
      </c>
      <c r="V46">
        <f t="shared" si="8"/>
        <v>0.2</v>
      </c>
      <c r="W46">
        <f t="shared" si="9"/>
        <v>0.05</v>
      </c>
      <c r="Y46">
        <v>45</v>
      </c>
      <c r="Z46">
        <v>44</v>
      </c>
      <c r="AA46">
        <f t="shared" si="11"/>
        <v>4</v>
      </c>
      <c r="AB46">
        <f t="shared" si="12"/>
        <v>5</v>
      </c>
      <c r="AC46">
        <f t="shared" si="13"/>
        <v>4</v>
      </c>
      <c r="AD46" s="8">
        <f t="shared" si="2"/>
        <v>-0.2</v>
      </c>
      <c r="AE46" s="8">
        <f t="shared" si="3"/>
        <v>0.01</v>
      </c>
      <c r="AF46" s="8" t="str">
        <f t="shared" si="4"/>
        <v>-0.2-0.01</v>
      </c>
    </row>
    <row r="47" spans="1:32" x14ac:dyDescent="0.2">
      <c r="A47" s="9">
        <f t="shared" si="10"/>
        <v>44</v>
      </c>
      <c r="B47" s="7" t="s">
        <v>623</v>
      </c>
      <c r="C47" s="6" t="s">
        <v>6</v>
      </c>
      <c r="D47" s="6" t="str">
        <f>IF(A47&gt;0,INDEX('Degree of Public Space By Distr'!A:A,MATCH(RawData_Position!A47,'Degree of Public Space By Distr'!L:L,0)),"")</f>
        <v>ลานกีฬาโรงเรียนวัดมหาธาตุ</v>
      </c>
      <c r="E47" s="6" t="str">
        <f>IF(A47&gt;0,INDEX('Degree of Public Space By Distr'!J:J,MATCH(RawData_Position!A47,'Degree of Public Space By Distr'!L:L,0)),"")</f>
        <v>เขตพระนคร</v>
      </c>
      <c r="F47" s="6">
        <f t="shared" si="5"/>
        <v>2.25</v>
      </c>
      <c r="G47" s="6">
        <f t="shared" si="6"/>
        <v>0.05</v>
      </c>
      <c r="H47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7" s="7">
        <f>INDEX(Sheet1!D:D,MATCH(Table4[[#This Row],[PlaceName]],Sheet1!B:B,0))</f>
        <v>13.7560422812157</v>
      </c>
      <c r="J47" s="7">
        <f>INDEX(Sheet1!E:E,MATCH(Table4[[#This Row],[PlaceName]],Sheet1!B:B,0))</f>
        <v>100.489923072867</v>
      </c>
      <c r="K47" s="17"/>
      <c r="L47" s="17" t="s">
        <v>1285</v>
      </c>
      <c r="M47" s="17" t="str">
        <f>IF(A47&gt;0,INDEX('Degree of Public Space By Distr'!A:A,MATCH(RawData_Position!A47,'Degree of Public Space By Distr'!L:L,0)),"")</f>
        <v>ลานกีฬาโรงเรียนวัดมหาธาตุ</v>
      </c>
      <c r="N47" s="17">
        <f>INDEX(Input_Score!D:D,MATCH(Table4[[#This Row],[TypeScoring]],Input_Score!A:A,0))</f>
        <v>6</v>
      </c>
      <c r="O47" s="17">
        <f t="shared" si="0"/>
        <v>2</v>
      </c>
      <c r="P47" s="17">
        <f t="shared" si="1"/>
        <v>0</v>
      </c>
      <c r="Q47" s="17"/>
      <c r="R47">
        <f>COUNTIFS(U$3:U47,U47)</f>
        <v>10</v>
      </c>
      <c r="S47">
        <f>INDEX(Quadrant_GoogleSheets!C:C,MATCH(Table4[[#This Row],[PlaceName]],Quadrant_GoogleSheets!A:A,0))</f>
        <v>2</v>
      </c>
      <c r="T47">
        <f>INDEX(Quadrant_GoogleSheets!D:D,MATCH(Table4[[#This Row],[PlaceName]],Quadrant_GoogleSheets!A:A,0))</f>
        <v>0</v>
      </c>
      <c r="U47" t="str">
        <f t="shared" si="7"/>
        <v>2,0,Ok</v>
      </c>
      <c r="V47">
        <f t="shared" si="8"/>
        <v>0.25</v>
      </c>
      <c r="W47">
        <f t="shared" si="9"/>
        <v>0.05</v>
      </c>
      <c r="Y47">
        <v>46</v>
      </c>
      <c r="Z47">
        <v>45</v>
      </c>
      <c r="AA47">
        <f t="shared" si="11"/>
        <v>5</v>
      </c>
      <c r="AB47">
        <f t="shared" si="12"/>
        <v>5</v>
      </c>
      <c r="AC47">
        <f t="shared" si="13"/>
        <v>5</v>
      </c>
      <c r="AD47" s="8">
        <f t="shared" si="2"/>
        <v>-0.25</v>
      </c>
      <c r="AE47" s="8">
        <f t="shared" si="3"/>
        <v>0.01</v>
      </c>
      <c r="AF47" s="8" t="str">
        <f t="shared" si="4"/>
        <v>-0.25-0.01</v>
      </c>
    </row>
    <row r="48" spans="1:32" x14ac:dyDescent="0.2">
      <c r="A48" s="9">
        <f t="shared" si="10"/>
        <v>45</v>
      </c>
      <c r="B48" s="7" t="s">
        <v>624</v>
      </c>
      <c r="C48" s="6" t="s">
        <v>6</v>
      </c>
      <c r="D48" s="6" t="s">
        <v>1090</v>
      </c>
      <c r="E48" s="6" t="str">
        <f>IF(A48&gt;0,INDEX('Degree of Public Space By Distr'!J:J,MATCH(RawData_Position!A48,'Degree of Public Space By Distr'!L:L,0)),"")</f>
        <v>เขตพระนคร</v>
      </c>
      <c r="F48" s="6">
        <f t="shared" si="5"/>
        <v>1.95</v>
      </c>
      <c r="G48" s="6">
        <f t="shared" si="6"/>
        <v>0.04</v>
      </c>
      <c r="H48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48" s="7">
        <f>INDEX(Sheet1!D:D,MATCH(Table4[[#This Row],[PlaceName]],Sheet1!B:B,0))</f>
        <v>13.742971935199799</v>
      </c>
      <c r="J48" s="7">
        <f>INDEX(Sheet1!E:E,MATCH(Table4[[#This Row],[PlaceName]],Sheet1!B:B,0))</f>
        <v>100.49938302248501</v>
      </c>
      <c r="K48" s="17" t="s">
        <v>1282</v>
      </c>
      <c r="L48" s="17" t="s">
        <v>1285</v>
      </c>
      <c r="M48" s="17" t="str">
        <f>IF(A48&gt;0,INDEX('Degree of Public Space By Distr'!A:A,MATCH(RawData_Position!A48,'Degree of Public Space By Distr'!L:L,0)),"")</f>
        <v>ลานกีฬาโรงเรียนวัดราษฎร์บูรณะ</v>
      </c>
      <c r="N48" s="17">
        <f>INDEX(Input_Score!D:D,MATCH(Table4[[#This Row],[TypeScoring]],Input_Score!A:A,0))</f>
        <v>6</v>
      </c>
      <c r="O48" s="17">
        <f t="shared" si="0"/>
        <v>2</v>
      </c>
      <c r="P48" s="17">
        <f t="shared" si="1"/>
        <v>0</v>
      </c>
      <c r="Q48" s="17"/>
      <c r="R48">
        <f>COUNTIFS(U$3:U48,U48)</f>
        <v>11</v>
      </c>
      <c r="S48">
        <f>IFERROR(INDEX(Quadrant_GoogleSheets!C:C,MATCH(Table4[[#This Row],[PlaceName]],Quadrant_GoogleSheets!A:A,0)),INDEX(Quadrant_GoogleSheets!C:C,MATCH(M48,Quadrant_GoogleSheets!A:A,0)))</f>
        <v>2</v>
      </c>
      <c r="T48">
        <f>IFERROR(INDEX(Quadrant_GoogleSheets!D:D,MATCH(Table4[[#This Row],[PlaceName]],Quadrant_GoogleSheets!A:A,0)),INDEX(Quadrant_GoogleSheets!D:D,MATCH(M48,Quadrant_GoogleSheets!A:A,0)))</f>
        <v>0</v>
      </c>
      <c r="U48" t="str">
        <f t="shared" si="7"/>
        <v>2,0,Ok</v>
      </c>
      <c r="V48">
        <f t="shared" si="8"/>
        <v>-0.05</v>
      </c>
      <c r="W48">
        <f t="shared" si="9"/>
        <v>0.04</v>
      </c>
      <c r="Y48">
        <v>47</v>
      </c>
      <c r="Z48">
        <v>46</v>
      </c>
      <c r="AA48">
        <f t="shared" si="11"/>
        <v>-1</v>
      </c>
      <c r="AB48">
        <f t="shared" si="12"/>
        <v>5</v>
      </c>
      <c r="AC48">
        <f t="shared" si="13"/>
        <v>6</v>
      </c>
      <c r="AD48" s="8">
        <f t="shared" si="2"/>
        <v>0.05</v>
      </c>
      <c r="AE48" s="8">
        <f t="shared" si="3"/>
        <v>0.01</v>
      </c>
      <c r="AF48" s="8" t="str">
        <f t="shared" si="4"/>
        <v>0.05-0.01</v>
      </c>
    </row>
    <row r="49" spans="1:32" x14ac:dyDescent="0.2">
      <c r="A49" s="9">
        <f t="shared" si="10"/>
        <v>46</v>
      </c>
      <c r="B49" s="7" t="s">
        <v>625</v>
      </c>
      <c r="C49" s="6" t="s">
        <v>6</v>
      </c>
      <c r="D49" s="6" t="str">
        <f>IF(A49&gt;0,INDEX('Degree of Public Space By Distr'!A:A,MATCH(RawData_Position!A49,'Degree of Public Space By Distr'!L:L,0)),"")</f>
        <v>ลานกีฬามัสยิดจักรพงษ์</v>
      </c>
      <c r="E49" s="6" t="str">
        <f>IF(A49&gt;0,INDEX('Degree of Public Space By Distr'!J:J,MATCH(RawData_Position!A49,'Degree of Public Space By Distr'!L:L,0)),"")</f>
        <v>เขตพระนคร</v>
      </c>
      <c r="F49" s="6">
        <f t="shared" si="5"/>
        <v>-2.0499999999999998</v>
      </c>
      <c r="G49" s="6">
        <f t="shared" si="6"/>
        <v>0.05</v>
      </c>
      <c r="H4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49" s="7">
        <f>INDEX(Sheet1!D:D,MATCH(Table4[[#This Row],[PlaceName]],Sheet1!B:B,0))</f>
        <v>13.761824776919701</v>
      </c>
      <c r="J49" s="7">
        <f>INDEX(Sheet1!E:E,MATCH(Table4[[#This Row],[PlaceName]],Sheet1!B:B,0))</f>
        <v>100.496894673401</v>
      </c>
      <c r="K49" s="17"/>
      <c r="L49" s="17" t="s">
        <v>1285</v>
      </c>
      <c r="M49" s="17" t="str">
        <f>IF(A49&gt;0,INDEX('Degree of Public Space By Distr'!A:A,MATCH(RawData_Position!A49,'Degree of Public Space By Distr'!L:L,0)),"")</f>
        <v>ลานกีฬามัสยิดจักรพงษ์</v>
      </c>
      <c r="N49" s="17">
        <f>INDEX(Input_Score!D:D,MATCH(Table4[[#This Row],[TypeScoring]],Input_Score!A:A,0))</f>
        <v>4</v>
      </c>
      <c r="O49" s="17">
        <f t="shared" si="0"/>
        <v>-2</v>
      </c>
      <c r="P49" s="17">
        <f t="shared" si="1"/>
        <v>0</v>
      </c>
      <c r="Q49" s="17"/>
      <c r="R49">
        <f>COUNTIFS(U$3:U49,U49)</f>
        <v>1</v>
      </c>
      <c r="S49">
        <f>INDEX(Quadrant_GoogleSheets!C:C,MATCH(Table4[[#This Row],[PlaceName]],Quadrant_GoogleSheets!A:A,0))</f>
        <v>-2</v>
      </c>
      <c r="T49">
        <f>INDEX(Quadrant_GoogleSheets!D:D,MATCH(Table4[[#This Row],[PlaceName]],Quadrant_GoogleSheets!A:A,0))</f>
        <v>0</v>
      </c>
      <c r="U49" t="str">
        <f t="shared" si="7"/>
        <v>-2,0,Ok</v>
      </c>
      <c r="V49">
        <f t="shared" si="8"/>
        <v>-0.05</v>
      </c>
      <c r="W49">
        <f t="shared" si="9"/>
        <v>0.05</v>
      </c>
      <c r="Y49">
        <v>48</v>
      </c>
      <c r="Z49">
        <v>47</v>
      </c>
      <c r="AA49">
        <f t="shared" si="11"/>
        <v>-2</v>
      </c>
      <c r="AB49">
        <f t="shared" si="12"/>
        <v>5</v>
      </c>
      <c r="AC49">
        <f t="shared" si="13"/>
        <v>7</v>
      </c>
      <c r="AD49" s="8">
        <f t="shared" si="2"/>
        <v>0.1</v>
      </c>
      <c r="AE49" s="8">
        <f t="shared" si="3"/>
        <v>0.01</v>
      </c>
      <c r="AF49" s="8" t="str">
        <f t="shared" si="4"/>
        <v>0.1-0.01</v>
      </c>
    </row>
    <row r="50" spans="1:32" x14ac:dyDescent="0.2">
      <c r="A50" s="9">
        <f t="shared" si="10"/>
        <v>47</v>
      </c>
      <c r="B50" s="7" t="s">
        <v>626</v>
      </c>
      <c r="C50" s="6" t="s">
        <v>6</v>
      </c>
      <c r="D50" s="6" t="str">
        <f>IF(A50&gt;0,INDEX('Degree of Public Space By Distr'!A:A,MATCH(RawData_Position!A50,'Degree of Public Space By Distr'!L:L,0)),"")</f>
        <v>สนามกีฬาโรงเรียนสวนกุหลาบ</v>
      </c>
      <c r="E50" s="6" t="str">
        <f>IF(A50&gt;0,INDEX('Degree of Public Space By Distr'!J:J,MATCH(RawData_Position!A50,'Degree of Public Space By Distr'!L:L,0)),"")</f>
        <v>เขตพระนคร</v>
      </c>
      <c r="F50" s="6">
        <f t="shared" si="5"/>
        <v>1.95</v>
      </c>
      <c r="G50" s="6">
        <f t="shared" si="6"/>
        <v>-0.96</v>
      </c>
      <c r="H50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50" s="7">
        <f>INDEX(Sheet1!D:D,MATCH(Table4[[#This Row],[PlaceName]],Sheet1!B:B,0))</f>
        <v>13.742825333429</v>
      </c>
      <c r="J50" s="7">
        <f>INDEX(Sheet1!E:E,MATCH(Table4[[#This Row],[PlaceName]],Sheet1!B:B,0))</f>
        <v>100.498196058692</v>
      </c>
      <c r="K50" s="17"/>
      <c r="L50" s="17" t="s">
        <v>1285</v>
      </c>
      <c r="M50" s="17" t="str">
        <f>IF(A50&gt;0,INDEX('Degree of Public Space By Distr'!A:A,MATCH(RawData_Position!A50,'Degree of Public Space By Distr'!L:L,0)),"")</f>
        <v>สนามกีฬาโรงเรียนสวนกุหลาบ</v>
      </c>
      <c r="N50" s="17">
        <f>INDEX(Input_Score!D:D,MATCH(Table4[[#This Row],[TypeScoring]],Input_Score!A:A,0))</f>
        <v>3</v>
      </c>
      <c r="O50" s="17">
        <f t="shared" si="0"/>
        <v>2</v>
      </c>
      <c r="P50" s="17">
        <f t="shared" si="1"/>
        <v>-1</v>
      </c>
      <c r="Q50" s="17"/>
      <c r="R50">
        <f>COUNTIFS(U$3:U50,U50)</f>
        <v>11</v>
      </c>
      <c r="S50">
        <f>INDEX(Quadrant_GoogleSheets!C:C,MATCH(Table4[[#This Row],[PlaceName]],Quadrant_GoogleSheets!A:A,0))</f>
        <v>2</v>
      </c>
      <c r="T50">
        <f>INDEX(Quadrant_GoogleSheets!D:D,MATCH(Table4[[#This Row],[PlaceName]],Quadrant_GoogleSheets!A:A,0))</f>
        <v>-1</v>
      </c>
      <c r="U50" t="str">
        <f t="shared" si="7"/>
        <v>2,-1,Ok</v>
      </c>
      <c r="V50">
        <f t="shared" si="8"/>
        <v>-0.05</v>
      </c>
      <c r="W50">
        <f t="shared" si="9"/>
        <v>0.04</v>
      </c>
      <c r="Y50">
        <v>49</v>
      </c>
      <c r="Z50">
        <v>48</v>
      </c>
      <c r="AA50">
        <f t="shared" si="11"/>
        <v>-3</v>
      </c>
      <c r="AB50">
        <f t="shared" si="12"/>
        <v>5</v>
      </c>
      <c r="AC50">
        <f t="shared" si="13"/>
        <v>8</v>
      </c>
      <c r="AD50" s="8">
        <f t="shared" si="2"/>
        <v>0.15</v>
      </c>
      <c r="AE50" s="8">
        <f t="shared" si="3"/>
        <v>0.01</v>
      </c>
      <c r="AF50" s="8" t="str">
        <f t="shared" si="4"/>
        <v>0.15-0.01</v>
      </c>
    </row>
    <row r="51" spans="1:32" x14ac:dyDescent="0.2">
      <c r="A51" s="9">
        <f t="shared" si="10"/>
        <v>48</v>
      </c>
      <c r="B51" s="7" t="s">
        <v>627</v>
      </c>
      <c r="C51" s="6" t="s">
        <v>6</v>
      </c>
      <c r="D51" s="6" t="str">
        <f>IF(A51&gt;0,INDEX('Degree of Public Space By Distr'!A:A,MATCH(RawData_Position!A51,'Degree of Public Space By Distr'!L:L,0)),"")</f>
        <v>ลานโรงเรียนวัดราชบพิธ</v>
      </c>
      <c r="E51" s="6" t="str">
        <f>IF(A51&gt;0,INDEX('Degree of Public Space By Distr'!J:J,MATCH(RawData_Position!A51,'Degree of Public Space By Distr'!L:L,0)),"")</f>
        <v>เขตพระนคร</v>
      </c>
      <c r="F51" s="6">
        <f t="shared" si="5"/>
        <v>1.9</v>
      </c>
      <c r="G51" s="6">
        <f t="shared" si="6"/>
        <v>-0.96</v>
      </c>
      <c r="H51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51" s="7">
        <f>INDEX(Sheet1!D:D,MATCH(Table4[[#This Row],[PlaceName]],Sheet1!B:B,0))</f>
        <v>13.7443023389087</v>
      </c>
      <c r="J51" s="7">
        <f>INDEX(Sheet1!E:E,MATCH(Table4[[#This Row],[PlaceName]],Sheet1!B:B,0))</f>
        <v>100.494958262376</v>
      </c>
      <c r="K51" s="17"/>
      <c r="L51" s="17" t="s">
        <v>1285</v>
      </c>
      <c r="M51" s="17" t="str">
        <f>IF(A51&gt;0,INDEX('Degree of Public Space By Distr'!A:A,MATCH(RawData_Position!A51,'Degree of Public Space By Distr'!L:L,0)),"")</f>
        <v>ลานโรงเรียนวัดราชบพิธ</v>
      </c>
      <c r="N51" s="17">
        <f>INDEX(Input_Score!D:D,MATCH(Table4[[#This Row],[TypeScoring]],Input_Score!A:A,0))</f>
        <v>3</v>
      </c>
      <c r="O51" s="17">
        <f t="shared" si="0"/>
        <v>2</v>
      </c>
      <c r="P51" s="17">
        <f t="shared" si="1"/>
        <v>-1</v>
      </c>
      <c r="Q51" s="17"/>
      <c r="R51">
        <f>COUNTIFS(U$3:U51,U51)</f>
        <v>12</v>
      </c>
      <c r="S51">
        <f>INDEX(Quadrant_GoogleSheets!C:C,MATCH(Table4[[#This Row],[PlaceName]],Quadrant_GoogleSheets!A:A,0))</f>
        <v>2</v>
      </c>
      <c r="T51">
        <f>INDEX(Quadrant_GoogleSheets!D:D,MATCH(Table4[[#This Row],[PlaceName]],Quadrant_GoogleSheets!A:A,0))</f>
        <v>-1</v>
      </c>
      <c r="U51" t="str">
        <f t="shared" si="7"/>
        <v>2,-1,Ok</v>
      </c>
      <c r="V51">
        <f t="shared" si="8"/>
        <v>-0.1</v>
      </c>
      <c r="W51">
        <f t="shared" si="9"/>
        <v>0.04</v>
      </c>
      <c r="Y51">
        <v>50</v>
      </c>
      <c r="Z51">
        <v>49</v>
      </c>
      <c r="AA51">
        <f t="shared" si="11"/>
        <v>-4</v>
      </c>
      <c r="AB51">
        <f t="shared" si="12"/>
        <v>5</v>
      </c>
      <c r="AC51">
        <f t="shared" si="13"/>
        <v>9</v>
      </c>
      <c r="AD51" s="8">
        <f t="shared" si="2"/>
        <v>0.2</v>
      </c>
      <c r="AE51" s="8">
        <f t="shared" si="3"/>
        <v>0.01</v>
      </c>
      <c r="AF51" s="8" t="str">
        <f t="shared" si="4"/>
        <v>0.2-0.01</v>
      </c>
    </row>
    <row r="52" spans="1:32" x14ac:dyDescent="0.2">
      <c r="A52" s="9">
        <f t="shared" si="10"/>
        <v>49</v>
      </c>
      <c r="B52" s="7" t="s">
        <v>628</v>
      </c>
      <c r="C52" s="6" t="s">
        <v>6</v>
      </c>
      <c r="D52" s="6" t="str">
        <f>IF(A52&gt;0,INDEX('Degree of Public Space By Distr'!A:A,MATCH(RawData_Position!A52,'Degree of Public Space By Distr'!L:L,0)),"")</f>
        <v>ลานกีฬาโรงเรียนราชินี</v>
      </c>
      <c r="E52" s="6" t="str">
        <f>IF(A52&gt;0,INDEX('Degree of Public Space By Distr'!J:J,MATCH(RawData_Position!A52,'Degree of Public Space By Distr'!L:L,0)),"")</f>
        <v>เขตพระนคร</v>
      </c>
      <c r="F52" s="6">
        <f t="shared" si="5"/>
        <v>-2.2000000000000002</v>
      </c>
      <c r="G52" s="6">
        <f t="shared" si="6"/>
        <v>-0.95</v>
      </c>
      <c r="H5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52" s="7">
        <f>INDEX(Sheet1!D:D,MATCH(Table4[[#This Row],[PlaceName]],Sheet1!B:B,0))</f>
        <v>13.7426726416485</v>
      </c>
      <c r="J52" s="7">
        <f>INDEX(Sheet1!E:E,MATCH(Table4[[#This Row],[PlaceName]],Sheet1!B:B,0))</f>
        <v>100.493303336408</v>
      </c>
      <c r="K52" s="17"/>
      <c r="L52" s="17" t="s">
        <v>1285</v>
      </c>
      <c r="M52" s="17" t="str">
        <f>IF(A52&gt;0,INDEX('Degree of Public Space By Distr'!A:A,MATCH(RawData_Position!A52,'Degree of Public Space By Distr'!L:L,0)),"")</f>
        <v>ลานกีฬาโรงเรียนราชินี</v>
      </c>
      <c r="N52" s="17">
        <f>INDEX(Input_Score!D:D,MATCH(Table4[[#This Row],[TypeScoring]],Input_Score!A:A,0))</f>
        <v>1</v>
      </c>
      <c r="O52" s="17">
        <f t="shared" si="0"/>
        <v>-2</v>
      </c>
      <c r="P52" s="17">
        <f t="shared" si="1"/>
        <v>-1</v>
      </c>
      <c r="Q52" s="17"/>
      <c r="R52">
        <f>COUNTIFS(U$3:U52,U52)</f>
        <v>4</v>
      </c>
      <c r="S52">
        <f>INDEX(Quadrant_GoogleSheets!C:C,MATCH(Table4[[#This Row],[PlaceName]],Quadrant_GoogleSheets!A:A,0))</f>
        <v>-2</v>
      </c>
      <c r="T52">
        <f>INDEX(Quadrant_GoogleSheets!D:D,MATCH(Table4[[#This Row],[PlaceName]],Quadrant_GoogleSheets!A:A,0))</f>
        <v>-1</v>
      </c>
      <c r="U52" t="str">
        <f t="shared" si="7"/>
        <v>-2,-1,Ok</v>
      </c>
      <c r="V52">
        <f t="shared" si="8"/>
        <v>-0.2</v>
      </c>
      <c r="W52">
        <f t="shared" si="9"/>
        <v>0.05</v>
      </c>
      <c r="Y52">
        <v>51</v>
      </c>
      <c r="Z52">
        <v>50</v>
      </c>
      <c r="AA52">
        <f t="shared" si="11"/>
        <v>-5</v>
      </c>
      <c r="AB52">
        <f t="shared" si="12"/>
        <v>5</v>
      </c>
      <c r="AC52">
        <f t="shared" si="13"/>
        <v>10</v>
      </c>
      <c r="AD52" s="8">
        <f t="shared" si="2"/>
        <v>0.25</v>
      </c>
      <c r="AE52" s="8">
        <f t="shared" si="3"/>
        <v>0.01</v>
      </c>
      <c r="AF52" s="8" t="str">
        <f t="shared" si="4"/>
        <v>0.25-0.01</v>
      </c>
    </row>
    <row r="53" spans="1:32" x14ac:dyDescent="0.2">
      <c r="A53" s="9">
        <f t="shared" si="10"/>
        <v>50</v>
      </c>
      <c r="B53" s="7" t="s">
        <v>629</v>
      </c>
      <c r="C53" s="6" t="s">
        <v>6</v>
      </c>
      <c r="D53" s="6" t="str">
        <f>IF(A53&gt;0,INDEX('Degree of Public Space By Distr'!A:A,MATCH(RawData_Position!A53,'Degree of Public Space By Distr'!L:L,0)),"")</f>
        <v>สนามกีฬามหาวิทยาลัยธรรมศาสตร์</v>
      </c>
      <c r="E53" s="6" t="str">
        <f>IF(A53&gt;0,INDEX('Degree of Public Space By Distr'!J:J,MATCH(RawData_Position!A53,'Degree of Public Space By Distr'!L:L,0)),"")</f>
        <v>เขตพระนคร</v>
      </c>
      <c r="F53" s="6">
        <f t="shared" si="5"/>
        <v>0.95</v>
      </c>
      <c r="G53" s="6">
        <f t="shared" si="6"/>
        <v>1.05</v>
      </c>
      <c r="H53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53" s="7">
        <f>INDEX(Sheet1!D:D,MATCH(Table4[[#This Row],[PlaceName]],Sheet1!B:B,0))</f>
        <v>0</v>
      </c>
      <c r="J53" s="7">
        <f>INDEX(Sheet1!E:E,MATCH(Table4[[#This Row],[PlaceName]],Sheet1!B:B,0))</f>
        <v>0</v>
      </c>
      <c r="K53" s="17" t="s">
        <v>1281</v>
      </c>
      <c r="L53" s="17" t="s">
        <v>1032</v>
      </c>
      <c r="M53" s="17" t="str">
        <f>IF(A53&gt;0,INDEX('Degree of Public Space By Distr'!A:A,MATCH(RawData_Position!A53,'Degree of Public Space By Distr'!L:L,0)),"")</f>
        <v>สนามกีฬามหาวิทยาลัยธรรมศาสตร์</v>
      </c>
      <c r="N53" s="17">
        <f>INDEX(Input_Score!D:D,MATCH(Table4[[#This Row],[TypeScoring]],Input_Score!A:A,0))</f>
        <v>9</v>
      </c>
      <c r="O53" s="17">
        <f t="shared" si="0"/>
        <v>1</v>
      </c>
      <c r="P53" s="17">
        <f t="shared" si="1"/>
        <v>1</v>
      </c>
      <c r="Q53" s="17"/>
      <c r="R53">
        <f>COUNTIFS(U$3:U53,U53)</f>
        <v>1</v>
      </c>
      <c r="S53">
        <f>INDEX(Quadrant_GoogleSheets!C:C,MATCH(Table4[[#This Row],[PlaceName]],Quadrant_GoogleSheets!A:A,0))</f>
        <v>1</v>
      </c>
      <c r="T53">
        <f>INDEX(Quadrant_GoogleSheets!D:D,MATCH(Table4[[#This Row],[PlaceName]],Quadrant_GoogleSheets!A:A,0))</f>
        <v>1</v>
      </c>
      <c r="U53" t="str">
        <f t="shared" si="7"/>
        <v>1,1,No</v>
      </c>
      <c r="V53">
        <f t="shared" si="8"/>
        <v>-0.05</v>
      </c>
      <c r="W53">
        <f t="shared" si="9"/>
        <v>0.05</v>
      </c>
      <c r="Y53">
        <v>52</v>
      </c>
      <c r="Z53">
        <v>51</v>
      </c>
      <c r="AA53">
        <f t="shared" si="11"/>
        <v>1</v>
      </c>
      <c r="AB53">
        <f t="shared" si="12"/>
        <v>6</v>
      </c>
      <c r="AC53">
        <f t="shared" si="13"/>
        <v>1</v>
      </c>
      <c r="AD53" s="8">
        <f t="shared" si="2"/>
        <v>-0.05</v>
      </c>
      <c r="AE53" s="8">
        <f t="shared" si="3"/>
        <v>-0.01</v>
      </c>
      <c r="AF53" s="8" t="str">
        <f t="shared" ref="AF53:AF72" si="14">AD53&amp;"-"&amp;AE53</f>
        <v>-0.05--0.01</v>
      </c>
    </row>
    <row r="54" spans="1:32" x14ac:dyDescent="0.2">
      <c r="A54" s="9">
        <f t="shared" si="10"/>
        <v>51</v>
      </c>
      <c r="B54" s="7" t="s">
        <v>630</v>
      </c>
      <c r="C54" s="6" t="s">
        <v>6</v>
      </c>
      <c r="D54" s="6" t="str">
        <f>IF(A54&gt;0,INDEX('Degree of Public Space By Distr'!A:A,MATCH(RawData_Position!A54,'Degree of Public Space By Distr'!L:L,0)),"")</f>
        <v>ลานศูนย์การค้าท่ามหาราข</v>
      </c>
      <c r="E54" s="6" t="str">
        <f>IF(A54&gt;0,INDEX('Degree of Public Space By Distr'!J:J,MATCH(RawData_Position!A54,'Degree of Public Space By Distr'!L:L,0)),"")</f>
        <v>เขตพระนคร</v>
      </c>
      <c r="F54" s="6">
        <f t="shared" si="5"/>
        <v>-2.1</v>
      </c>
      <c r="G54" s="6">
        <f t="shared" si="6"/>
        <v>0.05</v>
      </c>
      <c r="H5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54" s="7">
        <f>INDEX(Sheet1!D:D,MATCH(Table4[[#This Row],[PlaceName]],Sheet1!B:B,0))</f>
        <v>13.7548328648628</v>
      </c>
      <c r="J54" s="7">
        <f>INDEX(Sheet1!E:E,MATCH(Table4[[#This Row],[PlaceName]],Sheet1!B:B,0))</f>
        <v>100.488685983217</v>
      </c>
      <c r="K54" s="17"/>
      <c r="L54" s="17" t="s">
        <v>1285</v>
      </c>
      <c r="M54" s="17" t="str">
        <f>IF(A54&gt;0,INDEX('Degree of Public Space By Distr'!A:A,MATCH(RawData_Position!A54,'Degree of Public Space By Distr'!L:L,0)),"")</f>
        <v>ลานศูนย์การค้าท่ามหาราข</v>
      </c>
      <c r="N54" s="17">
        <f>INDEX(Input_Score!D:D,MATCH(Table4[[#This Row],[TypeScoring]],Input_Score!A:A,0))</f>
        <v>4</v>
      </c>
      <c r="O54" s="17">
        <f t="shared" si="0"/>
        <v>-2</v>
      </c>
      <c r="P54" s="17">
        <f t="shared" si="1"/>
        <v>0</v>
      </c>
      <c r="Q54" s="17"/>
      <c r="R54">
        <f>COUNTIFS(U$3:U54,U54)</f>
        <v>2</v>
      </c>
      <c r="S54">
        <f>INDEX(Quadrant_GoogleSheets!C:C,MATCH(Table4[[#This Row],[PlaceName]],Quadrant_GoogleSheets!A:A,0))</f>
        <v>-2</v>
      </c>
      <c r="T54">
        <f>INDEX(Quadrant_GoogleSheets!D:D,MATCH(Table4[[#This Row],[PlaceName]],Quadrant_GoogleSheets!A:A,0))</f>
        <v>0</v>
      </c>
      <c r="U54" t="str">
        <f t="shared" si="7"/>
        <v>-2,0,Ok</v>
      </c>
      <c r="V54">
        <f t="shared" si="8"/>
        <v>-0.1</v>
      </c>
      <c r="W54">
        <f t="shared" si="9"/>
        <v>0.05</v>
      </c>
      <c r="Y54">
        <v>53</v>
      </c>
      <c r="Z54">
        <v>52</v>
      </c>
      <c r="AA54">
        <f t="shared" si="11"/>
        <v>2</v>
      </c>
      <c r="AB54">
        <f t="shared" si="12"/>
        <v>6</v>
      </c>
      <c r="AC54">
        <f t="shared" si="13"/>
        <v>2</v>
      </c>
      <c r="AD54" s="8">
        <f t="shared" si="2"/>
        <v>-0.1</v>
      </c>
      <c r="AE54" s="8">
        <f t="shared" si="3"/>
        <v>-0.01</v>
      </c>
      <c r="AF54" s="8" t="str">
        <f t="shared" si="14"/>
        <v>-0.1--0.01</v>
      </c>
    </row>
    <row r="55" spans="1:32" x14ac:dyDescent="0.2">
      <c r="A55" s="9">
        <f t="shared" si="10"/>
        <v>52</v>
      </c>
      <c r="B55" s="7" t="s">
        <v>631</v>
      </c>
      <c r="C55" s="6" t="s">
        <v>6</v>
      </c>
      <c r="D55" s="6" t="str">
        <f>IF(A55&gt;0,INDEX('Degree of Public Space By Distr'!A:A,MATCH(RawData_Position!A55,'Degree of Public Space By Distr'!L:L,0)),"")</f>
        <v>ลานริมน้ำตลาดยอดพิมาน</v>
      </c>
      <c r="E55" s="6" t="str">
        <f>IF(A55&gt;0,INDEX('Degree of Public Space By Distr'!J:J,MATCH(RawData_Position!A55,'Degree of Public Space By Distr'!L:L,0)),"")</f>
        <v>เขตพระนคร</v>
      </c>
      <c r="F55" s="6">
        <f t="shared" si="5"/>
        <v>-2.15</v>
      </c>
      <c r="G55" s="6">
        <f t="shared" si="6"/>
        <v>0.05</v>
      </c>
      <c r="H5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55" s="7">
        <f>INDEX(Sheet1!D:D,MATCH(Table4[[#This Row],[PlaceName]],Sheet1!B:B,0))</f>
        <v>13.7409829269958</v>
      </c>
      <c r="J55" s="7">
        <f>INDEX(Sheet1!E:E,MATCH(Table4[[#This Row],[PlaceName]],Sheet1!B:B,0))</f>
        <v>100.495359799111</v>
      </c>
      <c r="K55" s="17"/>
      <c r="L55" s="17" t="s">
        <v>1285</v>
      </c>
      <c r="M55" s="17" t="str">
        <f>IF(A55&gt;0,INDEX('Degree of Public Space By Distr'!A:A,MATCH(RawData_Position!A55,'Degree of Public Space By Distr'!L:L,0)),"")</f>
        <v>ลานริมน้ำตลาดยอดพิมาน</v>
      </c>
      <c r="N55" s="17">
        <f>INDEX(Input_Score!D:D,MATCH(Table4[[#This Row],[TypeScoring]],Input_Score!A:A,0))</f>
        <v>4</v>
      </c>
      <c r="O55" s="17">
        <f t="shared" si="0"/>
        <v>-2</v>
      </c>
      <c r="P55" s="17">
        <f t="shared" si="1"/>
        <v>0</v>
      </c>
      <c r="Q55" s="17"/>
      <c r="R55">
        <f>COUNTIFS(U$3:U55,U55)</f>
        <v>3</v>
      </c>
      <c r="S55">
        <f>INDEX(Quadrant_GoogleSheets!C:C,MATCH(Table4[[#This Row],[PlaceName]],Quadrant_GoogleSheets!A:A,0))</f>
        <v>-2</v>
      </c>
      <c r="T55">
        <f>INDEX(Quadrant_GoogleSheets!D:D,MATCH(Table4[[#This Row],[PlaceName]],Quadrant_GoogleSheets!A:A,0))</f>
        <v>0</v>
      </c>
      <c r="U55" t="str">
        <f t="shared" si="7"/>
        <v>-2,0,Ok</v>
      </c>
      <c r="V55">
        <f t="shared" si="8"/>
        <v>-0.15</v>
      </c>
      <c r="W55">
        <f t="shared" si="9"/>
        <v>0.05</v>
      </c>
      <c r="Y55">
        <v>54</v>
      </c>
      <c r="Z55">
        <v>53</v>
      </c>
      <c r="AA55">
        <f t="shared" si="11"/>
        <v>3</v>
      </c>
      <c r="AB55">
        <f t="shared" si="12"/>
        <v>6</v>
      </c>
      <c r="AC55">
        <f t="shared" si="13"/>
        <v>3</v>
      </c>
      <c r="AD55" s="8">
        <f t="shared" si="2"/>
        <v>-0.15</v>
      </c>
      <c r="AE55" s="8">
        <f t="shared" si="3"/>
        <v>-0.01</v>
      </c>
      <c r="AF55" s="8" t="str">
        <f t="shared" si="14"/>
        <v>-0.15--0.01</v>
      </c>
    </row>
    <row r="56" spans="1:32" x14ac:dyDescent="0.2">
      <c r="A56" s="9">
        <f t="shared" si="10"/>
        <v>53</v>
      </c>
      <c r="B56" s="7" t="s">
        <v>632</v>
      </c>
      <c r="C56" s="6" t="s">
        <v>6</v>
      </c>
      <c r="D56" s="6" t="str">
        <f>IF(A56&gt;0,INDEX('Degree of Public Space By Distr'!A:A,MATCH(RawData_Position!A56,'Degree of Public Space By Distr'!L:L,0)),"")</f>
        <v>วัดพระศรีรัตนศาสดาราม</v>
      </c>
      <c r="E56" s="6" t="str">
        <f>IF(A56&gt;0,INDEX('Degree of Public Space By Distr'!J:J,MATCH(RawData_Position!A56,'Degree of Public Space By Distr'!L:L,0)),"")</f>
        <v>เขตพระนคร</v>
      </c>
      <c r="F56" s="6">
        <f t="shared" si="5"/>
        <v>-1.05</v>
      </c>
      <c r="G56" s="6">
        <f t="shared" si="6"/>
        <v>-0.95</v>
      </c>
      <c r="H5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56" s="7">
        <f>INDEX(Sheet1!D:D,MATCH(Table4[[#This Row],[PlaceName]],Sheet1!B:B,0))</f>
        <v>13.7515592253985</v>
      </c>
      <c r="J56" s="7">
        <f>INDEX(Sheet1!E:E,MATCH(Table4[[#This Row],[PlaceName]],Sheet1!B:B,0))</f>
        <v>100.492538386937</v>
      </c>
      <c r="K56" s="17"/>
      <c r="L56" s="17" t="s">
        <v>1285</v>
      </c>
      <c r="M56" s="17" t="str">
        <f>IF(A56&gt;0,INDEX('Degree of Public Space By Distr'!A:A,MATCH(RawData_Position!A56,'Degree of Public Space By Distr'!L:L,0)),"")</f>
        <v>วัดพระศรีรัตนศาสดาราม</v>
      </c>
      <c r="N56" s="17">
        <f>INDEX(Input_Score!D:D,MATCH(Table4[[#This Row],[TypeScoring]],Input_Score!A:A,0))</f>
        <v>1</v>
      </c>
      <c r="O56" s="17">
        <f t="shared" si="0"/>
        <v>-1</v>
      </c>
      <c r="P56" s="17">
        <f t="shared" si="1"/>
        <v>-1</v>
      </c>
      <c r="Q56" s="17"/>
      <c r="R56">
        <f>COUNTIFS(U$3:U56,U56)</f>
        <v>1</v>
      </c>
      <c r="S56">
        <f>INDEX(Quadrant_GoogleSheets!C:C,MATCH(Table4[[#This Row],[PlaceName]],Quadrant_GoogleSheets!A:A,0))</f>
        <v>-1</v>
      </c>
      <c r="T56">
        <f>INDEX(Quadrant_GoogleSheets!D:D,MATCH(Table4[[#This Row],[PlaceName]],Quadrant_GoogleSheets!A:A,0))</f>
        <v>-1</v>
      </c>
      <c r="U56" t="str">
        <f t="shared" si="7"/>
        <v>-1,-1,Ok</v>
      </c>
      <c r="V56">
        <f t="shared" si="8"/>
        <v>-0.05</v>
      </c>
      <c r="W56">
        <f t="shared" si="9"/>
        <v>0.05</v>
      </c>
      <c r="Y56">
        <v>55</v>
      </c>
      <c r="Z56">
        <v>54</v>
      </c>
      <c r="AA56">
        <f t="shared" si="11"/>
        <v>4</v>
      </c>
      <c r="AB56">
        <f t="shared" si="12"/>
        <v>6</v>
      </c>
      <c r="AC56">
        <f t="shared" si="13"/>
        <v>4</v>
      </c>
      <c r="AD56" s="8">
        <f t="shared" si="2"/>
        <v>-0.2</v>
      </c>
      <c r="AE56" s="8">
        <f t="shared" si="3"/>
        <v>-0.01</v>
      </c>
      <c r="AF56" s="8" t="str">
        <f t="shared" si="14"/>
        <v>-0.2--0.01</v>
      </c>
    </row>
    <row r="57" spans="1:32" x14ac:dyDescent="0.2">
      <c r="A57" s="9">
        <f t="shared" si="10"/>
        <v>54</v>
      </c>
      <c r="B57" s="7" t="s">
        <v>633</v>
      </c>
      <c r="C57" s="6" t="s">
        <v>6</v>
      </c>
      <c r="D57" s="6" t="str">
        <f>IF(A57&gt;0,INDEX('Degree of Public Space By Distr'!A:A,MATCH(RawData_Position!A57,'Degree of Public Space By Distr'!L:L,0)),"")</f>
        <v>วัดพระเชตุพนวิมลมังคลาราม</v>
      </c>
      <c r="E57" s="6" t="str">
        <f>IF(A57&gt;0,INDEX('Degree of Public Space By Distr'!J:J,MATCH(RawData_Position!A57,'Degree of Public Space By Distr'!L:L,0)),"")</f>
        <v>เขตพระนคร</v>
      </c>
      <c r="F57" s="6">
        <f t="shared" si="5"/>
        <v>-1.1499999999999999</v>
      </c>
      <c r="G57" s="6">
        <f t="shared" si="6"/>
        <v>0.04</v>
      </c>
      <c r="H5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57" s="7">
        <f>INDEX(Sheet1!D:D,MATCH(Table4[[#This Row],[PlaceName]],Sheet1!B:B,0))</f>
        <v>13.7465530773688</v>
      </c>
      <c r="J57" s="7">
        <f>INDEX(Sheet1!E:E,MATCH(Table4[[#This Row],[PlaceName]],Sheet1!B:B,0))</f>
        <v>100.49315544764799</v>
      </c>
      <c r="K57" s="17"/>
      <c r="L57" s="17" t="s">
        <v>1285</v>
      </c>
      <c r="M57" s="17" t="str">
        <f>IF(A57&gt;0,INDEX('Degree of Public Space By Distr'!A:A,MATCH(RawData_Position!A57,'Degree of Public Space By Distr'!L:L,0)),"")</f>
        <v>วัดพระเชตุพนวิมลมังคลาราม</v>
      </c>
      <c r="N57" s="17">
        <f>INDEX(Input_Score!D:D,MATCH(Table4[[#This Row],[TypeScoring]],Input_Score!A:A,0))</f>
        <v>4</v>
      </c>
      <c r="O57" s="17">
        <f t="shared" si="0"/>
        <v>-1</v>
      </c>
      <c r="P57" s="17">
        <f t="shared" si="1"/>
        <v>0</v>
      </c>
      <c r="Q57" s="17"/>
      <c r="R57">
        <f>COUNTIFS(U$3:U57,U57)</f>
        <v>13</v>
      </c>
      <c r="S57">
        <f>INDEX(Quadrant_GoogleSheets!C:C,MATCH(Table4[[#This Row],[PlaceName]],Quadrant_GoogleSheets!A:A,0))</f>
        <v>-1</v>
      </c>
      <c r="T57">
        <f>INDEX(Quadrant_GoogleSheets!D:D,MATCH(Table4[[#This Row],[PlaceName]],Quadrant_GoogleSheets!A:A,0))</f>
        <v>0</v>
      </c>
      <c r="U57" t="str">
        <f t="shared" si="7"/>
        <v>-1,0,Ok</v>
      </c>
      <c r="V57">
        <f t="shared" si="8"/>
        <v>-0.15</v>
      </c>
      <c r="W57">
        <f t="shared" si="9"/>
        <v>0.04</v>
      </c>
      <c r="Y57">
        <v>56</v>
      </c>
      <c r="Z57">
        <v>55</v>
      </c>
      <c r="AA57">
        <f t="shared" si="11"/>
        <v>5</v>
      </c>
      <c r="AB57">
        <f t="shared" si="12"/>
        <v>6</v>
      </c>
      <c r="AC57">
        <f t="shared" si="13"/>
        <v>5</v>
      </c>
      <c r="AD57" s="8">
        <f t="shared" si="2"/>
        <v>-0.25</v>
      </c>
      <c r="AE57" s="8">
        <f t="shared" si="3"/>
        <v>-0.01</v>
      </c>
      <c r="AF57" s="8" t="str">
        <f t="shared" si="14"/>
        <v>-0.25--0.01</v>
      </c>
    </row>
    <row r="58" spans="1:32" x14ac:dyDescent="0.2">
      <c r="A58" s="9">
        <f t="shared" si="10"/>
        <v>55</v>
      </c>
      <c r="B58" s="7" t="s">
        <v>634</v>
      </c>
      <c r="C58" s="6" t="s">
        <v>6</v>
      </c>
      <c r="D58" s="6" t="str">
        <f>IF(A58&gt;0,INDEX('Degree of Public Space By Distr'!A:A,MATCH(RawData_Position!A58,'Degree of Public Space By Distr'!L:L,0)),"")</f>
        <v>วัดสุทัศนเทพวราราม</v>
      </c>
      <c r="E58" s="6" t="str">
        <f>IF(A58&gt;0,INDEX('Degree of Public Space By Distr'!J:J,MATCH(RawData_Position!A58,'Degree of Public Space By Distr'!L:L,0)),"")</f>
        <v>เขตพระนคร</v>
      </c>
      <c r="F58" s="6">
        <f t="shared" si="5"/>
        <v>-1.2</v>
      </c>
      <c r="G58" s="6">
        <f t="shared" si="6"/>
        <v>0.04</v>
      </c>
      <c r="H5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58" s="7">
        <f>INDEX(Sheet1!D:D,MATCH(Table4[[#This Row],[PlaceName]],Sheet1!B:B,0))</f>
        <v>13.751008596929999</v>
      </c>
      <c r="J58" s="7">
        <f>INDEX(Sheet1!E:E,MATCH(Table4[[#This Row],[PlaceName]],Sheet1!B:B,0))</f>
        <v>100.501013850419</v>
      </c>
      <c r="K58" s="17"/>
      <c r="L58" s="17" t="s">
        <v>1285</v>
      </c>
      <c r="M58" s="17" t="str">
        <f>IF(A58&gt;0,INDEX('Degree of Public Space By Distr'!A:A,MATCH(RawData_Position!A58,'Degree of Public Space By Distr'!L:L,0)),"")</f>
        <v>วัดสุทัศนเทพวราราม</v>
      </c>
      <c r="N58" s="17">
        <f>INDEX(Input_Score!D:D,MATCH(Table4[[#This Row],[TypeScoring]],Input_Score!A:A,0))</f>
        <v>4</v>
      </c>
      <c r="O58" s="17">
        <f t="shared" si="0"/>
        <v>-1</v>
      </c>
      <c r="P58" s="17">
        <f t="shared" si="1"/>
        <v>0</v>
      </c>
      <c r="Q58" s="17"/>
      <c r="R58">
        <f>COUNTIFS(U$3:U58,U58)</f>
        <v>14</v>
      </c>
      <c r="S58">
        <f>INDEX(Quadrant_GoogleSheets!C:C,MATCH(Table4[[#This Row],[PlaceName]],Quadrant_GoogleSheets!A:A,0))</f>
        <v>-1</v>
      </c>
      <c r="T58">
        <f>INDEX(Quadrant_GoogleSheets!D:D,MATCH(Table4[[#This Row],[PlaceName]],Quadrant_GoogleSheets!A:A,0))</f>
        <v>0</v>
      </c>
      <c r="U58" t="str">
        <f t="shared" si="7"/>
        <v>-1,0,Ok</v>
      </c>
      <c r="V58">
        <f t="shared" si="8"/>
        <v>-0.2</v>
      </c>
      <c r="W58">
        <f t="shared" si="9"/>
        <v>0.04</v>
      </c>
      <c r="Y58">
        <v>57</v>
      </c>
      <c r="Z58">
        <v>56</v>
      </c>
      <c r="AA58">
        <f t="shared" si="11"/>
        <v>-1</v>
      </c>
      <c r="AB58">
        <f t="shared" si="12"/>
        <v>6</v>
      </c>
      <c r="AC58">
        <f t="shared" si="13"/>
        <v>6</v>
      </c>
      <c r="AD58" s="8">
        <f t="shared" si="2"/>
        <v>0.05</v>
      </c>
      <c r="AE58" s="8">
        <f t="shared" si="3"/>
        <v>-0.01</v>
      </c>
      <c r="AF58" s="8" t="str">
        <f t="shared" si="14"/>
        <v>0.05--0.01</v>
      </c>
    </row>
    <row r="59" spans="1:32" x14ac:dyDescent="0.2">
      <c r="A59" s="9">
        <f t="shared" si="10"/>
        <v>56</v>
      </c>
      <c r="B59" s="7" t="s">
        <v>635</v>
      </c>
      <c r="C59" s="6" t="s">
        <v>6</v>
      </c>
      <c r="D59" s="6" t="str">
        <f>IF(A59&gt;0,INDEX('Degree of Public Space By Distr'!A:A,MATCH(RawData_Position!A59,'Degree of Public Space By Distr'!L:L,0)),"")</f>
        <v>วัดราชบพิธสถิตมหาสีมาราม</v>
      </c>
      <c r="E59" s="6" t="str">
        <f>IF(A59&gt;0,INDEX('Degree of Public Space By Distr'!J:J,MATCH(RawData_Position!A59,'Degree of Public Space By Distr'!L:L,0)),"")</f>
        <v>เขตพระนคร</v>
      </c>
      <c r="F59" s="6">
        <f t="shared" si="5"/>
        <v>-1.25</v>
      </c>
      <c r="G59" s="6">
        <f t="shared" si="6"/>
        <v>0.04</v>
      </c>
      <c r="H5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59" s="7">
        <f>INDEX(Sheet1!D:D,MATCH(Table4[[#This Row],[PlaceName]],Sheet1!B:B,0))</f>
        <v>13.749098068947101</v>
      </c>
      <c r="J59" s="7">
        <f>INDEX(Sheet1!E:E,MATCH(Table4[[#This Row],[PlaceName]],Sheet1!B:B,0))</f>
        <v>100.497303081383</v>
      </c>
      <c r="K59" s="17"/>
      <c r="L59" s="17" t="s">
        <v>1285</v>
      </c>
      <c r="M59" s="17" t="str">
        <f>IF(A59&gt;0,INDEX('Degree of Public Space By Distr'!A:A,MATCH(RawData_Position!A59,'Degree of Public Space By Distr'!L:L,0)),"")</f>
        <v>วัดราชบพิธสถิตมหาสีมาราม</v>
      </c>
      <c r="N59" s="17">
        <f>INDEX(Input_Score!D:D,MATCH(Table4[[#This Row],[TypeScoring]],Input_Score!A:A,0))</f>
        <v>4</v>
      </c>
      <c r="O59" s="17">
        <f t="shared" si="0"/>
        <v>-1</v>
      </c>
      <c r="P59" s="17">
        <f t="shared" si="1"/>
        <v>0</v>
      </c>
      <c r="Q59" s="17"/>
      <c r="R59">
        <f>COUNTIFS(U$3:U59,U59)</f>
        <v>15</v>
      </c>
      <c r="S59">
        <f>INDEX(Quadrant_GoogleSheets!C:C,MATCH(Table4[[#This Row],[PlaceName]],Quadrant_GoogleSheets!A:A,0))</f>
        <v>-1</v>
      </c>
      <c r="T59">
        <f>INDEX(Quadrant_GoogleSheets!D:D,MATCH(Table4[[#This Row],[PlaceName]],Quadrant_GoogleSheets!A:A,0))</f>
        <v>0</v>
      </c>
      <c r="U59" t="str">
        <f t="shared" si="7"/>
        <v>-1,0,Ok</v>
      </c>
      <c r="V59">
        <f t="shared" si="8"/>
        <v>-0.25</v>
      </c>
      <c r="W59">
        <f t="shared" si="9"/>
        <v>0.04</v>
      </c>
      <c r="Y59">
        <v>58</v>
      </c>
      <c r="Z59">
        <v>57</v>
      </c>
      <c r="AA59">
        <f t="shared" si="11"/>
        <v>-2</v>
      </c>
      <c r="AB59">
        <f t="shared" si="12"/>
        <v>6</v>
      </c>
      <c r="AC59">
        <f t="shared" si="13"/>
        <v>7</v>
      </c>
      <c r="AD59" s="8">
        <f t="shared" si="2"/>
        <v>0.1</v>
      </c>
      <c r="AE59" s="8">
        <f t="shared" si="3"/>
        <v>-0.01</v>
      </c>
      <c r="AF59" s="8" t="str">
        <f t="shared" si="14"/>
        <v>0.1--0.01</v>
      </c>
    </row>
    <row r="60" spans="1:32" x14ac:dyDescent="0.2">
      <c r="A60" s="9">
        <f t="shared" si="10"/>
        <v>57</v>
      </c>
      <c r="B60" s="7" t="s">
        <v>636</v>
      </c>
      <c r="C60" s="6" t="s">
        <v>6</v>
      </c>
      <c r="D60" s="6" t="str">
        <f>IF(A60&gt;0,INDEX('Degree of Public Space By Distr'!A:A,MATCH(RawData_Position!A60,'Degree of Public Space By Distr'!L:L,0)),"")</f>
        <v>ลานวัดชนะสงคราม</v>
      </c>
      <c r="E60" s="6" t="str">
        <f>IF(A60&gt;0,INDEX('Degree of Public Space By Distr'!J:J,MATCH(RawData_Position!A60,'Degree of Public Space By Distr'!L:L,0)),"")</f>
        <v>เขตพระนคร</v>
      </c>
      <c r="F60" s="6">
        <f t="shared" si="5"/>
        <v>-1.05</v>
      </c>
      <c r="G60" s="6">
        <f t="shared" si="6"/>
        <v>0.05</v>
      </c>
      <c r="H6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0" s="7" t="e">
        <f>INDEX(Sheet1!D:D,MATCH(Table4[[#This Row],[PlaceName]],Sheet1!B:B,0))</f>
        <v>#N/A</v>
      </c>
      <c r="J60" s="7" t="e">
        <f>INDEX(Sheet1!E:E,MATCH(Table4[[#This Row],[PlaceName]],Sheet1!B:B,0))</f>
        <v>#N/A</v>
      </c>
      <c r="K60" s="17" t="s">
        <v>1282</v>
      </c>
      <c r="L60" s="17" t="s">
        <v>1032</v>
      </c>
      <c r="M60" s="17" t="str">
        <f>IF(A60&gt;0,INDEX('Degree of Public Space By Distr'!A:A,MATCH(RawData_Position!A60,'Degree of Public Space By Distr'!L:L,0)),"")</f>
        <v>ลานวัดชนะสงคราม</v>
      </c>
      <c r="N60" s="17">
        <f>INDEX(Input_Score!D:D,MATCH(Table4[[#This Row],[TypeScoring]],Input_Score!A:A,0))</f>
        <v>4</v>
      </c>
      <c r="O60" s="17">
        <f t="shared" si="0"/>
        <v>-1</v>
      </c>
      <c r="P60" s="17">
        <f t="shared" si="1"/>
        <v>0</v>
      </c>
      <c r="Q60" s="17"/>
      <c r="R60">
        <f>COUNTIFS(U$3:U60,U60)</f>
        <v>1</v>
      </c>
      <c r="S60">
        <f>INDEX(Quadrant_GoogleSheets!C:C,MATCH(Table4[[#This Row],[PlaceName]],Quadrant_GoogleSheets!A:A,0))</f>
        <v>-1</v>
      </c>
      <c r="T60">
        <f>INDEX(Quadrant_GoogleSheets!D:D,MATCH(Table4[[#This Row],[PlaceName]],Quadrant_GoogleSheets!A:A,0))</f>
        <v>0</v>
      </c>
      <c r="U60" t="str">
        <f t="shared" si="7"/>
        <v>-1,0,No</v>
      </c>
      <c r="V60">
        <f t="shared" si="8"/>
        <v>-0.05</v>
      </c>
      <c r="W60">
        <f t="shared" si="9"/>
        <v>0.05</v>
      </c>
      <c r="Y60">
        <v>59</v>
      </c>
      <c r="Z60">
        <v>58</v>
      </c>
      <c r="AA60">
        <f t="shared" si="11"/>
        <v>-3</v>
      </c>
      <c r="AB60">
        <f t="shared" si="12"/>
        <v>6</v>
      </c>
      <c r="AC60">
        <f t="shared" si="13"/>
        <v>8</v>
      </c>
      <c r="AD60" s="8">
        <f t="shared" si="2"/>
        <v>0.15</v>
      </c>
      <c r="AE60" s="8">
        <f t="shared" si="3"/>
        <v>-0.01</v>
      </c>
      <c r="AF60" s="8" t="str">
        <f t="shared" si="14"/>
        <v>0.15--0.01</v>
      </c>
    </row>
    <row r="61" spans="1:32" x14ac:dyDescent="0.2">
      <c r="A61" s="9">
        <f t="shared" si="10"/>
        <v>58</v>
      </c>
      <c r="B61" s="7" t="s">
        <v>637</v>
      </c>
      <c r="C61" s="6" t="s">
        <v>6</v>
      </c>
      <c r="D61" s="6" t="str">
        <f>IF(A61&gt;0,INDEX('Degree of Public Space By Distr'!A:A,MATCH(RawData_Position!A61,'Degree of Public Space By Distr'!L:L,0)),"")</f>
        <v>วัดบวรนิเวศวิหาร</v>
      </c>
      <c r="E61" s="6" t="str">
        <f>IF(A61&gt;0,INDEX('Degree of Public Space By Distr'!J:J,MATCH(RawData_Position!A61,'Degree of Public Space By Distr'!L:L,0)),"")</f>
        <v>เขตพระนคร</v>
      </c>
      <c r="F61" s="6">
        <f t="shared" si="5"/>
        <v>-0.95</v>
      </c>
      <c r="G61" s="6">
        <f t="shared" si="6"/>
        <v>0.04</v>
      </c>
      <c r="H6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1" s="7">
        <f>INDEX(Sheet1!D:D,MATCH(Table4[[#This Row],[PlaceName]],Sheet1!B:B,0))</f>
        <v>13.7602619641993</v>
      </c>
      <c r="J61" s="7">
        <f>INDEX(Sheet1!E:E,MATCH(Table4[[#This Row],[PlaceName]],Sheet1!B:B,0))</f>
        <v>100.499806623765</v>
      </c>
      <c r="K61" s="17"/>
      <c r="L61" s="17" t="s">
        <v>1285</v>
      </c>
      <c r="M61" s="17" t="str">
        <f>IF(A61&gt;0,INDEX('Degree of Public Space By Distr'!A:A,MATCH(RawData_Position!A61,'Degree of Public Space By Distr'!L:L,0)),"")</f>
        <v>วัดบวรนิเวศวิหาร</v>
      </c>
      <c r="N61" s="17">
        <f>INDEX(Input_Score!D:D,MATCH(Table4[[#This Row],[TypeScoring]],Input_Score!A:A,0))</f>
        <v>4</v>
      </c>
      <c r="O61" s="17">
        <f t="shared" si="0"/>
        <v>-1</v>
      </c>
      <c r="P61" s="17">
        <f t="shared" si="1"/>
        <v>0</v>
      </c>
      <c r="Q61" s="17"/>
      <c r="R61">
        <f>COUNTIFS(U$3:U61,U61)</f>
        <v>16</v>
      </c>
      <c r="S61">
        <f>INDEX(Quadrant_GoogleSheets!C:C,MATCH(Table4[[#This Row],[PlaceName]],Quadrant_GoogleSheets!A:A,0))</f>
        <v>-1</v>
      </c>
      <c r="T61">
        <f>INDEX(Quadrant_GoogleSheets!D:D,MATCH(Table4[[#This Row],[PlaceName]],Quadrant_GoogleSheets!A:A,0))</f>
        <v>0</v>
      </c>
      <c r="U61" t="str">
        <f t="shared" si="7"/>
        <v>-1,0,Ok</v>
      </c>
      <c r="V61">
        <f t="shared" si="8"/>
        <v>0.05</v>
      </c>
      <c r="W61">
        <f t="shared" si="9"/>
        <v>0.04</v>
      </c>
      <c r="Y61">
        <v>60</v>
      </c>
      <c r="Z61">
        <v>59</v>
      </c>
      <c r="AA61">
        <f t="shared" si="11"/>
        <v>-4</v>
      </c>
      <c r="AB61">
        <f t="shared" si="12"/>
        <v>6</v>
      </c>
      <c r="AC61">
        <f t="shared" si="13"/>
        <v>9</v>
      </c>
      <c r="AD61" s="8">
        <f t="shared" si="2"/>
        <v>0.2</v>
      </c>
      <c r="AE61" s="8">
        <f t="shared" si="3"/>
        <v>-0.01</v>
      </c>
      <c r="AF61" s="8" t="str">
        <f t="shared" si="14"/>
        <v>0.2--0.01</v>
      </c>
    </row>
    <row r="62" spans="1:32" x14ac:dyDescent="0.2">
      <c r="A62" s="9">
        <f t="shared" si="10"/>
        <v>59</v>
      </c>
      <c r="B62" s="7" t="s">
        <v>638</v>
      </c>
      <c r="C62" s="6" t="s">
        <v>6</v>
      </c>
      <c r="D62" s="6" t="str">
        <f>IF(A62&gt;0,INDEX('Degree of Public Space By Distr'!A:A,MATCH(RawData_Position!A62,'Degree of Public Space By Distr'!L:L,0)),"")</f>
        <v>วัดเทพธิดาราม</v>
      </c>
      <c r="E62" s="6" t="str">
        <f>IF(A62&gt;0,INDEX('Degree of Public Space By Distr'!J:J,MATCH(RawData_Position!A62,'Degree of Public Space By Distr'!L:L,0)),"")</f>
        <v>เขตพระนคร</v>
      </c>
      <c r="F62" s="6">
        <f t="shared" si="5"/>
        <v>-0.9</v>
      </c>
      <c r="G62" s="6">
        <f t="shared" si="6"/>
        <v>0.04</v>
      </c>
      <c r="H6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2" s="7">
        <f>INDEX(Sheet1!D:D,MATCH(Table4[[#This Row],[PlaceName]],Sheet1!B:B,0))</f>
        <v>13.7534536089179</v>
      </c>
      <c r="J62" s="7">
        <f>INDEX(Sheet1!E:E,MATCH(Table4[[#This Row],[PlaceName]],Sheet1!B:B,0))</f>
        <v>100.50415851853199</v>
      </c>
      <c r="K62" s="17"/>
      <c r="L62" s="17" t="s">
        <v>1285</v>
      </c>
      <c r="M62" s="17" t="str">
        <f>IF(A62&gt;0,INDEX('Degree of Public Space By Distr'!A:A,MATCH(RawData_Position!A62,'Degree of Public Space By Distr'!L:L,0)),"")</f>
        <v>วัดเทพธิดาราม</v>
      </c>
      <c r="N62" s="17">
        <f>INDEX(Input_Score!D:D,MATCH(Table4[[#This Row],[TypeScoring]],Input_Score!A:A,0))</f>
        <v>4</v>
      </c>
      <c r="O62" s="17">
        <f t="shared" si="0"/>
        <v>-1</v>
      </c>
      <c r="P62" s="17">
        <f t="shared" si="1"/>
        <v>0</v>
      </c>
      <c r="Q62" s="17"/>
      <c r="R62">
        <f>COUNTIFS(U$3:U62,U62)</f>
        <v>17</v>
      </c>
      <c r="S62">
        <f>INDEX(Quadrant_GoogleSheets!C:C,MATCH(Table4[[#This Row],[PlaceName]],Quadrant_GoogleSheets!A:A,0))</f>
        <v>-1</v>
      </c>
      <c r="T62">
        <f>INDEX(Quadrant_GoogleSheets!D:D,MATCH(Table4[[#This Row],[PlaceName]],Quadrant_GoogleSheets!A:A,0))</f>
        <v>0</v>
      </c>
      <c r="U62" t="str">
        <f t="shared" si="7"/>
        <v>-1,0,Ok</v>
      </c>
      <c r="V62">
        <f t="shared" si="8"/>
        <v>0.1</v>
      </c>
      <c r="W62">
        <f t="shared" si="9"/>
        <v>0.04</v>
      </c>
      <c r="Y62">
        <v>61</v>
      </c>
      <c r="Z62">
        <v>60</v>
      </c>
      <c r="AA62">
        <f t="shared" si="11"/>
        <v>-5</v>
      </c>
      <c r="AB62">
        <f t="shared" si="12"/>
        <v>6</v>
      </c>
      <c r="AC62">
        <f t="shared" si="13"/>
        <v>10</v>
      </c>
      <c r="AD62" s="8">
        <f t="shared" si="2"/>
        <v>0.25</v>
      </c>
      <c r="AE62" s="8">
        <f t="shared" si="3"/>
        <v>-0.01</v>
      </c>
      <c r="AF62" s="8" t="str">
        <f t="shared" si="14"/>
        <v>0.25--0.01</v>
      </c>
    </row>
    <row r="63" spans="1:32" x14ac:dyDescent="0.2">
      <c r="A63" s="9">
        <f t="shared" si="10"/>
        <v>60</v>
      </c>
      <c r="B63" s="7" t="s">
        <v>639</v>
      </c>
      <c r="C63" s="6" t="s">
        <v>6</v>
      </c>
      <c r="D63" s="6" t="str">
        <f>IF(A63&gt;0,INDEX('Degree of Public Space By Distr'!A:A,MATCH(RawData_Position!A63,'Degree of Public Space By Distr'!L:L,0)),"")</f>
        <v>วัดอินทรวิหาร</v>
      </c>
      <c r="E63" s="6" t="str">
        <f>IF(A63&gt;0,INDEX('Degree of Public Space By Distr'!J:J,MATCH(RawData_Position!A63,'Degree of Public Space By Distr'!L:L,0)),"")</f>
        <v>เขตพระนคร</v>
      </c>
      <c r="F63" s="6">
        <f t="shared" si="5"/>
        <v>-0.85</v>
      </c>
      <c r="G63" s="6">
        <f t="shared" si="6"/>
        <v>0.04</v>
      </c>
      <c r="H6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3" s="7">
        <f>INDEX(Sheet1!D:D,MATCH(Table4[[#This Row],[PlaceName]],Sheet1!B:B,0))</f>
        <v>13.766937656059</v>
      </c>
      <c r="J63" s="7">
        <f>INDEX(Sheet1!E:E,MATCH(Table4[[#This Row],[PlaceName]],Sheet1!B:B,0))</f>
        <v>100.50286012782701</v>
      </c>
      <c r="K63" s="17"/>
      <c r="L63" s="17" t="s">
        <v>1285</v>
      </c>
      <c r="M63" s="17" t="str">
        <f>IF(A63&gt;0,INDEX('Degree of Public Space By Distr'!A:A,MATCH(RawData_Position!A63,'Degree of Public Space By Distr'!L:L,0)),"")</f>
        <v>วัดอินทรวิหาร</v>
      </c>
      <c r="N63" s="17">
        <f>INDEX(Input_Score!D:D,MATCH(Table4[[#This Row],[TypeScoring]],Input_Score!A:A,0))</f>
        <v>4</v>
      </c>
      <c r="O63" s="17">
        <f t="shared" si="0"/>
        <v>-1</v>
      </c>
      <c r="P63" s="17">
        <f t="shared" si="1"/>
        <v>0</v>
      </c>
      <c r="Q63" s="17"/>
      <c r="R63">
        <f>COUNTIFS(U$3:U63,U63)</f>
        <v>18</v>
      </c>
      <c r="S63">
        <f>INDEX(Quadrant_GoogleSheets!C:C,MATCH(Table4[[#This Row],[PlaceName]],Quadrant_GoogleSheets!A:A,0))</f>
        <v>-1</v>
      </c>
      <c r="T63">
        <f>INDEX(Quadrant_GoogleSheets!D:D,MATCH(Table4[[#This Row],[PlaceName]],Quadrant_GoogleSheets!A:A,0))</f>
        <v>0</v>
      </c>
      <c r="U63" t="str">
        <f t="shared" si="7"/>
        <v>-1,0,Ok</v>
      </c>
      <c r="V63">
        <f t="shared" si="8"/>
        <v>0.15</v>
      </c>
      <c r="W63">
        <f t="shared" si="9"/>
        <v>0.04</v>
      </c>
      <c r="Y63">
        <v>62</v>
      </c>
      <c r="Z63">
        <v>61</v>
      </c>
      <c r="AA63">
        <f t="shared" si="11"/>
        <v>1</v>
      </c>
      <c r="AB63">
        <f t="shared" si="12"/>
        <v>7</v>
      </c>
      <c r="AC63">
        <f t="shared" si="13"/>
        <v>1</v>
      </c>
      <c r="AD63" s="8">
        <f t="shared" si="2"/>
        <v>-0.05</v>
      </c>
      <c r="AE63" s="8">
        <f t="shared" si="3"/>
        <v>-0.02</v>
      </c>
      <c r="AF63" s="8" t="str">
        <f t="shared" si="14"/>
        <v>-0.05--0.02</v>
      </c>
    </row>
    <row r="64" spans="1:32" x14ac:dyDescent="0.2">
      <c r="A64" s="9">
        <f t="shared" si="10"/>
        <v>61</v>
      </c>
      <c r="B64" s="7" t="s">
        <v>640</v>
      </c>
      <c r="C64" s="6" t="s">
        <v>6</v>
      </c>
      <c r="D64" s="6" t="str">
        <f>IF(A64&gt;0,INDEX('Degree of Public Space By Distr'!A:A,MATCH(RawData_Position!A64,'Degree of Public Space By Distr'!L:L,0)),"")</f>
        <v>วัดมกุฏกษัตริยาราม</v>
      </c>
      <c r="E64" s="6" t="str">
        <f>IF(A64&gt;0,INDEX('Degree of Public Space By Distr'!J:J,MATCH(RawData_Position!A64,'Degree of Public Space By Distr'!L:L,0)),"")</f>
        <v>เขตพระนคร</v>
      </c>
      <c r="F64" s="6">
        <f t="shared" si="5"/>
        <v>-0.8</v>
      </c>
      <c r="G64" s="6">
        <f t="shared" si="6"/>
        <v>0.04</v>
      </c>
      <c r="H6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4" s="7">
        <f>INDEX(Sheet1!D:D,MATCH(Table4[[#This Row],[PlaceName]],Sheet1!B:B,0))</f>
        <v>13.7641065610886</v>
      </c>
      <c r="J64" s="7">
        <f>INDEX(Sheet1!E:E,MATCH(Table4[[#This Row],[PlaceName]],Sheet1!B:B,0))</f>
        <v>100.506643903834</v>
      </c>
      <c r="K64" s="17"/>
      <c r="L64" s="17" t="s">
        <v>1285</v>
      </c>
      <c r="M64" s="17" t="str">
        <f>IF(A64&gt;0,INDEX('Degree of Public Space By Distr'!A:A,MATCH(RawData_Position!A64,'Degree of Public Space By Distr'!L:L,0)),"")</f>
        <v>วัดมกุฏกษัตริยาราม</v>
      </c>
      <c r="N64" s="17">
        <f>INDEX(Input_Score!D:D,MATCH(Table4[[#This Row],[TypeScoring]],Input_Score!A:A,0))</f>
        <v>4</v>
      </c>
      <c r="O64" s="17">
        <f t="shared" si="0"/>
        <v>-1</v>
      </c>
      <c r="P64" s="17">
        <f t="shared" si="1"/>
        <v>0</v>
      </c>
      <c r="Q64" s="17"/>
      <c r="R64">
        <f>COUNTIFS(U$3:U64,U64)</f>
        <v>19</v>
      </c>
      <c r="S64">
        <f>INDEX(Quadrant_GoogleSheets!C:C,MATCH(Table4[[#This Row],[PlaceName]],Quadrant_GoogleSheets!A:A,0))</f>
        <v>-1</v>
      </c>
      <c r="T64">
        <f>INDEX(Quadrant_GoogleSheets!D:D,MATCH(Table4[[#This Row],[PlaceName]],Quadrant_GoogleSheets!A:A,0))</f>
        <v>0</v>
      </c>
      <c r="U64" t="str">
        <f t="shared" si="7"/>
        <v>-1,0,Ok</v>
      </c>
      <c r="V64">
        <f t="shared" si="8"/>
        <v>0.2</v>
      </c>
      <c r="W64">
        <f t="shared" si="9"/>
        <v>0.04</v>
      </c>
      <c r="Y64">
        <v>63</v>
      </c>
      <c r="Z64">
        <v>62</v>
      </c>
      <c r="AA64">
        <f t="shared" si="11"/>
        <v>2</v>
      </c>
      <c r="AB64">
        <f t="shared" si="12"/>
        <v>7</v>
      </c>
      <c r="AC64">
        <f t="shared" si="13"/>
        <v>2</v>
      </c>
      <c r="AD64" s="8">
        <f t="shared" si="2"/>
        <v>-0.1</v>
      </c>
      <c r="AE64" s="8">
        <f t="shared" si="3"/>
        <v>-0.02</v>
      </c>
      <c r="AF64" s="8" t="str">
        <f t="shared" si="14"/>
        <v>-0.1--0.02</v>
      </c>
    </row>
    <row r="65" spans="1:32" x14ac:dyDescent="0.2">
      <c r="A65" s="9">
        <f t="shared" si="10"/>
        <v>62</v>
      </c>
      <c r="B65" s="7" t="s">
        <v>641</v>
      </c>
      <c r="C65" s="6" t="s">
        <v>6</v>
      </c>
      <c r="D65" s="6" t="str">
        <f>IF(A65&gt;0,INDEX('Degree of Public Space By Distr'!A:A,MATCH(RawData_Position!A65,'Degree of Public Space By Distr'!L:L,0)),"")</f>
        <v>วัดใหม่อมตรส</v>
      </c>
      <c r="E65" s="6" t="str">
        <f>IF(A65&gt;0,INDEX('Degree of Public Space By Distr'!J:J,MATCH(RawData_Position!A65,'Degree of Public Space By Distr'!L:L,0)),"")</f>
        <v>เขตพระนคร</v>
      </c>
      <c r="F65" s="6">
        <f t="shared" si="5"/>
        <v>-0.75</v>
      </c>
      <c r="G65" s="6">
        <f t="shared" si="6"/>
        <v>0.04</v>
      </c>
      <c r="H6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5" s="7">
        <f>INDEX(Sheet1!D:D,MATCH(Table4[[#This Row],[PlaceName]],Sheet1!B:B,0))</f>
        <v>13.764432708571</v>
      </c>
      <c r="J65" s="7">
        <f>INDEX(Sheet1!E:E,MATCH(Table4[[#This Row],[PlaceName]],Sheet1!B:B,0))</f>
        <v>100.501567906243</v>
      </c>
      <c r="K65" s="17"/>
      <c r="L65" s="17" t="s">
        <v>1285</v>
      </c>
      <c r="M65" s="17" t="str">
        <f>IF(A65&gt;0,INDEX('Degree of Public Space By Distr'!A:A,MATCH(RawData_Position!A65,'Degree of Public Space By Distr'!L:L,0)),"")</f>
        <v>วัดใหม่อมตรส</v>
      </c>
      <c r="N65" s="17">
        <f>INDEX(Input_Score!D:D,MATCH(Table4[[#This Row],[TypeScoring]],Input_Score!A:A,0))</f>
        <v>4</v>
      </c>
      <c r="O65" s="17">
        <f t="shared" si="0"/>
        <v>-1</v>
      </c>
      <c r="P65" s="17">
        <f t="shared" si="1"/>
        <v>0</v>
      </c>
      <c r="Q65" s="17"/>
      <c r="R65">
        <f>COUNTIFS(U$3:U65,U65)</f>
        <v>20</v>
      </c>
      <c r="S65">
        <f>INDEX(Quadrant_GoogleSheets!C:C,MATCH(Table4[[#This Row],[PlaceName]],Quadrant_GoogleSheets!A:A,0))</f>
        <v>-1</v>
      </c>
      <c r="T65">
        <f>INDEX(Quadrant_GoogleSheets!D:D,MATCH(Table4[[#This Row],[PlaceName]],Quadrant_GoogleSheets!A:A,0))</f>
        <v>0</v>
      </c>
      <c r="U65" t="str">
        <f t="shared" si="7"/>
        <v>-1,0,Ok</v>
      </c>
      <c r="V65">
        <f t="shared" si="8"/>
        <v>0.25</v>
      </c>
      <c r="W65">
        <f t="shared" si="9"/>
        <v>0.04</v>
      </c>
      <c r="Y65">
        <v>64</v>
      </c>
      <c r="Z65">
        <v>63</v>
      </c>
      <c r="AA65">
        <f t="shared" si="11"/>
        <v>3</v>
      </c>
      <c r="AB65">
        <f t="shared" si="12"/>
        <v>7</v>
      </c>
      <c r="AC65">
        <f t="shared" si="13"/>
        <v>3</v>
      </c>
      <c r="AD65" s="8">
        <f t="shared" si="2"/>
        <v>-0.15</v>
      </c>
      <c r="AE65" s="8">
        <f t="shared" si="3"/>
        <v>-0.02</v>
      </c>
      <c r="AF65" s="8" t="str">
        <f t="shared" si="14"/>
        <v>-0.15--0.02</v>
      </c>
    </row>
    <row r="66" spans="1:32" x14ac:dyDescent="0.2">
      <c r="A66" s="9">
        <f t="shared" si="10"/>
        <v>63</v>
      </c>
      <c r="B66" s="7" t="s">
        <v>642</v>
      </c>
      <c r="C66" s="6" t="s">
        <v>6</v>
      </c>
      <c r="D66" s="6" t="str">
        <f>IF(A66&gt;0,INDEX('Degree of Public Space By Distr'!A:A,MATCH(RawData_Position!A66,'Degree of Public Space By Distr'!L:L,0)),"")</f>
        <v>วัดนรนารถสุนทริการาม</v>
      </c>
      <c r="E66" s="6" t="str">
        <f>IF(A66&gt;0,INDEX('Degree of Public Space By Distr'!J:J,MATCH(RawData_Position!A66,'Degree of Public Space By Distr'!L:L,0)),"")</f>
        <v>เขตพระนคร</v>
      </c>
      <c r="F66" s="6">
        <f t="shared" si="5"/>
        <v>-1.05</v>
      </c>
      <c r="G66" s="6">
        <f t="shared" si="6"/>
        <v>0.03</v>
      </c>
      <c r="H6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6" s="7">
        <f>INDEX(Sheet1!D:D,MATCH(Table4[[#This Row],[PlaceName]],Sheet1!B:B,0))</f>
        <v>13.7696368724104</v>
      </c>
      <c r="J66" s="7">
        <f>INDEX(Sheet1!E:E,MATCH(Table4[[#This Row],[PlaceName]],Sheet1!B:B,0))</f>
        <v>100.502833034757</v>
      </c>
      <c r="K66" s="17"/>
      <c r="L66" s="17" t="s">
        <v>1285</v>
      </c>
      <c r="M66" s="17" t="str">
        <f>IF(A66&gt;0,INDEX('Degree of Public Space By Distr'!A:A,MATCH(RawData_Position!A66,'Degree of Public Space By Distr'!L:L,0)),"")</f>
        <v>วัดนรนารถสุนทริการาม</v>
      </c>
      <c r="N66" s="17">
        <f>INDEX(Input_Score!D:D,MATCH(Table4[[#This Row],[TypeScoring]],Input_Score!A:A,0))</f>
        <v>4</v>
      </c>
      <c r="O66" s="17">
        <f t="shared" si="0"/>
        <v>-1</v>
      </c>
      <c r="P66" s="17">
        <f t="shared" si="1"/>
        <v>0</v>
      </c>
      <c r="Q66" s="17"/>
      <c r="R66">
        <f>COUNTIFS(U$3:U66,U66)</f>
        <v>21</v>
      </c>
      <c r="S66">
        <f>INDEX(Quadrant_GoogleSheets!C:C,MATCH(Table4[[#This Row],[PlaceName]],Quadrant_GoogleSheets!A:A,0))</f>
        <v>-1</v>
      </c>
      <c r="T66">
        <f>INDEX(Quadrant_GoogleSheets!D:D,MATCH(Table4[[#This Row],[PlaceName]],Quadrant_GoogleSheets!A:A,0))</f>
        <v>0</v>
      </c>
      <c r="U66" t="str">
        <f t="shared" si="7"/>
        <v>-1,0,Ok</v>
      </c>
      <c r="V66">
        <f t="shared" si="8"/>
        <v>-0.05</v>
      </c>
      <c r="W66">
        <f t="shared" si="9"/>
        <v>0.03</v>
      </c>
      <c r="Y66">
        <v>65</v>
      </c>
      <c r="Z66">
        <v>64</v>
      </c>
      <c r="AA66">
        <f t="shared" si="11"/>
        <v>4</v>
      </c>
      <c r="AB66">
        <f t="shared" si="12"/>
        <v>7</v>
      </c>
      <c r="AC66">
        <f t="shared" si="13"/>
        <v>4</v>
      </c>
      <c r="AD66" s="8">
        <f t="shared" si="2"/>
        <v>-0.2</v>
      </c>
      <c r="AE66" s="8">
        <f t="shared" si="3"/>
        <v>-0.02</v>
      </c>
      <c r="AF66" s="8" t="str">
        <f t="shared" si="14"/>
        <v>-0.2--0.02</v>
      </c>
    </row>
    <row r="67" spans="1:32" x14ac:dyDescent="0.2">
      <c r="A67" s="9">
        <f t="shared" si="10"/>
        <v>64</v>
      </c>
      <c r="B67" s="7" t="s">
        <v>643</v>
      </c>
      <c r="C67" s="6" t="s">
        <v>6</v>
      </c>
      <c r="D67" s="6" t="str">
        <f>IF(A67&gt;0,INDEX('Degree of Public Space By Distr'!A:A,MATCH(RawData_Position!A67,'Degree of Public Space By Distr'!L:L,0)),"")</f>
        <v>วัดเอี่ยมวรนุช</v>
      </c>
      <c r="E67" s="6" t="str">
        <f>IF(A67&gt;0,INDEX('Degree of Public Space By Distr'!J:J,MATCH(RawData_Position!A67,'Degree of Public Space By Distr'!L:L,0)),"")</f>
        <v>เขตพระนคร</v>
      </c>
      <c r="F67" s="6">
        <f t="shared" si="5"/>
        <v>-1.1000000000000001</v>
      </c>
      <c r="G67" s="6">
        <f t="shared" si="6"/>
        <v>0.03</v>
      </c>
      <c r="H6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7" s="7">
        <f>INDEX(Sheet1!D:D,MATCH(Table4[[#This Row],[PlaceName]],Sheet1!B:B,0))</f>
        <v>13.766246239955899</v>
      </c>
      <c r="J67" s="7">
        <f>INDEX(Sheet1!E:E,MATCH(Table4[[#This Row],[PlaceName]],Sheet1!B:B,0))</f>
        <v>100.500960840289</v>
      </c>
      <c r="K67" s="17"/>
      <c r="L67" s="17" t="s">
        <v>1285</v>
      </c>
      <c r="M67" s="17" t="str">
        <f>IF(A67&gt;0,INDEX('Degree of Public Space By Distr'!A:A,MATCH(RawData_Position!A67,'Degree of Public Space By Distr'!L:L,0)),"")</f>
        <v>วัดเอี่ยมวรนุช</v>
      </c>
      <c r="N67" s="17">
        <f>INDEX(Input_Score!D:D,MATCH(Table4[[#This Row],[TypeScoring]],Input_Score!A:A,0))</f>
        <v>4</v>
      </c>
      <c r="O67" s="17">
        <f t="shared" si="0"/>
        <v>-1</v>
      </c>
      <c r="P67" s="17">
        <f t="shared" si="1"/>
        <v>0</v>
      </c>
      <c r="Q67" s="17"/>
      <c r="R67">
        <f>COUNTIFS(U$3:U67,U67)</f>
        <v>22</v>
      </c>
      <c r="S67">
        <f>INDEX(Quadrant_GoogleSheets!C:C,MATCH(Table4[[#This Row],[PlaceName]],Quadrant_GoogleSheets!A:A,0))</f>
        <v>-1</v>
      </c>
      <c r="T67">
        <f>INDEX(Quadrant_GoogleSheets!D:D,MATCH(Table4[[#This Row],[PlaceName]],Quadrant_GoogleSheets!A:A,0))</f>
        <v>0</v>
      </c>
      <c r="U67" t="str">
        <f t="shared" si="7"/>
        <v>-1,0,Ok</v>
      </c>
      <c r="V67">
        <f t="shared" si="8"/>
        <v>-0.1</v>
      </c>
      <c r="W67">
        <f t="shared" si="9"/>
        <v>0.03</v>
      </c>
      <c r="Y67">
        <v>66</v>
      </c>
      <c r="Z67">
        <v>65</v>
      </c>
      <c r="AA67">
        <f t="shared" si="11"/>
        <v>5</v>
      </c>
      <c r="AB67">
        <f t="shared" si="12"/>
        <v>7</v>
      </c>
      <c r="AC67">
        <f t="shared" si="13"/>
        <v>5</v>
      </c>
      <c r="AD67" s="8">
        <f t="shared" si="2"/>
        <v>-0.25</v>
      </c>
      <c r="AE67" s="8">
        <f t="shared" si="3"/>
        <v>-0.02</v>
      </c>
      <c r="AF67" s="8" t="str">
        <f t="shared" si="14"/>
        <v>-0.25--0.02</v>
      </c>
    </row>
    <row r="68" spans="1:32" x14ac:dyDescent="0.2">
      <c r="A68" s="9">
        <f t="shared" si="10"/>
        <v>65</v>
      </c>
      <c r="B68" s="7" t="s">
        <v>644</v>
      </c>
      <c r="C68" s="6" t="s">
        <v>6</v>
      </c>
      <c r="D68" s="6" t="str">
        <f>IF(A68&gt;0,INDEX('Degree of Public Space By Distr'!A:A,MATCH(RawData_Position!A68,'Degree of Public Space By Distr'!L:L,0)),"")</f>
        <v>วัดราชนัดดาราม</v>
      </c>
      <c r="E68" s="6" t="str">
        <f>IF(A68&gt;0,INDEX('Degree of Public Space By Distr'!J:J,MATCH(RawData_Position!A68,'Degree of Public Space By Distr'!L:L,0)),"")</f>
        <v>เขตพระนคร</v>
      </c>
      <c r="F68" s="6">
        <f t="shared" si="5"/>
        <v>-1.1499999999999999</v>
      </c>
      <c r="G68" s="6">
        <f t="shared" si="6"/>
        <v>0.03</v>
      </c>
      <c r="H6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68" s="7">
        <f>INDEX(Sheet1!D:D,MATCH(Table4[[#This Row],[PlaceName]],Sheet1!B:B,0))</f>
        <v>13.754868624252399</v>
      </c>
      <c r="J68" s="7">
        <f>INDEX(Sheet1!E:E,MATCH(Table4[[#This Row],[PlaceName]],Sheet1!B:B,0))</f>
        <v>100.504108841223</v>
      </c>
      <c r="K68" s="17"/>
      <c r="L68" s="17" t="s">
        <v>1285</v>
      </c>
      <c r="M68" s="17" t="str">
        <f>IF(A68&gt;0,INDEX('Degree of Public Space By Distr'!A:A,MATCH(RawData_Position!A68,'Degree of Public Space By Distr'!L:L,0)),"")</f>
        <v>วัดราชนัดดาราม</v>
      </c>
      <c r="N68" s="17">
        <f>INDEX(Input_Score!D:D,MATCH(Table4[[#This Row],[TypeScoring]],Input_Score!A:A,0))</f>
        <v>4</v>
      </c>
      <c r="O68" s="17">
        <f t="shared" ref="O68:O131" si="15">S68</f>
        <v>-1</v>
      </c>
      <c r="P68" s="17">
        <f t="shared" ref="P68:P131" si="16">T68</f>
        <v>0</v>
      </c>
      <c r="Q68" s="17"/>
      <c r="R68">
        <f>COUNTIFS(U$3:U68,U68)</f>
        <v>23</v>
      </c>
      <c r="S68">
        <f>INDEX(Quadrant_GoogleSheets!C:C,MATCH(Table4[[#This Row],[PlaceName]],Quadrant_GoogleSheets!A:A,0))</f>
        <v>-1</v>
      </c>
      <c r="T68">
        <f>INDEX(Quadrant_GoogleSheets!D:D,MATCH(Table4[[#This Row],[PlaceName]],Quadrant_GoogleSheets!A:A,0))</f>
        <v>0</v>
      </c>
      <c r="U68" t="str">
        <f t="shared" si="7"/>
        <v>-1,0,Ok</v>
      </c>
      <c r="V68">
        <f t="shared" si="8"/>
        <v>-0.15</v>
      </c>
      <c r="W68">
        <f t="shared" si="9"/>
        <v>0.03</v>
      </c>
      <c r="Y68">
        <v>67</v>
      </c>
      <c r="Z68">
        <v>66</v>
      </c>
      <c r="AA68">
        <f t="shared" si="11"/>
        <v>-1</v>
      </c>
      <c r="AB68">
        <f t="shared" si="12"/>
        <v>7</v>
      </c>
      <c r="AC68">
        <f t="shared" si="13"/>
        <v>6</v>
      </c>
      <c r="AD68" s="8">
        <f t="shared" ref="AD68:AD72" si="17">(AA68/$AC$1)*$Y$1*-1</f>
        <v>0.05</v>
      </c>
      <c r="AE68" s="8">
        <f t="shared" ref="AE68:AE102" si="18">INDEX($AK$2:$AK$12,MATCH(AB68,$AJ$2:$AJ$12,0))</f>
        <v>-0.02</v>
      </c>
      <c r="AF68" s="8" t="str">
        <f t="shared" si="14"/>
        <v>0.05--0.02</v>
      </c>
    </row>
    <row r="69" spans="1:32" x14ac:dyDescent="0.2">
      <c r="A69" s="9">
        <f t="shared" si="10"/>
        <v>66</v>
      </c>
      <c r="B69" s="7" t="s">
        <v>645</v>
      </c>
      <c r="C69" s="6" t="s">
        <v>6</v>
      </c>
      <c r="D69" s="6" t="str">
        <f>IF(A69&gt;0,INDEX('Degree of Public Space By Distr'!A:A,MATCH(RawData_Position!A69,'Degree of Public Space By Distr'!L:L,0)),"")</f>
        <v>ลานพลับพลามหาเจษฎาบดินทร์</v>
      </c>
      <c r="E69" s="6" t="str">
        <f>IF(A69&gt;0,INDEX('Degree of Public Space By Distr'!J:J,MATCH(RawData_Position!A69,'Degree of Public Space By Distr'!L:L,0)),"")</f>
        <v>เขตพระนคร</v>
      </c>
      <c r="F69" s="6" t="e">
        <f t="shared" ref="F69:F132" si="19">S69+V69</f>
        <v>#VALUE!</v>
      </c>
      <c r="G69" s="6">
        <f t="shared" ref="G69:G132" si="20">T69+W69</f>
        <v>1.05</v>
      </c>
      <c r="H69" s="10" t="str">
        <f>IFERROR(INDEX(Quadrant_GoogleSheets!B:B,MATCH(Table4[[#This Row],[PlaceName]],Quadrant_GoogleSheets!A:A,0)),INDEX(Quadrant_GoogleSheets!B:B,MATCH(Table4[[#This Row],[Column1]],Quadrant_GoogleSheets!A:A,0)))</f>
        <v>Text</v>
      </c>
      <c r="I69" s="7">
        <f>INDEX(Sheet1!D:D,MATCH(Table4[[#This Row],[PlaceName]],Sheet1!B:B,0))</f>
        <v>13.7556777205141</v>
      </c>
      <c r="J69" s="7">
        <f>INDEX(Sheet1!E:E,MATCH(Table4[[#This Row],[PlaceName]],Sheet1!B:B,0))</f>
        <v>100.504823957423</v>
      </c>
      <c r="K69" s="17"/>
      <c r="L69" s="17" t="s">
        <v>1429</v>
      </c>
      <c r="M69" s="17" t="str">
        <f>IF(A69&gt;0,INDEX('Degree of Public Space By Distr'!A:A,MATCH(RawData_Position!A69,'Degree of Public Space By Distr'!L:L,0)),"")</f>
        <v>ลานพลับพลามหาเจษฎาบดินทร์</v>
      </c>
      <c r="N69" s="17" t="e">
        <f>INDEX(Input_Score!D:D,MATCH(Table4[[#This Row],[TypeScoring]],Input_Score!A:A,0))</f>
        <v>#N/A</v>
      </c>
      <c r="O69" s="17" t="str">
        <f t="shared" si="15"/>
        <v>คณะกรรมการอนุรักษ์และพัฒนากรุงรัตนโกสินทร์และเมืองเก่า</v>
      </c>
      <c r="P69" s="17">
        <f t="shared" si="16"/>
        <v>1</v>
      </c>
      <c r="Q69" s="17"/>
      <c r="R69">
        <f>COUNTIFS(U$3:U69,U69)</f>
        <v>1</v>
      </c>
      <c r="S69" t="str">
        <f>INDEX(Quadrant_GoogleSheets!C:C,MATCH(Table4[[#This Row],[PlaceName]],Quadrant_GoogleSheets!A:A,0))</f>
        <v>คณะกรรมการอนุรักษ์และพัฒนากรุงรัตนโกสินทร์และเมืองเก่า</v>
      </c>
      <c r="T69">
        <f>INDEX(Quadrant_GoogleSheets!D:D,MATCH(Table4[[#This Row],[PlaceName]],Quadrant_GoogleSheets!A:A,0))</f>
        <v>1</v>
      </c>
      <c r="U69" t="str">
        <f t="shared" ref="U69:U132" si="21">S69&amp;","&amp;T69&amp;","&amp;L69</f>
        <v>คณะกรรมการอนุรักษ์และพัฒนากรุงรัตนโกสินทร์และเมืองเก่า,1,No-Quadrant</v>
      </c>
      <c r="V69">
        <f t="shared" ref="V69:V132" si="22">INDEX(AD:AD,MATCH($R69,$Z:$Z,0))</f>
        <v>-0.05</v>
      </c>
      <c r="W69">
        <f t="shared" ref="W69:W132" si="23">INDEX(AE:AE,MATCH($R69,$Z:$Z,0))</f>
        <v>0.05</v>
      </c>
      <c r="Y69">
        <v>68</v>
      </c>
      <c r="Z69">
        <v>67</v>
      </c>
      <c r="AA69">
        <f t="shared" si="11"/>
        <v>-2</v>
      </c>
      <c r="AB69">
        <f t="shared" si="12"/>
        <v>7</v>
      </c>
      <c r="AC69">
        <f t="shared" si="13"/>
        <v>7</v>
      </c>
      <c r="AD69" s="8">
        <f t="shared" si="17"/>
        <v>0.1</v>
      </c>
      <c r="AE69" s="8">
        <f t="shared" si="18"/>
        <v>-0.02</v>
      </c>
      <c r="AF69" s="8" t="str">
        <f t="shared" si="14"/>
        <v>0.1--0.02</v>
      </c>
    </row>
    <row r="70" spans="1:32" x14ac:dyDescent="0.2">
      <c r="A70" s="9">
        <f t="shared" ref="A70:A133" si="24">IF(OR(A69="",A69=$A$1),"",A69+1)</f>
        <v>67</v>
      </c>
      <c r="B70" s="7" t="s">
        <v>646</v>
      </c>
      <c r="C70" s="6" t="s">
        <v>6</v>
      </c>
      <c r="D70" s="6" t="str">
        <f>IF(A70&gt;0,INDEX('Degree of Public Space By Distr'!A:A,MATCH(RawData_Position!A70,'Degree of Public Space By Distr'!L:L,0)),"")</f>
        <v>ลานปฐมพระบรมราชานุสาวรีย์เฉลิมพระเกียรต</v>
      </c>
      <c r="E70" s="6" t="str">
        <f>IF(A70&gt;0,INDEX('Degree of Public Space By Distr'!J:J,MATCH(RawData_Position!A70,'Degree of Public Space By Distr'!L:L,0)),"")</f>
        <v>เขตพระนคร</v>
      </c>
      <c r="F70" s="6">
        <f t="shared" si="19"/>
        <v>1.9</v>
      </c>
      <c r="G70" s="6">
        <f t="shared" si="20"/>
        <v>1.05</v>
      </c>
      <c r="H70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70" s="7">
        <f>INDEX(Sheet1!D:D,MATCH(Table4[[#This Row],[PlaceName]],Sheet1!B:B,0))</f>
        <v>13.741147673747101</v>
      </c>
      <c r="J70" s="7">
        <f>INDEX(Sheet1!E:E,MATCH(Table4[[#This Row],[PlaceName]],Sheet1!B:B,0))</f>
        <v>100.49821168071701</v>
      </c>
      <c r="K70" s="17"/>
      <c r="L70" s="17" t="s">
        <v>1285</v>
      </c>
      <c r="M70" s="17" t="str">
        <f>IF(A70&gt;0,INDEX('Degree of Public Space By Distr'!A:A,MATCH(RawData_Position!A70,'Degree of Public Space By Distr'!L:L,0)),"")</f>
        <v>ลานปฐมพระบรมราชานุสาวรีย์เฉลิมพระเกียรต</v>
      </c>
      <c r="N70" s="17">
        <f>INDEX(Input_Score!D:D,MATCH(Table4[[#This Row],[TypeScoring]],Input_Score!A:A,0))</f>
        <v>9</v>
      </c>
      <c r="O70" s="17">
        <f t="shared" si="15"/>
        <v>2</v>
      </c>
      <c r="P70" s="17">
        <f t="shared" si="16"/>
        <v>1</v>
      </c>
      <c r="Q70" s="17"/>
      <c r="R70">
        <f>COUNTIFS(U$3:U70,U70)</f>
        <v>2</v>
      </c>
      <c r="S70">
        <f>INDEX(Quadrant_GoogleSheets!C:C,MATCH(Table4[[#This Row],[PlaceName]],Quadrant_GoogleSheets!A:A,0))</f>
        <v>2</v>
      </c>
      <c r="T70">
        <f>INDEX(Quadrant_GoogleSheets!D:D,MATCH(Table4[[#This Row],[PlaceName]],Quadrant_GoogleSheets!A:A,0))</f>
        <v>1</v>
      </c>
      <c r="U70" t="str">
        <f t="shared" si="21"/>
        <v>2,1,Ok</v>
      </c>
      <c r="V70">
        <f t="shared" si="22"/>
        <v>-0.1</v>
      </c>
      <c r="W70">
        <f t="shared" si="23"/>
        <v>0.05</v>
      </c>
      <c r="Y70">
        <v>69</v>
      </c>
      <c r="Z70">
        <v>68</v>
      </c>
      <c r="AA70">
        <f t="shared" si="11"/>
        <v>-3</v>
      </c>
      <c r="AB70">
        <f t="shared" si="12"/>
        <v>7</v>
      </c>
      <c r="AC70">
        <f t="shared" si="13"/>
        <v>8</v>
      </c>
      <c r="AD70" s="8">
        <f t="shared" si="17"/>
        <v>0.15</v>
      </c>
      <c r="AE70" s="8">
        <f t="shared" si="18"/>
        <v>-0.02</v>
      </c>
      <c r="AF70" s="8" t="str">
        <f t="shared" si="14"/>
        <v>0.15--0.02</v>
      </c>
    </row>
    <row r="71" spans="1:32" x14ac:dyDescent="0.2">
      <c r="A71" s="9">
        <f t="shared" si="24"/>
        <v>68</v>
      </c>
      <c r="B71" s="7" t="s">
        <v>647</v>
      </c>
      <c r="C71" s="6" t="s">
        <v>6</v>
      </c>
      <c r="D71" s="6" t="str">
        <f>IF(A71&gt;0,INDEX('Degree of Public Space By Distr'!A:A,MATCH(RawData_Position!A71,'Degree of Public Space By Distr'!L:L,0)),"")</f>
        <v>สวนในวัดสังเวสวิศยาราม</v>
      </c>
      <c r="E71" s="6" t="str">
        <f>IF(A71&gt;0,INDEX('Degree of Public Space By Distr'!J:J,MATCH(RawData_Position!A71,'Degree of Public Space By Distr'!L:L,0)),"")</f>
        <v>เขตพระนคร</v>
      </c>
      <c r="F71" s="6">
        <f t="shared" si="19"/>
        <v>-2.0499999999999998</v>
      </c>
      <c r="G71" s="6">
        <f t="shared" si="20"/>
        <v>1.05</v>
      </c>
      <c r="H7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71" s="7">
        <f>INDEX(Sheet1!D:D,MATCH(Table4[[#This Row],[PlaceName]],Sheet1!B:B,0))</f>
        <v>13.7641656521544</v>
      </c>
      <c r="J71" s="7">
        <f>INDEX(Sheet1!E:E,MATCH(Table4[[#This Row],[PlaceName]],Sheet1!B:B,0))</f>
        <v>100.497844937449</v>
      </c>
      <c r="K71" s="17"/>
      <c r="L71" s="17" t="s">
        <v>1285</v>
      </c>
      <c r="M71" s="17" t="str">
        <f>IF(A71&gt;0,INDEX('Degree of Public Space By Distr'!A:A,MATCH(RawData_Position!A71,'Degree of Public Space By Distr'!L:L,0)),"")</f>
        <v>สวนในวัดสังเวสวิศยาราม</v>
      </c>
      <c r="N71" s="17">
        <f>INDEX(Input_Score!D:D,MATCH(Table4[[#This Row],[TypeScoring]],Input_Score!A:A,0))</f>
        <v>7</v>
      </c>
      <c r="O71" s="17">
        <f t="shared" si="15"/>
        <v>-2</v>
      </c>
      <c r="P71" s="17">
        <f t="shared" si="16"/>
        <v>1</v>
      </c>
      <c r="Q71" s="17"/>
      <c r="R71">
        <f>COUNTIFS(U$3:U71,U71)</f>
        <v>1</v>
      </c>
      <c r="S71">
        <f>INDEX(Quadrant_GoogleSheets!C:C,MATCH(Table4[[#This Row],[PlaceName]],Quadrant_GoogleSheets!A:A,0))</f>
        <v>-2</v>
      </c>
      <c r="T71">
        <f>INDEX(Quadrant_GoogleSheets!D:D,MATCH(Table4[[#This Row],[PlaceName]],Quadrant_GoogleSheets!A:A,0))</f>
        <v>1</v>
      </c>
      <c r="U71" t="str">
        <f t="shared" si="21"/>
        <v>-2,1,Ok</v>
      </c>
      <c r="V71">
        <f t="shared" si="22"/>
        <v>-0.05</v>
      </c>
      <c r="W71">
        <f t="shared" si="23"/>
        <v>0.05</v>
      </c>
      <c r="Y71">
        <v>70</v>
      </c>
      <c r="Z71">
        <v>69</v>
      </c>
      <c r="AA71">
        <f t="shared" si="11"/>
        <v>-4</v>
      </c>
      <c r="AB71">
        <f t="shared" si="12"/>
        <v>7</v>
      </c>
      <c r="AC71">
        <f t="shared" si="13"/>
        <v>9</v>
      </c>
      <c r="AD71" s="8">
        <f t="shared" si="17"/>
        <v>0.2</v>
      </c>
      <c r="AE71" s="8">
        <f t="shared" si="18"/>
        <v>-0.02</v>
      </c>
      <c r="AF71" s="8" t="str">
        <f t="shared" si="14"/>
        <v>0.2--0.02</v>
      </c>
    </row>
    <row r="72" spans="1:32" x14ac:dyDescent="0.2">
      <c r="A72" s="9">
        <f t="shared" si="24"/>
        <v>69</v>
      </c>
      <c r="B72" s="7" t="s">
        <v>648</v>
      </c>
      <c r="C72" s="6" t="s">
        <v>6</v>
      </c>
      <c r="D72" s="6" t="str">
        <f>IF(A72&gt;0,INDEX('Degree of Public Space By Distr'!A:A,MATCH(RawData_Position!A72,'Degree of Public Space By Distr'!L:L,0)),"")</f>
        <v>พิพิธภัณฑ์การเรียนรู้แห่งชาติ Museum Siam</v>
      </c>
      <c r="E72" s="6" t="str">
        <f>IF(A72&gt;0,INDEX('Degree of Public Space By Distr'!J:J,MATCH(RawData_Position!A72,'Degree of Public Space By Distr'!L:L,0)),"")</f>
        <v>เขตพระนคร</v>
      </c>
      <c r="F72" s="6">
        <f t="shared" si="19"/>
        <v>0.95</v>
      </c>
      <c r="G72" s="6">
        <f t="shared" si="20"/>
        <v>-0.95</v>
      </c>
      <c r="H7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72" s="7">
        <f>INDEX(Sheet1!D:D,MATCH(Table4[[#This Row],[PlaceName]],Sheet1!B:B,0))</f>
        <v>13.7443228272544</v>
      </c>
      <c r="J72" s="7">
        <f>INDEX(Sheet1!E:E,MATCH(Table4[[#This Row],[PlaceName]],Sheet1!B:B,0))</f>
        <v>100.494184975659</v>
      </c>
      <c r="K72" s="17"/>
      <c r="L72" s="17" t="s">
        <v>1285</v>
      </c>
      <c r="M72" s="17" t="str">
        <f>IF(A72&gt;0,INDEX('Degree of Public Space By Distr'!A:A,MATCH(RawData_Position!A72,'Degree of Public Space By Distr'!L:L,0)),"")</f>
        <v>พิพิธภัณฑ์การเรียนรู้แห่งชาติ Museum Siam</v>
      </c>
      <c r="N72" s="17">
        <f>INDEX(Input_Score!D:D,MATCH(Table4[[#This Row],[TypeScoring]],Input_Score!A:A,0))</f>
        <v>3</v>
      </c>
      <c r="O72" s="17">
        <f t="shared" si="15"/>
        <v>1</v>
      </c>
      <c r="P72" s="17">
        <f t="shared" si="16"/>
        <v>-1</v>
      </c>
      <c r="Q72" s="17"/>
      <c r="R72">
        <f>COUNTIFS(U$3:U72,U72)</f>
        <v>1</v>
      </c>
      <c r="S72">
        <f>INDEX(Quadrant_GoogleSheets!C:C,MATCH(Table4[[#This Row],[PlaceName]],Quadrant_GoogleSheets!A:A,0))</f>
        <v>1</v>
      </c>
      <c r="T72">
        <f>INDEX(Quadrant_GoogleSheets!D:D,MATCH(Table4[[#This Row],[PlaceName]],Quadrant_GoogleSheets!A:A,0))</f>
        <v>-1</v>
      </c>
      <c r="U72" t="str">
        <f t="shared" si="21"/>
        <v>1,-1,Ok</v>
      </c>
      <c r="V72">
        <f t="shared" si="22"/>
        <v>-0.05</v>
      </c>
      <c r="W72">
        <f t="shared" si="23"/>
        <v>0.05</v>
      </c>
      <c r="Y72">
        <v>71</v>
      </c>
      <c r="Z72">
        <v>70</v>
      </c>
      <c r="AA72">
        <f t="shared" si="11"/>
        <v>-5</v>
      </c>
      <c r="AB72">
        <f t="shared" si="12"/>
        <v>7</v>
      </c>
      <c r="AC72">
        <f t="shared" si="13"/>
        <v>10</v>
      </c>
      <c r="AD72" s="8">
        <f t="shared" si="17"/>
        <v>0.25</v>
      </c>
      <c r="AE72" s="8">
        <f t="shared" si="18"/>
        <v>-0.02</v>
      </c>
      <c r="AF72" s="8" t="str">
        <f t="shared" si="14"/>
        <v>0.25--0.02</v>
      </c>
    </row>
    <row r="73" spans="1:32" x14ac:dyDescent="0.2">
      <c r="A73" s="9">
        <f t="shared" si="24"/>
        <v>70</v>
      </c>
      <c r="B73" s="7" t="s">
        <v>649</v>
      </c>
      <c r="C73" s="6" t="s">
        <v>6</v>
      </c>
      <c r="D73" s="6" t="str">
        <f>IF(A73&gt;0,INDEX('Degree of Public Space By Distr'!A:A,MATCH(RawData_Position!A73,'Degree of Public Space By Distr'!L:L,0)),"")</f>
        <v>สนามกีฬาราชนาวีสโมสร</v>
      </c>
      <c r="E73" s="6" t="str">
        <f>IF(A73&gt;0,INDEX('Degree of Public Space By Distr'!J:J,MATCH(RawData_Position!A73,'Degree of Public Space By Distr'!L:L,0)),"")</f>
        <v>เขตพระนคร</v>
      </c>
      <c r="F73" s="6">
        <f t="shared" si="19"/>
        <v>1.95</v>
      </c>
      <c r="G73" s="6">
        <f t="shared" si="20"/>
        <v>-1.95</v>
      </c>
      <c r="H73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73" s="7">
        <f>INDEX(Sheet1!D:D,MATCH(Table4[[#This Row],[PlaceName]],Sheet1!B:B,0))</f>
        <v>0</v>
      </c>
      <c r="J73" s="7">
        <f>INDEX(Sheet1!E:E,MATCH(Table4[[#This Row],[PlaceName]],Sheet1!B:B,0))</f>
        <v>0</v>
      </c>
      <c r="K73" s="17" t="s">
        <v>1281</v>
      </c>
      <c r="L73" s="17" t="s">
        <v>1032</v>
      </c>
      <c r="M73" s="17" t="str">
        <f>IF(A73&gt;0,INDEX('Degree of Public Space By Distr'!A:A,MATCH(RawData_Position!A73,'Degree of Public Space By Distr'!L:L,0)),"")</f>
        <v>สนามกีฬาราชนาวีสโมสร</v>
      </c>
      <c r="N73" s="17">
        <f>INDEX(Input_Score!D:D,MATCH(Table4[[#This Row],[TypeScoring]],Input_Score!A:A,0))</f>
        <v>3</v>
      </c>
      <c r="O73" s="17">
        <f t="shared" si="15"/>
        <v>2</v>
      </c>
      <c r="P73" s="17">
        <f t="shared" si="16"/>
        <v>-2</v>
      </c>
      <c r="Q73" s="17"/>
      <c r="R73">
        <f>COUNTIFS(U$3:U73,U73)</f>
        <v>1</v>
      </c>
      <c r="S73">
        <f>INDEX(Quadrant_GoogleSheets!C:C,MATCH(Table4[[#This Row],[PlaceName]],Quadrant_GoogleSheets!A:A,0))</f>
        <v>2</v>
      </c>
      <c r="T73">
        <f>INDEX(Quadrant_GoogleSheets!D:D,MATCH(Table4[[#This Row],[PlaceName]],Quadrant_GoogleSheets!A:A,0))</f>
        <v>-2</v>
      </c>
      <c r="U73" t="str">
        <f t="shared" si="21"/>
        <v>2,-2,No</v>
      </c>
      <c r="V73">
        <f t="shared" si="22"/>
        <v>-0.05</v>
      </c>
      <c r="W73">
        <f t="shared" si="23"/>
        <v>0.05</v>
      </c>
      <c r="Y73">
        <v>72</v>
      </c>
      <c r="Z73">
        <v>71</v>
      </c>
      <c r="AA73">
        <f t="shared" ref="AA73:AA102" si="25">IF(Z73&gt;5,AA68*-1)</f>
        <v>1</v>
      </c>
      <c r="AB73">
        <f t="shared" si="12"/>
        <v>8</v>
      </c>
      <c r="AC73">
        <f t="shared" si="13"/>
        <v>1</v>
      </c>
      <c r="AD73" s="8">
        <f t="shared" ref="AD73:AD102" si="26">(AA73/$AC$1)*$Y$1*-1</f>
        <v>-0.05</v>
      </c>
      <c r="AE73" s="8">
        <f t="shared" si="18"/>
        <v>-0.03</v>
      </c>
    </row>
    <row r="74" spans="1:32" x14ac:dyDescent="0.2">
      <c r="A74" s="9">
        <f t="shared" si="24"/>
        <v>71</v>
      </c>
      <c r="B74" s="7" t="s">
        <v>650</v>
      </c>
      <c r="C74" s="6" t="s">
        <v>6</v>
      </c>
      <c r="D74" s="6" t="str">
        <f>IF(A74&gt;0,INDEX('Degree of Public Space By Distr'!A:A,MATCH(RawData_Position!A74,'Degree of Public Space By Distr'!L:L,0)),"")</f>
        <v>สวนสาธารณะสะพานพระราม 8</v>
      </c>
      <c r="E74" s="6" t="str">
        <f>IF(A74&gt;0,INDEX('Degree of Public Space By Distr'!J:J,MATCH(RawData_Position!A74,'Degree of Public Space By Distr'!L:L,0)),"")</f>
        <v>เขตพระนคร</v>
      </c>
      <c r="F74" s="6">
        <f t="shared" si="19"/>
        <v>1.9</v>
      </c>
      <c r="G74" s="6">
        <f t="shared" si="20"/>
        <v>0.04</v>
      </c>
      <c r="H74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74" s="7">
        <f>INDEX(Sheet1!D:D,MATCH(Table4[[#This Row],[PlaceName]],Sheet1!B:B,0))</f>
        <v>13.7691613185278</v>
      </c>
      <c r="J74" s="7">
        <f>INDEX(Sheet1!E:E,MATCH(Table4[[#This Row],[PlaceName]],Sheet1!B:B,0))</f>
        <v>100.495251882048</v>
      </c>
      <c r="K74" s="17"/>
      <c r="L74" s="17" t="s">
        <v>1285</v>
      </c>
      <c r="M74" s="17" t="str">
        <f>IF(A74&gt;0,INDEX('Degree of Public Space By Distr'!A:A,MATCH(RawData_Position!A74,'Degree of Public Space By Distr'!L:L,0)),"")</f>
        <v>สวนสาธารณะสะพานพระราม 8</v>
      </c>
      <c r="N74" s="17">
        <f>INDEX(Input_Score!D:D,MATCH(Table4[[#This Row],[TypeScoring]],Input_Score!A:A,0))</f>
        <v>6</v>
      </c>
      <c r="O74" s="17">
        <f t="shared" si="15"/>
        <v>2</v>
      </c>
      <c r="P74" s="17">
        <f t="shared" si="16"/>
        <v>0</v>
      </c>
      <c r="Q74" s="17"/>
      <c r="R74">
        <f>COUNTIFS(U$3:U74,U74)</f>
        <v>12</v>
      </c>
      <c r="S74">
        <f>INDEX(Quadrant_GoogleSheets!C:C,MATCH(Table4[[#This Row],[PlaceName]],Quadrant_GoogleSheets!A:A,0))</f>
        <v>2</v>
      </c>
      <c r="T74">
        <f>INDEX(Quadrant_GoogleSheets!D:D,MATCH(Table4[[#This Row],[PlaceName]],Quadrant_GoogleSheets!A:A,0))</f>
        <v>0</v>
      </c>
      <c r="U74" t="str">
        <f t="shared" si="21"/>
        <v>2,0,Ok</v>
      </c>
      <c r="V74">
        <f t="shared" si="22"/>
        <v>-0.1</v>
      </c>
      <c r="W74">
        <f t="shared" si="23"/>
        <v>0.04</v>
      </c>
      <c r="Y74">
        <v>73</v>
      </c>
      <c r="Z74">
        <v>72</v>
      </c>
      <c r="AA74">
        <f t="shared" si="25"/>
        <v>2</v>
      </c>
      <c r="AB74">
        <f t="shared" si="12"/>
        <v>8</v>
      </c>
      <c r="AC74">
        <f t="shared" si="13"/>
        <v>2</v>
      </c>
      <c r="AD74" s="8">
        <f t="shared" si="26"/>
        <v>-0.1</v>
      </c>
      <c r="AE74" s="8">
        <f t="shared" si="18"/>
        <v>-0.03</v>
      </c>
    </row>
    <row r="75" spans="1:32" x14ac:dyDescent="0.2">
      <c r="A75" s="9">
        <f t="shared" si="24"/>
        <v>72</v>
      </c>
      <c r="B75" s="7" t="s">
        <v>651</v>
      </c>
      <c r="C75" s="6" t="s">
        <v>6</v>
      </c>
      <c r="D75" s="6" t="str">
        <f>IF(A75&gt;0,INDEX('Degree of Public Space By Distr'!A:A,MATCH(RawData_Position!A75,'Degree of Public Space By Distr'!L:L,0)),"")</f>
        <v>สนามไชย</v>
      </c>
      <c r="E75" s="6" t="str">
        <f>IF(A75&gt;0,INDEX('Degree of Public Space By Distr'!J:J,MATCH(RawData_Position!A75,'Degree of Public Space By Distr'!L:L,0)),"")</f>
        <v>เขตพระนคร</v>
      </c>
      <c r="F75" s="6" t="e">
        <f t="shared" si="19"/>
        <v>#N/A</v>
      </c>
      <c r="G75" s="6" t="e">
        <f t="shared" si="20"/>
        <v>#N/A</v>
      </c>
      <c r="H75" s="10" t="e">
        <f>IFERROR(INDEX(Quadrant_GoogleSheets!B:B,MATCH(Table4[[#This Row],[PlaceName]],Quadrant_GoogleSheets!A:A,0)),INDEX(Quadrant_GoogleSheets!B:B,MATCH(Table4[[#This Row],[Column1]],Quadrant_GoogleSheets!A:A,0)))</f>
        <v>#N/A</v>
      </c>
      <c r="I75" s="7">
        <f>INDEX(Sheet1!D:D,MATCH(Table4[[#This Row],[PlaceName]],Sheet1!B:B,0))</f>
        <v>0</v>
      </c>
      <c r="J75" s="7">
        <f>INDEX(Sheet1!E:E,MATCH(Table4[[#This Row],[PlaceName]],Sheet1!B:B,0))</f>
        <v>0</v>
      </c>
      <c r="K75" s="17" t="s">
        <v>1281</v>
      </c>
      <c r="L75" s="17" t="s">
        <v>1032</v>
      </c>
      <c r="M75" s="17" t="str">
        <f>IF(A75&gt;0,INDEX('Degree of Public Space By Distr'!A:A,MATCH(RawData_Position!A75,'Degree of Public Space By Distr'!L:L,0)),"")</f>
        <v>สนามไชย</v>
      </c>
      <c r="N75" s="17" t="e">
        <f>INDEX(Input_Score!D:D,MATCH(Table4[[#This Row],[TypeScoring]],Input_Score!A:A,0))</f>
        <v>#N/A</v>
      </c>
      <c r="O75" s="17" t="e">
        <f t="shared" si="15"/>
        <v>#N/A</v>
      </c>
      <c r="P75" s="17" t="e">
        <f t="shared" si="16"/>
        <v>#N/A</v>
      </c>
      <c r="Q75" s="17"/>
      <c r="R75">
        <f>COUNTIFS(U$3:U75,U75)</f>
        <v>2</v>
      </c>
      <c r="S75" t="e">
        <f>IFERROR(INDEX(Quadrant_GoogleSheets!C:C,MATCH(Table4[[#This Row],[PlaceName]],Quadrant_GoogleSheets!A:A,0)),INDEX(Quadrant_GoogleSheets!C:C,MATCH(M75,Quadrant_GoogleSheets!A:A,0)))</f>
        <v>#N/A</v>
      </c>
      <c r="T75" t="e">
        <f>IFERROR(INDEX(Quadrant_GoogleSheets!D:D,MATCH(Table4[[#This Row],[PlaceName]],Quadrant_GoogleSheets!A:A,0)),INDEX(Quadrant_GoogleSheets!D:D,MATCH(M75,Quadrant_GoogleSheets!A:A,0)))</f>
        <v>#N/A</v>
      </c>
      <c r="U75" t="e">
        <f t="shared" si="21"/>
        <v>#N/A</v>
      </c>
      <c r="V75">
        <f t="shared" si="22"/>
        <v>-0.1</v>
      </c>
      <c r="W75">
        <f t="shared" si="23"/>
        <v>0.05</v>
      </c>
      <c r="Y75">
        <v>74</v>
      </c>
      <c r="Z75">
        <v>73</v>
      </c>
      <c r="AA75">
        <f t="shared" si="25"/>
        <v>3</v>
      </c>
      <c r="AB75">
        <f t="shared" si="12"/>
        <v>8</v>
      </c>
      <c r="AC75">
        <f t="shared" si="13"/>
        <v>3</v>
      </c>
      <c r="AD75" s="8">
        <f t="shared" si="26"/>
        <v>-0.15</v>
      </c>
      <c r="AE75" s="8">
        <f t="shared" si="18"/>
        <v>-0.03</v>
      </c>
    </row>
    <row r="76" spans="1:32" x14ac:dyDescent="0.2">
      <c r="A76" s="9">
        <f t="shared" si="24"/>
        <v>73</v>
      </c>
      <c r="B76" s="7" t="s">
        <v>652</v>
      </c>
      <c r="C76" s="6" t="s">
        <v>6</v>
      </c>
      <c r="D76" s="6" t="str">
        <f>IF(A76&gt;0,INDEX('Degree of Public Space By Distr'!A:A,MATCH(RawData_Position!A76,'Degree of Public Space By Distr'!L:L,0)),"")</f>
        <v>เขตบางแค</v>
      </c>
      <c r="E76" s="6" t="str">
        <f>IF(A76&gt;0,INDEX('Degree of Public Space By Distr'!J:J,MATCH(RawData_Position!A76,'Degree of Public Space By Distr'!L:L,0)),"")</f>
        <v>เขตบางแค</v>
      </c>
      <c r="F76" s="6">
        <f t="shared" si="19"/>
        <v>-0.15</v>
      </c>
      <c r="G76" s="6">
        <f t="shared" si="20"/>
        <v>0.05</v>
      </c>
      <c r="H7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76" s="7" t="e">
        <f>INDEX(Sheet1!D:D,MATCH(Table4[[#This Row],[PlaceName]],Sheet1!B:B,0))</f>
        <v>#N/A</v>
      </c>
      <c r="J76" s="7" t="e">
        <f>INDEX(Sheet1!E:E,MATCH(Table4[[#This Row],[PlaceName]],Sheet1!B:B,0))</f>
        <v>#N/A</v>
      </c>
      <c r="K76" s="17" t="s">
        <v>1032</v>
      </c>
      <c r="L76" s="17" t="s">
        <v>1032</v>
      </c>
      <c r="M76" s="17" t="str">
        <f>IF(A76&gt;0,INDEX('Degree of Public Space By Distr'!A:A,MATCH(RawData_Position!A76,'Degree of Public Space By Distr'!L:L,0)),"")</f>
        <v>เขตบางแค</v>
      </c>
      <c r="N76" s="17">
        <f>INDEX(Input_Score!D:D,MATCH(Table4[[#This Row],[TypeScoring]],Input_Score!A:A,0))</f>
        <v>5</v>
      </c>
      <c r="O76" s="17">
        <f t="shared" si="15"/>
        <v>0</v>
      </c>
      <c r="P76" s="17">
        <f t="shared" si="16"/>
        <v>0</v>
      </c>
      <c r="Q76" s="17"/>
      <c r="R76">
        <f>COUNTIFS(U$3:U76,U76)</f>
        <v>3</v>
      </c>
      <c r="S76">
        <f>INDEX(Quadrant_GoogleSheets!C:C,MATCH(Table4[[#This Row],[PlaceName]],Quadrant_GoogleSheets!A:A,0))</f>
        <v>0</v>
      </c>
      <c r="T76">
        <f>INDEX(Quadrant_GoogleSheets!D:D,MATCH(Table4[[#This Row],[PlaceName]],Quadrant_GoogleSheets!A:A,0))</f>
        <v>0</v>
      </c>
      <c r="U76" t="str">
        <f t="shared" si="21"/>
        <v>0,0,No</v>
      </c>
      <c r="V76">
        <f t="shared" si="22"/>
        <v>-0.15</v>
      </c>
      <c r="W76">
        <f t="shared" si="23"/>
        <v>0.05</v>
      </c>
      <c r="Y76">
        <v>75</v>
      </c>
      <c r="Z76">
        <v>74</v>
      </c>
      <c r="AA76">
        <f t="shared" si="25"/>
        <v>4</v>
      </c>
      <c r="AB76">
        <f t="shared" si="12"/>
        <v>8</v>
      </c>
      <c r="AC76">
        <f t="shared" si="13"/>
        <v>4</v>
      </c>
      <c r="AD76" s="8">
        <f t="shared" si="26"/>
        <v>-0.2</v>
      </c>
      <c r="AE76" s="8">
        <f t="shared" si="18"/>
        <v>-0.03</v>
      </c>
    </row>
    <row r="77" spans="1:32" x14ac:dyDescent="0.2">
      <c r="A77" s="9">
        <f t="shared" si="24"/>
        <v>74</v>
      </c>
      <c r="B77" s="7" t="s">
        <v>653</v>
      </c>
      <c r="C77" s="6" t="s">
        <v>6</v>
      </c>
      <c r="D77" s="6" t="str">
        <f>IF(A77&gt;0,INDEX('Degree of Public Space By Distr'!A:A,MATCH(RawData_Position!A77,'Degree of Public Space By Distr'!L:L,0)),"")</f>
        <v>ลานวัดศาลาแดง</v>
      </c>
      <c r="E77" s="6" t="str">
        <f>IF(A77&gt;0,INDEX('Degree of Public Space By Distr'!J:J,MATCH(RawData_Position!A77,'Degree of Public Space By Distr'!L:L,0)),"")</f>
        <v>เขตบางแค</v>
      </c>
      <c r="F77" s="6">
        <f t="shared" si="19"/>
        <v>-1.05</v>
      </c>
      <c r="G77" s="6">
        <f t="shared" si="20"/>
        <v>1.05</v>
      </c>
      <c r="H77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77" s="7">
        <f>INDEX(Sheet1!D:D,MATCH(Table4[[#This Row],[PlaceName]],Sheet1!B:B,0))</f>
        <v>13.7506971667637</v>
      </c>
      <c r="J77" s="7">
        <f>INDEX(Sheet1!E:E,MATCH(Table4[[#This Row],[PlaceName]],Sheet1!B:B,0))</f>
        <v>100.354285466115</v>
      </c>
      <c r="K77" s="17"/>
      <c r="L77" s="17" t="s">
        <v>1285</v>
      </c>
      <c r="M77" s="17" t="str">
        <f>IF(A77&gt;0,INDEX('Degree of Public Space By Distr'!A:A,MATCH(RawData_Position!A77,'Degree of Public Space By Distr'!L:L,0)),"")</f>
        <v>ลานวัดศาลาแดง</v>
      </c>
      <c r="N77" s="17">
        <f>INDEX(Input_Score!D:D,MATCH(Table4[[#This Row],[TypeScoring]],Input_Score!A:A,0))</f>
        <v>7</v>
      </c>
      <c r="O77" s="17">
        <f t="shared" si="15"/>
        <v>-1</v>
      </c>
      <c r="P77" s="17">
        <f t="shared" si="16"/>
        <v>1</v>
      </c>
      <c r="Q77" s="17"/>
      <c r="R77">
        <f>COUNTIFS(U$3:U77,U77)</f>
        <v>1</v>
      </c>
      <c r="S77">
        <f>INDEX(Quadrant_GoogleSheets!C:C,MATCH(Table4[[#This Row],[PlaceName]],Quadrant_GoogleSheets!A:A,0))</f>
        <v>-1</v>
      </c>
      <c r="T77">
        <f>INDEX(Quadrant_GoogleSheets!D:D,MATCH(Table4[[#This Row],[PlaceName]],Quadrant_GoogleSheets!A:A,0))</f>
        <v>1</v>
      </c>
      <c r="U77" t="str">
        <f t="shared" si="21"/>
        <v>-1,1,Ok</v>
      </c>
      <c r="V77">
        <f t="shared" si="22"/>
        <v>-0.05</v>
      </c>
      <c r="W77">
        <f t="shared" si="23"/>
        <v>0.05</v>
      </c>
      <c r="Y77">
        <v>76</v>
      </c>
      <c r="Z77">
        <v>75</v>
      </c>
      <c r="AA77">
        <f t="shared" si="25"/>
        <v>5</v>
      </c>
      <c r="AB77">
        <f t="shared" si="12"/>
        <v>8</v>
      </c>
      <c r="AC77">
        <f t="shared" si="13"/>
        <v>5</v>
      </c>
      <c r="AD77" s="8">
        <f t="shared" si="26"/>
        <v>-0.25</v>
      </c>
      <c r="AE77" s="8">
        <f t="shared" si="18"/>
        <v>-0.03</v>
      </c>
    </row>
    <row r="78" spans="1:32" x14ac:dyDescent="0.2">
      <c r="A78" s="9">
        <f t="shared" si="24"/>
        <v>75</v>
      </c>
      <c r="B78" s="7" t="s">
        <v>654</v>
      </c>
      <c r="C78" s="6" t="s">
        <v>6</v>
      </c>
      <c r="D78" s="6" t="str">
        <f>IF(A78&gt;0,INDEX('Degree of Public Space By Distr'!A:A,MATCH(RawData_Position!A78,'Degree of Public Space By Distr'!L:L,0)),"")</f>
        <v>ลานวัดบุณยประดิษฐ์ พระอารามหลวง</v>
      </c>
      <c r="E78" s="6" t="str">
        <f>IF(A78&gt;0,INDEX('Degree of Public Space By Distr'!J:J,MATCH(RawData_Position!A78,'Degree of Public Space By Distr'!L:L,0)),"")</f>
        <v>เขตบางแค</v>
      </c>
      <c r="F78" s="6">
        <f t="shared" si="19"/>
        <v>-1.1000000000000001</v>
      </c>
      <c r="G78" s="6">
        <f t="shared" si="20"/>
        <v>1.05</v>
      </c>
      <c r="H78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78" s="7">
        <f>INDEX(Sheet1!D:D,MATCH(Table4[[#This Row],[PlaceName]],Sheet1!B:B,0))</f>
        <v>13.729279153237499</v>
      </c>
      <c r="J78" s="7">
        <f>INDEX(Sheet1!E:E,MATCH(Table4[[#This Row],[PlaceName]],Sheet1!B:B,0))</f>
        <v>100.38854393483</v>
      </c>
      <c r="K78" s="17"/>
      <c r="L78" s="17" t="s">
        <v>1285</v>
      </c>
      <c r="M78" s="17" t="str">
        <f>IF(A78&gt;0,INDEX('Degree of Public Space By Distr'!A:A,MATCH(RawData_Position!A78,'Degree of Public Space By Distr'!L:L,0)),"")</f>
        <v>ลานวัดบุณยประดิษฐ์ พระอารามหลวง</v>
      </c>
      <c r="N78" s="17">
        <f>INDEX(Input_Score!D:D,MATCH(Table4[[#This Row],[TypeScoring]],Input_Score!A:A,0))</f>
        <v>7</v>
      </c>
      <c r="O78" s="17">
        <f t="shared" si="15"/>
        <v>-1</v>
      </c>
      <c r="P78" s="17">
        <f t="shared" si="16"/>
        <v>1</v>
      </c>
      <c r="Q78" s="17"/>
      <c r="R78">
        <f>COUNTIFS(U$3:U78,U78)</f>
        <v>2</v>
      </c>
      <c r="S78">
        <f>INDEX(Quadrant_GoogleSheets!C:C,MATCH(Table4[[#This Row],[PlaceName]],Quadrant_GoogleSheets!A:A,0))</f>
        <v>-1</v>
      </c>
      <c r="T78">
        <f>INDEX(Quadrant_GoogleSheets!D:D,MATCH(Table4[[#This Row],[PlaceName]],Quadrant_GoogleSheets!A:A,0))</f>
        <v>1</v>
      </c>
      <c r="U78" t="str">
        <f t="shared" si="21"/>
        <v>-1,1,Ok</v>
      </c>
      <c r="V78">
        <f t="shared" si="22"/>
        <v>-0.1</v>
      </c>
      <c r="W78">
        <f t="shared" si="23"/>
        <v>0.05</v>
      </c>
      <c r="Y78">
        <v>77</v>
      </c>
      <c r="Z78">
        <v>76</v>
      </c>
      <c r="AA78">
        <f t="shared" si="25"/>
        <v>-1</v>
      </c>
      <c r="AB78">
        <f t="shared" ref="AB78:AB102" si="27">AB68+1</f>
        <v>8</v>
      </c>
      <c r="AC78">
        <f t="shared" ref="AC78:AC102" si="28">AC68</f>
        <v>6</v>
      </c>
      <c r="AD78" s="8">
        <f t="shared" si="26"/>
        <v>0.05</v>
      </c>
      <c r="AE78" s="8">
        <f t="shared" si="18"/>
        <v>-0.03</v>
      </c>
    </row>
    <row r="79" spans="1:32" x14ac:dyDescent="0.2">
      <c r="A79" s="9">
        <f t="shared" si="24"/>
        <v>76</v>
      </c>
      <c r="B79" s="7" t="s">
        <v>655</v>
      </c>
      <c r="C79" s="6" t="s">
        <v>6</v>
      </c>
      <c r="D79" s="6" t="str">
        <f>IF(A79&gt;0,INDEX('Degree of Public Space By Distr'!A:A,MATCH(RawData_Position!A79,'Degree of Public Space By Distr'!L:L,0)),"")</f>
        <v>ลานวัดพรหมสุวรรณสามัคคี</v>
      </c>
      <c r="E79" s="6" t="str">
        <f>IF(A79&gt;0,INDEX('Degree of Public Space By Distr'!J:J,MATCH(RawData_Position!A79,'Degree of Public Space By Distr'!L:L,0)),"")</f>
        <v>เขตบางแค</v>
      </c>
      <c r="F79" s="6">
        <f t="shared" si="19"/>
        <v>-1.05</v>
      </c>
      <c r="G79" s="6">
        <f t="shared" si="20"/>
        <v>2.0499999999999998</v>
      </c>
      <c r="H79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79" s="7">
        <f>INDEX(Sheet1!D:D,MATCH(Table4[[#This Row],[PlaceName]],Sheet1!B:B,0))</f>
        <v>13.730109965406101</v>
      </c>
      <c r="J79" s="7">
        <f>INDEX(Sheet1!E:E,MATCH(Table4[[#This Row],[PlaceName]],Sheet1!B:B,0))</f>
        <v>100.36853143972201</v>
      </c>
      <c r="K79" s="17"/>
      <c r="L79" s="17" t="s">
        <v>1285</v>
      </c>
      <c r="M79" s="17" t="str">
        <f>IF(A79&gt;0,INDEX('Degree of Public Space By Distr'!A:A,MATCH(RawData_Position!A79,'Degree of Public Space By Distr'!L:L,0)),"")</f>
        <v>ลานวัดพรหมสุวรรณสามัคคี</v>
      </c>
      <c r="N79" s="17">
        <f>INDEX(Input_Score!D:D,MATCH(Table4[[#This Row],[TypeScoring]],Input_Score!A:A,0))</f>
        <v>7</v>
      </c>
      <c r="O79" s="17">
        <f t="shared" si="15"/>
        <v>-1</v>
      </c>
      <c r="P79" s="17">
        <f t="shared" si="16"/>
        <v>2</v>
      </c>
      <c r="Q79" s="17"/>
      <c r="R79">
        <f>COUNTIFS(U$3:U79,U79)</f>
        <v>1</v>
      </c>
      <c r="S79">
        <f>INDEX(Quadrant_GoogleSheets!C:C,MATCH(Table4[[#This Row],[PlaceName]],Quadrant_GoogleSheets!A:A,0))</f>
        <v>-1</v>
      </c>
      <c r="T79">
        <f>INDEX(Quadrant_GoogleSheets!D:D,MATCH(Table4[[#This Row],[PlaceName]],Quadrant_GoogleSheets!A:A,0))</f>
        <v>2</v>
      </c>
      <c r="U79" t="str">
        <f t="shared" si="21"/>
        <v>-1,2,Ok</v>
      </c>
      <c r="V79">
        <f t="shared" si="22"/>
        <v>-0.05</v>
      </c>
      <c r="W79">
        <f t="shared" si="23"/>
        <v>0.05</v>
      </c>
      <c r="Y79">
        <v>78</v>
      </c>
      <c r="Z79">
        <v>77</v>
      </c>
      <c r="AA79">
        <f t="shared" si="25"/>
        <v>-2</v>
      </c>
      <c r="AB79">
        <f t="shared" si="27"/>
        <v>8</v>
      </c>
      <c r="AC79">
        <f t="shared" si="28"/>
        <v>7</v>
      </c>
      <c r="AD79" s="8">
        <f t="shared" si="26"/>
        <v>0.1</v>
      </c>
      <c r="AE79" s="8">
        <f t="shared" si="18"/>
        <v>-0.03</v>
      </c>
    </row>
    <row r="80" spans="1:32" x14ac:dyDescent="0.2">
      <c r="A80" s="9">
        <f t="shared" si="24"/>
        <v>77</v>
      </c>
      <c r="B80" s="7" t="s">
        <v>656</v>
      </c>
      <c r="C80" s="6" t="s">
        <v>6</v>
      </c>
      <c r="D80" s="6" t="str">
        <f>IF(A80&gt;0,INDEX('Degree of Public Space By Distr'!A:A,MATCH(RawData_Position!A80,'Degree of Public Space By Distr'!L:L,0)),"")</f>
        <v>ลานวัดม่วง</v>
      </c>
      <c r="E80" s="6" t="str">
        <f>IF(A80&gt;0,INDEX('Degree of Public Space By Distr'!J:J,MATCH(RawData_Position!A80,'Degree of Public Space By Distr'!L:L,0)),"")</f>
        <v>เขตบางแค</v>
      </c>
      <c r="F80" s="6">
        <f t="shared" si="19"/>
        <v>-1.2</v>
      </c>
      <c r="G80" s="6">
        <f t="shared" si="20"/>
        <v>0.03</v>
      </c>
      <c r="H8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0" s="7">
        <f>INDEX(Sheet1!D:D,MATCH(Table4[[#This Row],[PlaceName]],Sheet1!B:B,0))</f>
        <v>13.6951830740323</v>
      </c>
      <c r="J80" s="7">
        <f>INDEX(Sheet1!E:E,MATCH(Table4[[#This Row],[PlaceName]],Sheet1!B:B,0))</f>
        <v>100.392836043412</v>
      </c>
      <c r="K80" s="17"/>
      <c r="L80" s="17" t="s">
        <v>1285</v>
      </c>
      <c r="M80" s="17" t="str">
        <f>IF(A80&gt;0,INDEX('Degree of Public Space By Distr'!A:A,MATCH(RawData_Position!A80,'Degree of Public Space By Distr'!L:L,0)),"")</f>
        <v>ลานวัดม่วง</v>
      </c>
      <c r="N80" s="17">
        <f>INDEX(Input_Score!D:D,MATCH(Table4[[#This Row],[TypeScoring]],Input_Score!A:A,0))</f>
        <v>4</v>
      </c>
      <c r="O80" s="17">
        <f t="shared" si="15"/>
        <v>-1</v>
      </c>
      <c r="P80" s="17">
        <f t="shared" si="16"/>
        <v>0</v>
      </c>
      <c r="Q80" s="17"/>
      <c r="R80">
        <f>COUNTIFS(U$3:U80,U80)</f>
        <v>24</v>
      </c>
      <c r="S80">
        <f>INDEX(Quadrant_GoogleSheets!C:C,MATCH(Table4[[#This Row],[PlaceName]],Quadrant_GoogleSheets!A:A,0))</f>
        <v>-1</v>
      </c>
      <c r="T80">
        <f>INDEX(Quadrant_GoogleSheets!D:D,MATCH(Table4[[#This Row],[PlaceName]],Quadrant_GoogleSheets!A:A,0))</f>
        <v>0</v>
      </c>
      <c r="U80" t="str">
        <f t="shared" si="21"/>
        <v>-1,0,Ok</v>
      </c>
      <c r="V80">
        <f t="shared" si="22"/>
        <v>-0.2</v>
      </c>
      <c r="W80">
        <f t="shared" si="23"/>
        <v>0.03</v>
      </c>
      <c r="Y80">
        <v>79</v>
      </c>
      <c r="Z80">
        <v>78</v>
      </c>
      <c r="AA80">
        <f t="shared" si="25"/>
        <v>-3</v>
      </c>
      <c r="AB80">
        <f t="shared" si="27"/>
        <v>8</v>
      </c>
      <c r="AC80">
        <f t="shared" si="28"/>
        <v>8</v>
      </c>
      <c r="AD80" s="8">
        <f t="shared" si="26"/>
        <v>0.15</v>
      </c>
      <c r="AE80" s="8">
        <f t="shared" si="18"/>
        <v>-0.03</v>
      </c>
    </row>
    <row r="81" spans="1:31" x14ac:dyDescent="0.2">
      <c r="A81" s="9">
        <f t="shared" si="24"/>
        <v>78</v>
      </c>
      <c r="B81" s="7" t="s">
        <v>657</v>
      </c>
      <c r="C81" s="6" t="s">
        <v>6</v>
      </c>
      <c r="D81" s="6" t="str">
        <f>IF(A81&gt;0,INDEX('Degree of Public Space By Distr'!A:A,MATCH(RawData_Position!A81,'Degree of Public Space By Distr'!L:L,0)),"")</f>
        <v>ลานวัดราษฎร์บำรุง</v>
      </c>
      <c r="E81" s="6" t="str">
        <f>IF(A81&gt;0,INDEX('Degree of Public Space By Distr'!J:J,MATCH(RawData_Position!A81,'Degree of Public Space By Distr'!L:L,0)),"")</f>
        <v>เขตบางแค</v>
      </c>
      <c r="F81" s="6">
        <f t="shared" si="19"/>
        <v>-1.25</v>
      </c>
      <c r="G81" s="6">
        <f t="shared" si="20"/>
        <v>0.03</v>
      </c>
      <c r="H8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1" s="7">
        <f>INDEX(Sheet1!D:D,MATCH(Table4[[#This Row],[PlaceName]],Sheet1!B:B,0))</f>
        <v>13.701309429391801</v>
      </c>
      <c r="J81" s="7">
        <f>INDEX(Sheet1!E:E,MATCH(Table4[[#This Row],[PlaceName]],Sheet1!B:B,0))</f>
        <v>100.377504481858</v>
      </c>
      <c r="K81" s="17"/>
      <c r="L81" s="17" t="s">
        <v>1285</v>
      </c>
      <c r="M81" s="17" t="str">
        <f>IF(A81&gt;0,INDEX('Degree of Public Space By Distr'!A:A,MATCH(RawData_Position!A81,'Degree of Public Space By Distr'!L:L,0)),"")</f>
        <v>ลานวัดราษฎร์บำรุง</v>
      </c>
      <c r="N81" s="17">
        <f>INDEX(Input_Score!D:D,MATCH(Table4[[#This Row],[TypeScoring]],Input_Score!A:A,0))</f>
        <v>4</v>
      </c>
      <c r="O81" s="17">
        <f t="shared" si="15"/>
        <v>-1</v>
      </c>
      <c r="P81" s="17">
        <f t="shared" si="16"/>
        <v>0</v>
      </c>
      <c r="Q81" s="17"/>
      <c r="R81">
        <f>COUNTIFS(U$3:U81,U81)</f>
        <v>25</v>
      </c>
      <c r="S81">
        <f>INDEX(Quadrant_GoogleSheets!C:C,MATCH(Table4[[#This Row],[PlaceName]],Quadrant_GoogleSheets!A:A,0))</f>
        <v>-1</v>
      </c>
      <c r="T81">
        <f>INDEX(Quadrant_GoogleSheets!D:D,MATCH(Table4[[#This Row],[PlaceName]],Quadrant_GoogleSheets!A:A,0))</f>
        <v>0</v>
      </c>
      <c r="U81" t="str">
        <f t="shared" si="21"/>
        <v>-1,0,Ok</v>
      </c>
      <c r="V81">
        <f t="shared" si="22"/>
        <v>-0.25</v>
      </c>
      <c r="W81">
        <f t="shared" si="23"/>
        <v>0.03</v>
      </c>
      <c r="Y81">
        <v>80</v>
      </c>
      <c r="Z81">
        <v>79</v>
      </c>
      <c r="AA81">
        <f t="shared" si="25"/>
        <v>-4</v>
      </c>
      <c r="AB81">
        <f t="shared" si="27"/>
        <v>8</v>
      </c>
      <c r="AC81">
        <f t="shared" si="28"/>
        <v>9</v>
      </c>
      <c r="AD81" s="8">
        <f t="shared" si="26"/>
        <v>0.2</v>
      </c>
      <c r="AE81" s="8">
        <f t="shared" si="18"/>
        <v>-0.03</v>
      </c>
    </row>
    <row r="82" spans="1:31" x14ac:dyDescent="0.2">
      <c r="A82" s="9">
        <f t="shared" si="24"/>
        <v>79</v>
      </c>
      <c r="B82" s="7" t="s">
        <v>658</v>
      </c>
      <c r="C82" s="6" t="s">
        <v>6</v>
      </c>
      <c r="D82" s="6" t="str">
        <f>IF(A82&gt;0,INDEX('Degree of Public Space By Distr'!A:A,MATCH(RawData_Position!A82,'Degree of Public Space By Distr'!L:L,0)),"")</f>
        <v>ลาน BIG - C เพชรเกษม</v>
      </c>
      <c r="E82" s="6" t="str">
        <f>IF(A82&gt;0,INDEX('Degree of Public Space By Distr'!J:J,MATCH(RawData_Position!A82,'Degree of Public Space By Distr'!L:L,0)),"")</f>
        <v>เขตบางแค</v>
      </c>
      <c r="F82" s="6">
        <f t="shared" si="19"/>
        <v>-2.2000000000000002</v>
      </c>
      <c r="G82" s="6">
        <f t="shared" si="20"/>
        <v>0.05</v>
      </c>
      <c r="H8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2" s="7">
        <f>INDEX(Sheet1!D:D,MATCH(Table4[[#This Row],[PlaceName]],Sheet1!B:B,0))</f>
        <v>13.7072012167922</v>
      </c>
      <c r="J82" s="7">
        <f>INDEX(Sheet1!E:E,MATCH(Table4[[#This Row],[PlaceName]],Sheet1!B:B,0))</f>
        <v>100.381876469405</v>
      </c>
      <c r="K82" s="17"/>
      <c r="L82" s="17" t="s">
        <v>1285</v>
      </c>
      <c r="M82" s="17" t="str">
        <f>IF(A82&gt;0,INDEX('Degree of Public Space By Distr'!A:A,MATCH(RawData_Position!A82,'Degree of Public Space By Distr'!L:L,0)),"")</f>
        <v>ลาน BIG - C เพชรเกษม</v>
      </c>
      <c r="N82" s="17">
        <f>INDEX(Input_Score!D:D,MATCH(Table4[[#This Row],[TypeScoring]],Input_Score!A:A,0))</f>
        <v>4</v>
      </c>
      <c r="O82" s="17">
        <f t="shared" si="15"/>
        <v>-2</v>
      </c>
      <c r="P82" s="17">
        <f t="shared" si="16"/>
        <v>0</v>
      </c>
      <c r="Q82" s="17"/>
      <c r="R82">
        <f>COUNTIFS(U$3:U82,U82)</f>
        <v>4</v>
      </c>
      <c r="S82">
        <f>INDEX(Quadrant_GoogleSheets!C:C,MATCH(Table4[[#This Row],[PlaceName]],Quadrant_GoogleSheets!A:A,0))</f>
        <v>-2</v>
      </c>
      <c r="T82">
        <f>INDEX(Quadrant_GoogleSheets!D:D,MATCH(Table4[[#This Row],[PlaceName]],Quadrant_GoogleSheets!A:A,0))</f>
        <v>0</v>
      </c>
      <c r="U82" t="str">
        <f t="shared" si="21"/>
        <v>-2,0,Ok</v>
      </c>
      <c r="V82">
        <f t="shared" si="22"/>
        <v>-0.2</v>
      </c>
      <c r="W82">
        <f t="shared" si="23"/>
        <v>0.05</v>
      </c>
      <c r="Y82">
        <v>81</v>
      </c>
      <c r="Z82">
        <v>80</v>
      </c>
      <c r="AA82">
        <f t="shared" si="25"/>
        <v>-5</v>
      </c>
      <c r="AB82">
        <f t="shared" si="27"/>
        <v>8</v>
      </c>
      <c r="AC82">
        <f t="shared" si="28"/>
        <v>10</v>
      </c>
      <c r="AD82" s="8">
        <f t="shared" si="26"/>
        <v>0.25</v>
      </c>
      <c r="AE82" s="8">
        <f t="shared" si="18"/>
        <v>-0.03</v>
      </c>
    </row>
    <row r="83" spans="1:31" x14ac:dyDescent="0.2">
      <c r="A83" s="9">
        <f t="shared" si="24"/>
        <v>80</v>
      </c>
      <c r="B83" s="7" t="s">
        <v>659</v>
      </c>
      <c r="C83" s="6" t="s">
        <v>6</v>
      </c>
      <c r="D83" s="6" t="str">
        <f>IF(A83&gt;0,INDEX('Degree of Public Space By Distr'!A:A,MATCH(RawData_Position!A83,'Degree of Public Space By Distr'!L:L,0)),"")</f>
        <v>ลาน The Mall บางแค</v>
      </c>
      <c r="E83" s="6" t="str">
        <f>IF(A83&gt;0,INDEX('Degree of Public Space By Distr'!J:J,MATCH(RawData_Position!A83,'Degree of Public Space By Distr'!L:L,0)),"")</f>
        <v>เขตบางแค</v>
      </c>
      <c r="F83" s="6">
        <f t="shared" si="19"/>
        <v>-2.25</v>
      </c>
      <c r="G83" s="6">
        <f t="shared" si="20"/>
        <v>0.05</v>
      </c>
      <c r="H8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3" s="7">
        <f>INDEX(Sheet1!D:D,MATCH(Table4[[#This Row],[PlaceName]],Sheet1!B:B,0))</f>
        <v>13.713336079893899</v>
      </c>
      <c r="J83" s="7">
        <f>INDEX(Sheet1!E:E,MATCH(Table4[[#This Row],[PlaceName]],Sheet1!B:B,0))</f>
        <v>100.407544276762</v>
      </c>
      <c r="K83" s="17"/>
      <c r="L83" s="17" t="s">
        <v>1285</v>
      </c>
      <c r="M83" s="17" t="str">
        <f>IF(A83&gt;0,INDEX('Degree of Public Space By Distr'!A:A,MATCH(RawData_Position!A83,'Degree of Public Space By Distr'!L:L,0)),"")</f>
        <v>ลาน The Mall บางแค</v>
      </c>
      <c r="N83" s="17">
        <f>INDEX(Input_Score!D:D,MATCH(Table4[[#This Row],[TypeScoring]],Input_Score!A:A,0))</f>
        <v>4</v>
      </c>
      <c r="O83" s="17">
        <f t="shared" si="15"/>
        <v>-2</v>
      </c>
      <c r="P83" s="17">
        <f t="shared" si="16"/>
        <v>0</v>
      </c>
      <c r="Q83" s="17"/>
      <c r="R83">
        <f>COUNTIFS(U$3:U83,U83)</f>
        <v>5</v>
      </c>
      <c r="S83">
        <f>INDEX(Quadrant_GoogleSheets!C:C,MATCH(Table4[[#This Row],[PlaceName]],Quadrant_GoogleSheets!A:A,0))</f>
        <v>-2</v>
      </c>
      <c r="T83">
        <f>INDEX(Quadrant_GoogleSheets!D:D,MATCH(Table4[[#This Row],[PlaceName]],Quadrant_GoogleSheets!A:A,0))</f>
        <v>0</v>
      </c>
      <c r="U83" t="str">
        <f t="shared" si="21"/>
        <v>-2,0,Ok</v>
      </c>
      <c r="V83">
        <f t="shared" si="22"/>
        <v>-0.25</v>
      </c>
      <c r="W83">
        <f t="shared" si="23"/>
        <v>0.05</v>
      </c>
      <c r="Y83">
        <v>82</v>
      </c>
      <c r="Z83">
        <v>81</v>
      </c>
      <c r="AA83">
        <f t="shared" si="25"/>
        <v>1</v>
      </c>
      <c r="AB83">
        <f t="shared" si="27"/>
        <v>9</v>
      </c>
      <c r="AC83">
        <f t="shared" si="28"/>
        <v>1</v>
      </c>
      <c r="AD83" s="8">
        <f t="shared" si="26"/>
        <v>-0.05</v>
      </c>
      <c r="AE83" s="8">
        <f t="shared" si="18"/>
        <v>-0.04</v>
      </c>
    </row>
    <row r="84" spans="1:31" x14ac:dyDescent="0.2">
      <c r="A84" s="9">
        <f t="shared" si="24"/>
        <v>81</v>
      </c>
      <c r="B84" s="7" t="s">
        <v>660</v>
      </c>
      <c r="C84" s="6" t="s">
        <v>6</v>
      </c>
      <c r="D84" s="6" t="str">
        <f>IF(A84&gt;0,INDEX('Degree of Public Space By Distr'!A:A,MATCH(RawData_Position!A84,'Degree of Public Space By Distr'!L:L,0)),"")</f>
        <v>ลาน Tesco Lotus บางแค</v>
      </c>
      <c r="E84" s="6" t="str">
        <f>IF(A84&gt;0,INDEX('Degree of Public Space By Distr'!J:J,MATCH(RawData_Position!A84,'Degree of Public Space By Distr'!L:L,0)),"")</f>
        <v>เขตบางแค</v>
      </c>
      <c r="F84" s="6">
        <f t="shared" si="19"/>
        <v>-1.95</v>
      </c>
      <c r="G84" s="6">
        <f t="shared" si="20"/>
        <v>0.05</v>
      </c>
      <c r="H8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4" s="7">
        <f>INDEX(Sheet1!D:D,MATCH(Table4[[#This Row],[PlaceName]],Sheet1!B:B,0))</f>
        <v>13.7121047641642</v>
      </c>
      <c r="J84" s="7">
        <f>INDEX(Sheet1!E:E,MATCH(Table4[[#This Row],[PlaceName]],Sheet1!B:B,0))</f>
        <v>100.418883052289</v>
      </c>
      <c r="K84" s="17"/>
      <c r="L84" s="17" t="s">
        <v>1285</v>
      </c>
      <c r="M84" s="17" t="str">
        <f>IF(A84&gt;0,INDEX('Degree of Public Space By Distr'!A:A,MATCH(RawData_Position!A84,'Degree of Public Space By Distr'!L:L,0)),"")</f>
        <v>ลาน Tesco Lotus บางแค</v>
      </c>
      <c r="N84" s="17">
        <f>INDEX(Input_Score!D:D,MATCH(Table4[[#This Row],[TypeScoring]],Input_Score!A:A,0))</f>
        <v>4</v>
      </c>
      <c r="O84" s="17">
        <f t="shared" si="15"/>
        <v>-2</v>
      </c>
      <c r="P84" s="17">
        <f t="shared" si="16"/>
        <v>0</v>
      </c>
      <c r="Q84" s="17"/>
      <c r="R84">
        <f>COUNTIFS(U$3:U84,U84)</f>
        <v>6</v>
      </c>
      <c r="S84">
        <f>INDEX(Quadrant_GoogleSheets!C:C,MATCH(Table4[[#This Row],[PlaceName]],Quadrant_GoogleSheets!A:A,0))</f>
        <v>-2</v>
      </c>
      <c r="T84">
        <f>INDEX(Quadrant_GoogleSheets!D:D,MATCH(Table4[[#This Row],[PlaceName]],Quadrant_GoogleSheets!A:A,0))</f>
        <v>0</v>
      </c>
      <c r="U84" t="str">
        <f t="shared" si="21"/>
        <v>-2,0,Ok</v>
      </c>
      <c r="V84">
        <f t="shared" si="22"/>
        <v>0.05</v>
      </c>
      <c r="W84">
        <f t="shared" si="23"/>
        <v>0.05</v>
      </c>
      <c r="Y84">
        <v>83</v>
      </c>
      <c r="Z84">
        <v>82</v>
      </c>
      <c r="AA84">
        <f t="shared" si="25"/>
        <v>2</v>
      </c>
      <c r="AB84">
        <f t="shared" si="27"/>
        <v>9</v>
      </c>
      <c r="AC84">
        <f t="shared" si="28"/>
        <v>2</v>
      </c>
      <c r="AD84" s="8">
        <f t="shared" si="26"/>
        <v>-0.1</v>
      </c>
      <c r="AE84" s="8">
        <f t="shared" si="18"/>
        <v>-0.04</v>
      </c>
    </row>
    <row r="85" spans="1:31" x14ac:dyDescent="0.2">
      <c r="A85" s="9">
        <f t="shared" si="24"/>
        <v>82</v>
      </c>
      <c r="B85" s="7" t="s">
        <v>661</v>
      </c>
      <c r="C85" s="6" t="s">
        <v>6</v>
      </c>
      <c r="D85" s="6" t="str">
        <f>IF(A85&gt;0,INDEX('Degree of Public Space By Distr'!A:A,MATCH(RawData_Position!A85,'Degree of Public Space By Distr'!L:L,0)),"")</f>
        <v>ลานศูนย์การค้า Victoria Garden</v>
      </c>
      <c r="E85" s="6" t="str">
        <f>IF(A85&gt;0,INDEX('Degree of Public Space By Distr'!J:J,MATCH(RawData_Position!A85,'Degree of Public Space By Distr'!L:L,0)),"")</f>
        <v>เขตบางแค</v>
      </c>
      <c r="F85" s="6">
        <f t="shared" si="19"/>
        <v>-1.9</v>
      </c>
      <c r="G85" s="6">
        <f t="shared" si="20"/>
        <v>0.05</v>
      </c>
      <c r="H8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5" s="7">
        <f>INDEX(Sheet1!D:D,MATCH(Table4[[#This Row],[PlaceName]],Sheet1!B:B,0))</f>
        <v>13.7073108841637</v>
      </c>
      <c r="J85" s="7">
        <f>INDEX(Sheet1!E:E,MATCH(Table4[[#This Row],[PlaceName]],Sheet1!B:B,0))</f>
        <v>100.37584739461801</v>
      </c>
      <c r="K85" s="17"/>
      <c r="L85" s="17" t="s">
        <v>1285</v>
      </c>
      <c r="M85" s="17" t="str">
        <f>IF(A85&gt;0,INDEX('Degree of Public Space By Distr'!A:A,MATCH(RawData_Position!A85,'Degree of Public Space By Distr'!L:L,0)),"")</f>
        <v>ลานศูนย์การค้า Victoria Garden</v>
      </c>
      <c r="N85" s="17">
        <f>INDEX(Input_Score!D:D,MATCH(Table4[[#This Row],[TypeScoring]],Input_Score!A:A,0))</f>
        <v>4</v>
      </c>
      <c r="O85" s="17">
        <f t="shared" si="15"/>
        <v>-2</v>
      </c>
      <c r="P85" s="17">
        <f t="shared" si="16"/>
        <v>0</v>
      </c>
      <c r="Q85" s="17"/>
      <c r="R85">
        <f>COUNTIFS(U$3:U85,U85)</f>
        <v>7</v>
      </c>
      <c r="S85">
        <f>INDEX(Quadrant_GoogleSheets!C:C,MATCH(Table4[[#This Row],[PlaceName]],Quadrant_GoogleSheets!A:A,0))</f>
        <v>-2</v>
      </c>
      <c r="T85">
        <f>INDEX(Quadrant_GoogleSheets!D:D,MATCH(Table4[[#This Row],[PlaceName]],Quadrant_GoogleSheets!A:A,0))</f>
        <v>0</v>
      </c>
      <c r="U85" t="str">
        <f t="shared" si="21"/>
        <v>-2,0,Ok</v>
      </c>
      <c r="V85">
        <f t="shared" si="22"/>
        <v>0.1</v>
      </c>
      <c r="W85">
        <f t="shared" si="23"/>
        <v>0.05</v>
      </c>
      <c r="Y85">
        <v>84</v>
      </c>
      <c r="Z85">
        <v>83</v>
      </c>
      <c r="AA85">
        <f t="shared" si="25"/>
        <v>3</v>
      </c>
      <c r="AB85">
        <f t="shared" si="27"/>
        <v>9</v>
      </c>
      <c r="AC85">
        <f t="shared" si="28"/>
        <v>3</v>
      </c>
      <c r="AD85" s="8">
        <f t="shared" si="26"/>
        <v>-0.15</v>
      </c>
      <c r="AE85" s="8">
        <f t="shared" si="18"/>
        <v>-0.04</v>
      </c>
    </row>
    <row r="86" spans="1:31" x14ac:dyDescent="0.2">
      <c r="A86" s="9">
        <f t="shared" si="24"/>
        <v>83</v>
      </c>
      <c r="B86" s="7" t="s">
        <v>662</v>
      </c>
      <c r="C86" s="6" t="s">
        <v>6</v>
      </c>
      <c r="D86" s="6" t="str">
        <f>IF(A86&gt;0,INDEX('Degree of Public Space By Distr'!A:A,MATCH(RawData_Position!A86,'Degree of Public Space By Distr'!L:L,0)),"")</f>
        <v>ลานสำเพ็ง 2</v>
      </c>
      <c r="E86" s="6" t="str">
        <f>IF(A86&gt;0,INDEX('Degree of Public Space By Distr'!J:J,MATCH(RawData_Position!A86,'Degree of Public Space By Distr'!L:L,0)),"")</f>
        <v>เขตบางแค</v>
      </c>
      <c r="F86" s="6">
        <f t="shared" si="19"/>
        <v>-1.85</v>
      </c>
      <c r="G86" s="6">
        <f t="shared" si="20"/>
        <v>0.05</v>
      </c>
      <c r="H8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6" s="7">
        <f>INDEX(Sheet1!D:D,MATCH(Table4[[#This Row],[PlaceName]],Sheet1!B:B,0))</f>
        <v>13.6844948964625</v>
      </c>
      <c r="J86" s="7">
        <f>INDEX(Sheet1!E:E,MATCH(Table4[[#This Row],[PlaceName]],Sheet1!B:B,0))</f>
        <v>100.412530138802</v>
      </c>
      <c r="K86" s="17"/>
      <c r="L86" s="17" t="s">
        <v>1285</v>
      </c>
      <c r="M86" s="17" t="str">
        <f>IF(A86&gt;0,INDEX('Degree of Public Space By Distr'!A:A,MATCH(RawData_Position!A86,'Degree of Public Space By Distr'!L:L,0)),"")</f>
        <v>ลานสำเพ็ง 2</v>
      </c>
      <c r="N86" s="17">
        <f>INDEX(Input_Score!D:D,MATCH(Table4[[#This Row],[TypeScoring]],Input_Score!A:A,0))</f>
        <v>4</v>
      </c>
      <c r="O86" s="17">
        <f t="shared" si="15"/>
        <v>-2</v>
      </c>
      <c r="P86" s="17">
        <f t="shared" si="16"/>
        <v>0</v>
      </c>
      <c r="Q86" s="17"/>
      <c r="R86">
        <f>COUNTIFS(U$3:U86,U86)</f>
        <v>8</v>
      </c>
      <c r="S86">
        <f>INDEX(Quadrant_GoogleSheets!C:C,MATCH(Table4[[#This Row],[PlaceName]],Quadrant_GoogleSheets!A:A,0))</f>
        <v>-2</v>
      </c>
      <c r="T86">
        <f>INDEX(Quadrant_GoogleSheets!D:D,MATCH(Table4[[#This Row],[PlaceName]],Quadrant_GoogleSheets!A:A,0))</f>
        <v>0</v>
      </c>
      <c r="U86" t="str">
        <f t="shared" si="21"/>
        <v>-2,0,Ok</v>
      </c>
      <c r="V86">
        <f t="shared" si="22"/>
        <v>0.15</v>
      </c>
      <c r="W86">
        <f t="shared" si="23"/>
        <v>0.05</v>
      </c>
      <c r="Y86">
        <v>85</v>
      </c>
      <c r="Z86">
        <v>84</v>
      </c>
      <c r="AA86">
        <f t="shared" si="25"/>
        <v>4</v>
      </c>
      <c r="AB86">
        <f t="shared" si="27"/>
        <v>9</v>
      </c>
      <c r="AC86">
        <f t="shared" si="28"/>
        <v>4</v>
      </c>
      <c r="AD86" s="8">
        <f t="shared" si="26"/>
        <v>-0.2</v>
      </c>
      <c r="AE86" s="8">
        <f t="shared" si="18"/>
        <v>-0.04</v>
      </c>
    </row>
    <row r="87" spans="1:31" x14ac:dyDescent="0.2">
      <c r="A87" s="9">
        <f t="shared" si="24"/>
        <v>84</v>
      </c>
      <c r="B87" s="7" t="s">
        <v>663</v>
      </c>
      <c r="C87" s="6" t="s">
        <v>6</v>
      </c>
      <c r="D87" s="6" t="str">
        <f>IF(A87&gt;0,INDEX('Degree of Public Space By Distr'!A:A,MATCH(RawData_Position!A87,'Degree of Public Space By Distr'!L:L,0)),"")</f>
        <v>ลานตลาดอินดี้</v>
      </c>
      <c r="E87" s="6" t="str">
        <f>IF(A87&gt;0,INDEX('Degree of Public Space By Distr'!J:J,MATCH(RawData_Position!A87,'Degree of Public Space By Distr'!L:L,0)),"")</f>
        <v>เขตบางแค</v>
      </c>
      <c r="F87" s="6">
        <f t="shared" si="19"/>
        <v>-1.8</v>
      </c>
      <c r="G87" s="6">
        <f t="shared" si="20"/>
        <v>0.05</v>
      </c>
      <c r="H8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7" s="7">
        <f>INDEX(Sheet1!D:D,MATCH(Table4[[#This Row],[PlaceName]],Sheet1!B:B,0))</f>
        <v>13.685644014342101</v>
      </c>
      <c r="J87" s="7">
        <f>INDEX(Sheet1!E:E,MATCH(Table4[[#This Row],[PlaceName]],Sheet1!B:B,0))</f>
        <v>100.422100205722</v>
      </c>
      <c r="K87" s="17"/>
      <c r="L87" s="17" t="s">
        <v>1285</v>
      </c>
      <c r="M87" s="17" t="str">
        <f>IF(A87&gt;0,INDEX('Degree of Public Space By Distr'!A:A,MATCH(RawData_Position!A87,'Degree of Public Space By Distr'!L:L,0)),"")</f>
        <v>ลานตลาดอินดี้</v>
      </c>
      <c r="N87" s="17">
        <f>INDEX(Input_Score!D:D,MATCH(Table4[[#This Row],[TypeScoring]],Input_Score!A:A,0))</f>
        <v>4</v>
      </c>
      <c r="O87" s="17">
        <f t="shared" si="15"/>
        <v>-2</v>
      </c>
      <c r="P87" s="17">
        <f t="shared" si="16"/>
        <v>0</v>
      </c>
      <c r="Q87" s="17"/>
      <c r="R87">
        <f>COUNTIFS(U$3:U87,U87)</f>
        <v>9</v>
      </c>
      <c r="S87">
        <f>INDEX(Quadrant_GoogleSheets!C:C,MATCH(Table4[[#This Row],[PlaceName]],Quadrant_GoogleSheets!A:A,0))</f>
        <v>-2</v>
      </c>
      <c r="T87">
        <f>INDEX(Quadrant_GoogleSheets!D:D,MATCH(Table4[[#This Row],[PlaceName]],Quadrant_GoogleSheets!A:A,0))</f>
        <v>0</v>
      </c>
      <c r="U87" t="str">
        <f t="shared" si="21"/>
        <v>-2,0,Ok</v>
      </c>
      <c r="V87">
        <f t="shared" si="22"/>
        <v>0.2</v>
      </c>
      <c r="W87">
        <f t="shared" si="23"/>
        <v>0.05</v>
      </c>
      <c r="Y87">
        <v>86</v>
      </c>
      <c r="Z87">
        <v>85</v>
      </c>
      <c r="AA87">
        <f t="shared" si="25"/>
        <v>5</v>
      </c>
      <c r="AB87">
        <f t="shared" si="27"/>
        <v>9</v>
      </c>
      <c r="AC87">
        <f t="shared" si="28"/>
        <v>5</v>
      </c>
      <c r="AD87" s="8">
        <f t="shared" si="26"/>
        <v>-0.25</v>
      </c>
      <c r="AE87" s="8">
        <f t="shared" si="18"/>
        <v>-0.04</v>
      </c>
    </row>
    <row r="88" spans="1:31" x14ac:dyDescent="0.2">
      <c r="A88" s="9">
        <f t="shared" si="24"/>
        <v>85</v>
      </c>
      <c r="B88" s="7" t="s">
        <v>664</v>
      </c>
      <c r="C88" s="6" t="s">
        <v>6</v>
      </c>
      <c r="D88" s="6" t="str">
        <f>IF(A88&gt;0,INDEX('Degree of Public Space By Distr'!A:A,MATCH(RawData_Position!A88,'Degree of Public Space By Distr'!L:L,0)),"")</f>
        <v>ลานกีฬาชุมชนสินทรัพย์นครการ์เด้น 1</v>
      </c>
      <c r="E88" s="6" t="str">
        <f>IF(A88&gt;0,INDEX('Degree of Public Space By Distr'!J:J,MATCH(RawData_Position!A88,'Degree of Public Space By Distr'!L:L,0)),"")</f>
        <v>เขตบางแค</v>
      </c>
      <c r="F88" s="6">
        <f t="shared" si="19"/>
        <v>-1.75</v>
      </c>
      <c r="G88" s="6">
        <f t="shared" si="20"/>
        <v>0.05</v>
      </c>
      <c r="H8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8" s="7">
        <f>INDEX(Sheet1!D:D,MATCH(Table4[[#This Row],[PlaceName]],Sheet1!B:B,0))</f>
        <v>13.6805420864744</v>
      </c>
      <c r="J88" s="7">
        <f>INDEX(Sheet1!E:E,MATCH(Table4[[#This Row],[PlaceName]],Sheet1!B:B,0))</f>
        <v>100.40775827995</v>
      </c>
      <c r="K88" s="17"/>
      <c r="L88" s="17" t="s">
        <v>1285</v>
      </c>
      <c r="M88" s="17" t="str">
        <f>IF(A88&gt;0,INDEX('Degree of Public Space By Distr'!A:A,MATCH(RawData_Position!A88,'Degree of Public Space By Distr'!L:L,0)),"")</f>
        <v>ลานกีฬาชุมชนสินทรัพย์นครการ์เด้น 1</v>
      </c>
      <c r="N88" s="17">
        <f>INDEX(Input_Score!D:D,MATCH(Table4[[#This Row],[TypeScoring]],Input_Score!A:A,0))</f>
        <v>4</v>
      </c>
      <c r="O88" s="17">
        <f t="shared" si="15"/>
        <v>-2</v>
      </c>
      <c r="P88" s="17">
        <f t="shared" si="16"/>
        <v>0</v>
      </c>
      <c r="Q88" s="17"/>
      <c r="R88">
        <f>COUNTIFS(U$3:U88,U88)</f>
        <v>10</v>
      </c>
      <c r="S88">
        <f>INDEX(Quadrant_GoogleSheets!C:C,MATCH(Table4[[#This Row],[PlaceName]],Quadrant_GoogleSheets!A:A,0))</f>
        <v>-2</v>
      </c>
      <c r="T88">
        <f>INDEX(Quadrant_GoogleSheets!D:D,MATCH(Table4[[#This Row],[PlaceName]],Quadrant_GoogleSheets!A:A,0))</f>
        <v>0</v>
      </c>
      <c r="U88" t="str">
        <f t="shared" si="21"/>
        <v>-2,0,Ok</v>
      </c>
      <c r="V88">
        <f t="shared" si="22"/>
        <v>0.25</v>
      </c>
      <c r="W88">
        <f t="shared" si="23"/>
        <v>0.05</v>
      </c>
      <c r="Y88">
        <v>87</v>
      </c>
      <c r="Z88">
        <v>86</v>
      </c>
      <c r="AA88">
        <f t="shared" si="25"/>
        <v>-1</v>
      </c>
      <c r="AB88">
        <f t="shared" si="27"/>
        <v>9</v>
      </c>
      <c r="AC88">
        <f t="shared" si="28"/>
        <v>6</v>
      </c>
      <c r="AD88" s="8">
        <f t="shared" si="26"/>
        <v>0.05</v>
      </c>
      <c r="AE88" s="8">
        <f t="shared" si="18"/>
        <v>-0.04</v>
      </c>
    </row>
    <row r="89" spans="1:31" x14ac:dyDescent="0.2">
      <c r="A89" s="9">
        <f t="shared" si="24"/>
        <v>86</v>
      </c>
      <c r="B89" s="7" t="s">
        <v>665</v>
      </c>
      <c r="C89" s="6" t="s">
        <v>6</v>
      </c>
      <c r="D89" s="6" t="str">
        <f>IF(A89&gt;0,INDEX('Degree of Public Space By Distr'!A:A,MATCH(RawData_Position!A89,'Degree of Public Space By Distr'!L:L,0)),"")</f>
        <v>ลานกีฬาชุมชนสินทรัพย์นครการ์เด้น 2</v>
      </c>
      <c r="E89" s="6" t="str">
        <f>IF(A89&gt;0,INDEX('Degree of Public Space By Distr'!J:J,MATCH(RawData_Position!A89,'Degree of Public Space By Distr'!L:L,0)),"")</f>
        <v>เขตบางแค</v>
      </c>
      <c r="F89" s="6">
        <f t="shared" si="19"/>
        <v>-2.0499999999999998</v>
      </c>
      <c r="G89" s="6">
        <f t="shared" si="20"/>
        <v>0.04</v>
      </c>
      <c r="H8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89" s="7">
        <f>INDEX(Sheet1!D:D,MATCH(Table4[[#This Row],[PlaceName]],Sheet1!B:B,0))</f>
        <v>13.678940583556599</v>
      </c>
      <c r="J89" s="7">
        <f>INDEX(Sheet1!E:E,MATCH(Table4[[#This Row],[PlaceName]],Sheet1!B:B,0))</f>
        <v>100.408581704987</v>
      </c>
      <c r="K89" s="17"/>
      <c r="L89" s="17" t="s">
        <v>1285</v>
      </c>
      <c r="M89" s="17" t="str">
        <f>IF(A89&gt;0,INDEX('Degree of Public Space By Distr'!A:A,MATCH(RawData_Position!A89,'Degree of Public Space By Distr'!L:L,0)),"")</f>
        <v>ลานกีฬาชุมชนสินทรัพย์นครการ์เด้น 2</v>
      </c>
      <c r="N89" s="17">
        <f>INDEX(Input_Score!D:D,MATCH(Table4[[#This Row],[TypeScoring]],Input_Score!A:A,0))</f>
        <v>4</v>
      </c>
      <c r="O89" s="17">
        <f t="shared" si="15"/>
        <v>-2</v>
      </c>
      <c r="P89" s="17">
        <f t="shared" si="16"/>
        <v>0</v>
      </c>
      <c r="Q89" s="17"/>
      <c r="R89">
        <f>COUNTIFS(U$3:U89,U89)</f>
        <v>11</v>
      </c>
      <c r="S89">
        <f>INDEX(Quadrant_GoogleSheets!C:C,MATCH(Table4[[#This Row],[PlaceName]],Quadrant_GoogleSheets!A:A,0))</f>
        <v>-2</v>
      </c>
      <c r="T89">
        <f>INDEX(Quadrant_GoogleSheets!D:D,MATCH(Table4[[#This Row],[PlaceName]],Quadrant_GoogleSheets!A:A,0))</f>
        <v>0</v>
      </c>
      <c r="U89" t="str">
        <f t="shared" si="21"/>
        <v>-2,0,Ok</v>
      </c>
      <c r="V89">
        <f t="shared" si="22"/>
        <v>-0.05</v>
      </c>
      <c r="W89">
        <f t="shared" si="23"/>
        <v>0.04</v>
      </c>
      <c r="Y89">
        <v>88</v>
      </c>
      <c r="Z89">
        <v>87</v>
      </c>
      <c r="AA89">
        <f t="shared" si="25"/>
        <v>-2</v>
      </c>
      <c r="AB89">
        <f t="shared" si="27"/>
        <v>9</v>
      </c>
      <c r="AC89">
        <f t="shared" si="28"/>
        <v>7</v>
      </c>
      <c r="AD89" s="8">
        <f t="shared" si="26"/>
        <v>0.1</v>
      </c>
      <c r="AE89" s="8">
        <f t="shared" si="18"/>
        <v>-0.04</v>
      </c>
    </row>
    <row r="90" spans="1:31" x14ac:dyDescent="0.2">
      <c r="A90" s="9">
        <f t="shared" si="24"/>
        <v>87</v>
      </c>
      <c r="B90" s="7" t="s">
        <v>666</v>
      </c>
      <c r="C90" s="6" t="s">
        <v>6</v>
      </c>
      <c r="D90" s="6" t="str">
        <f>IF(A90&gt;0,INDEX('Degree of Public Space By Distr'!A:A,MATCH(RawData_Position!A90,'Degree of Public Space By Distr'!L:L,0)),"")</f>
        <v>ลานกีฬาโรงเรียนคลองหนองใหญ่</v>
      </c>
      <c r="E90" s="6" t="str">
        <f>IF(A90&gt;0,INDEX('Degree of Public Space By Distr'!J:J,MATCH(RawData_Position!A90,'Degree of Public Space By Distr'!L:L,0)),"")</f>
        <v>เขตบางแค</v>
      </c>
      <c r="F90" s="6">
        <f t="shared" si="19"/>
        <v>1.85</v>
      </c>
      <c r="G90" s="6">
        <f t="shared" si="20"/>
        <v>-0.96</v>
      </c>
      <c r="H90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90" s="7">
        <f>INDEX(Sheet1!D:D,MATCH(Table4[[#This Row],[PlaceName]],Sheet1!B:B,0))</f>
        <v>13.6896745137867</v>
      </c>
      <c r="J90" s="7">
        <f>INDEX(Sheet1!E:E,MATCH(Table4[[#This Row],[PlaceName]],Sheet1!B:B,0))</f>
        <v>100.41745239892001</v>
      </c>
      <c r="K90" s="17"/>
      <c r="L90" s="17" t="s">
        <v>1285</v>
      </c>
      <c r="M90" s="17" t="str">
        <f>IF(A90&gt;0,INDEX('Degree of Public Space By Distr'!A:A,MATCH(RawData_Position!A90,'Degree of Public Space By Distr'!L:L,0)),"")</f>
        <v>ลานกีฬาโรงเรียนคลองหนองใหญ่</v>
      </c>
      <c r="N90" s="17">
        <f>INDEX(Input_Score!D:D,MATCH(Table4[[#This Row],[TypeScoring]],Input_Score!A:A,0))</f>
        <v>3</v>
      </c>
      <c r="O90" s="17">
        <f t="shared" si="15"/>
        <v>2</v>
      </c>
      <c r="P90" s="17">
        <f t="shared" si="16"/>
        <v>-1</v>
      </c>
      <c r="Q90" s="17"/>
      <c r="R90">
        <f>COUNTIFS(U$3:U90,U90)</f>
        <v>13</v>
      </c>
      <c r="S90">
        <f>INDEX(Quadrant_GoogleSheets!C:C,MATCH(Table4[[#This Row],[PlaceName]],Quadrant_GoogleSheets!A:A,0))</f>
        <v>2</v>
      </c>
      <c r="T90">
        <f>INDEX(Quadrant_GoogleSheets!D:D,MATCH(Table4[[#This Row],[PlaceName]],Quadrant_GoogleSheets!A:A,0))</f>
        <v>-1</v>
      </c>
      <c r="U90" t="str">
        <f t="shared" si="21"/>
        <v>2,-1,Ok</v>
      </c>
      <c r="V90">
        <f t="shared" si="22"/>
        <v>-0.15</v>
      </c>
      <c r="W90">
        <f t="shared" si="23"/>
        <v>0.04</v>
      </c>
      <c r="Y90">
        <v>89</v>
      </c>
      <c r="Z90">
        <v>88</v>
      </c>
      <c r="AA90">
        <f t="shared" si="25"/>
        <v>-3</v>
      </c>
      <c r="AB90">
        <f t="shared" si="27"/>
        <v>9</v>
      </c>
      <c r="AC90">
        <f t="shared" si="28"/>
        <v>8</v>
      </c>
      <c r="AD90" s="8">
        <f t="shared" si="26"/>
        <v>0.15</v>
      </c>
      <c r="AE90" s="8">
        <f t="shared" si="18"/>
        <v>-0.04</v>
      </c>
    </row>
    <row r="91" spans="1:31" x14ac:dyDescent="0.2">
      <c r="A91" s="9">
        <f t="shared" si="24"/>
        <v>88</v>
      </c>
      <c r="B91" s="7" t="s">
        <v>667</v>
      </c>
      <c r="C91" s="6" t="s">
        <v>6</v>
      </c>
      <c r="D91" s="6" t="str">
        <f>IF(A91&gt;0,INDEX('Degree of Public Space By Distr'!A:A,MATCH(RawData_Position!A91,'Degree of Public Space By Distr'!L:L,0)),"")</f>
        <v>ลานกีฬาสำนักงานเขตบางแค</v>
      </c>
      <c r="E91" s="6" t="str">
        <f>IF(A91&gt;0,INDEX('Degree of Public Space By Distr'!J:J,MATCH(RawData_Position!A91,'Degree of Public Space By Distr'!L:L,0)),"")</f>
        <v>เขตบางแค</v>
      </c>
      <c r="F91" s="6">
        <f t="shared" si="19"/>
        <v>1.85</v>
      </c>
      <c r="G91" s="6">
        <f t="shared" si="20"/>
        <v>0.04</v>
      </c>
      <c r="H91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91" s="7">
        <f>INDEX(Sheet1!D:D,MATCH(Table4[[#This Row],[PlaceName]],Sheet1!B:B,0))</f>
        <v>13.6963793595695</v>
      </c>
      <c r="J91" s="7">
        <f>INDEX(Sheet1!E:E,MATCH(Table4[[#This Row],[PlaceName]],Sheet1!B:B,0))</f>
        <v>100.409107613636</v>
      </c>
      <c r="K91" s="17"/>
      <c r="L91" s="17" t="s">
        <v>1285</v>
      </c>
      <c r="M91" s="17" t="str">
        <f>IF(A91&gt;0,INDEX('Degree of Public Space By Distr'!A:A,MATCH(RawData_Position!A91,'Degree of Public Space By Distr'!L:L,0)),"")</f>
        <v>ลานกีฬาสำนักงานเขตบางแค</v>
      </c>
      <c r="N91" s="17">
        <f>INDEX(Input_Score!D:D,MATCH(Table4[[#This Row],[TypeScoring]],Input_Score!A:A,0))</f>
        <v>6</v>
      </c>
      <c r="O91" s="17">
        <f t="shared" si="15"/>
        <v>2</v>
      </c>
      <c r="P91" s="17">
        <f t="shared" si="16"/>
        <v>0</v>
      </c>
      <c r="Q91" s="17"/>
      <c r="R91">
        <f>COUNTIFS(U$3:U91,U91)</f>
        <v>13</v>
      </c>
      <c r="S91">
        <f>INDEX(Quadrant_GoogleSheets!C:C,MATCH(Table4[[#This Row],[PlaceName]],Quadrant_GoogleSheets!A:A,0))</f>
        <v>2</v>
      </c>
      <c r="T91">
        <f>INDEX(Quadrant_GoogleSheets!D:D,MATCH(Table4[[#This Row],[PlaceName]],Quadrant_GoogleSheets!A:A,0))</f>
        <v>0</v>
      </c>
      <c r="U91" t="str">
        <f t="shared" si="21"/>
        <v>2,0,Ok</v>
      </c>
      <c r="V91">
        <f t="shared" si="22"/>
        <v>-0.15</v>
      </c>
      <c r="W91">
        <f t="shared" si="23"/>
        <v>0.04</v>
      </c>
      <c r="Y91">
        <v>90</v>
      </c>
      <c r="Z91">
        <v>89</v>
      </c>
      <c r="AA91">
        <f t="shared" si="25"/>
        <v>-4</v>
      </c>
      <c r="AB91">
        <f t="shared" si="27"/>
        <v>9</v>
      </c>
      <c r="AC91">
        <f t="shared" si="28"/>
        <v>9</v>
      </c>
      <c r="AD91" s="8">
        <f t="shared" si="26"/>
        <v>0.2</v>
      </c>
      <c r="AE91" s="8">
        <f t="shared" si="18"/>
        <v>-0.04</v>
      </c>
    </row>
    <row r="92" spans="1:31" x14ac:dyDescent="0.2">
      <c r="A92" s="9">
        <f t="shared" si="24"/>
        <v>89</v>
      </c>
      <c r="B92" s="7" t="s">
        <v>668</v>
      </c>
      <c r="C92" s="6" t="s">
        <v>6</v>
      </c>
      <c r="D92" s="6" t="str">
        <f>IF(A92&gt;0,INDEX('Degree of Public Space By Distr'!A:A,MATCH(RawData_Position!A92,'Degree of Public Space By Distr'!L:L,0)),"")</f>
        <v>ลานกีฬาหมู่บ้านทองภูมิวิลล่า</v>
      </c>
      <c r="E92" s="6" t="str">
        <f>IF(A92&gt;0,INDEX('Degree of Public Space By Distr'!J:J,MATCH(RawData_Position!A92,'Degree of Public Space By Distr'!L:L,0)),"")</f>
        <v>เขตบางแค</v>
      </c>
      <c r="F92" s="6">
        <f t="shared" si="19"/>
        <v>-2.0499999999999998</v>
      </c>
      <c r="G92" s="6">
        <f t="shared" si="20"/>
        <v>-0.95</v>
      </c>
      <c r="H9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92" s="7">
        <f>INDEX(Sheet1!D:D,MATCH(Table4[[#This Row],[PlaceName]],Sheet1!B:B,0))</f>
        <v>0</v>
      </c>
      <c r="J92" s="7">
        <f>INDEX(Sheet1!E:E,MATCH(Table4[[#This Row],[PlaceName]],Sheet1!B:B,0))</f>
        <v>0</v>
      </c>
      <c r="K92" s="17" t="s">
        <v>1281</v>
      </c>
      <c r="L92" s="17" t="s">
        <v>1032</v>
      </c>
      <c r="M92" s="17" t="str">
        <f>IF(A92&gt;0,INDEX('Degree of Public Space By Distr'!A:A,MATCH(RawData_Position!A92,'Degree of Public Space By Distr'!L:L,0)),"")</f>
        <v>ลานกีฬาหมู่บ้านทองภูมิวิลล่า</v>
      </c>
      <c r="N92" s="17">
        <f>INDEX(Input_Score!D:D,MATCH(Table4[[#This Row],[TypeScoring]],Input_Score!A:A,0))</f>
        <v>1</v>
      </c>
      <c r="O92" s="17">
        <f t="shared" si="15"/>
        <v>-2</v>
      </c>
      <c r="P92" s="17">
        <f t="shared" si="16"/>
        <v>-1</v>
      </c>
      <c r="Q92" s="17"/>
      <c r="R92">
        <f>COUNTIFS(U$3:U92,U92)</f>
        <v>1</v>
      </c>
      <c r="S92">
        <f>INDEX(Quadrant_GoogleSheets!C:C,MATCH(Table4[[#This Row],[PlaceName]],Quadrant_GoogleSheets!A:A,0))</f>
        <v>-2</v>
      </c>
      <c r="T92">
        <f>INDEX(Quadrant_GoogleSheets!D:D,MATCH(Table4[[#This Row],[PlaceName]],Quadrant_GoogleSheets!A:A,0))</f>
        <v>-1</v>
      </c>
      <c r="U92" t="str">
        <f t="shared" si="21"/>
        <v>-2,-1,No</v>
      </c>
      <c r="V92">
        <f t="shared" si="22"/>
        <v>-0.05</v>
      </c>
      <c r="W92">
        <f t="shared" si="23"/>
        <v>0.05</v>
      </c>
      <c r="Y92">
        <v>91</v>
      </c>
      <c r="Z92">
        <v>90</v>
      </c>
      <c r="AA92">
        <f t="shared" si="25"/>
        <v>-5</v>
      </c>
      <c r="AB92">
        <f t="shared" si="27"/>
        <v>9</v>
      </c>
      <c r="AC92">
        <f t="shared" si="28"/>
        <v>10</v>
      </c>
      <c r="AD92" s="8">
        <f t="shared" si="26"/>
        <v>0.25</v>
      </c>
      <c r="AE92" s="8">
        <f t="shared" si="18"/>
        <v>-0.04</v>
      </c>
    </row>
    <row r="93" spans="1:31" x14ac:dyDescent="0.2">
      <c r="A93" s="9">
        <f t="shared" si="24"/>
        <v>90</v>
      </c>
      <c r="B93" s="7" t="s">
        <v>669</v>
      </c>
      <c r="C93" s="6" t="s">
        <v>6</v>
      </c>
      <c r="D93" s="6" t="str">
        <f>IF(A93&gt;0,INDEX('Degree of Public Space By Distr'!A:A,MATCH(RawData_Position!A93,'Degree of Public Space By Distr'!L:L,0)),"")</f>
        <v>ลานกีฬาหมู่่บ้าน SK</v>
      </c>
      <c r="E93" s="6" t="str">
        <f>IF(A93&gt;0,INDEX('Degree of Public Space By Distr'!J:J,MATCH(RawData_Position!A93,'Degree of Public Space By Distr'!L:L,0)),"")</f>
        <v>เขตบางแค</v>
      </c>
      <c r="F93" s="6">
        <f t="shared" si="19"/>
        <v>-0.05</v>
      </c>
      <c r="G93" s="6">
        <f t="shared" si="20"/>
        <v>-0.95</v>
      </c>
      <c r="H93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93" s="7">
        <f>INDEX(Sheet1!D:D,MATCH(Table4[[#This Row],[PlaceName]],Sheet1!B:B,0))</f>
        <v>0</v>
      </c>
      <c r="J93" s="7">
        <f>INDEX(Sheet1!E:E,MATCH(Table4[[#This Row],[PlaceName]],Sheet1!B:B,0))</f>
        <v>0</v>
      </c>
      <c r="K93" s="17" t="s">
        <v>1281</v>
      </c>
      <c r="L93" s="17" t="s">
        <v>1032</v>
      </c>
      <c r="M93" s="17" t="str">
        <f>IF(A93&gt;0,INDEX('Degree of Public Space By Distr'!A:A,MATCH(RawData_Position!A93,'Degree of Public Space By Distr'!L:L,0)),"")</f>
        <v>ลานกีฬาหมู่่บ้าน SK</v>
      </c>
      <c r="N93" s="17">
        <f>INDEX(Input_Score!D:D,MATCH(Table4[[#This Row],[TypeScoring]],Input_Score!A:A,0))</f>
        <v>2</v>
      </c>
      <c r="O93" s="17">
        <f t="shared" si="15"/>
        <v>0</v>
      </c>
      <c r="P93" s="17">
        <f t="shared" si="16"/>
        <v>-1</v>
      </c>
      <c r="Q93" s="17"/>
      <c r="R93">
        <f>COUNTIFS(U$3:U93,U93)</f>
        <v>1</v>
      </c>
      <c r="S93">
        <f>INDEX(Quadrant_GoogleSheets!C:C,MATCH(Table4[[#This Row],[PlaceName]],Quadrant_GoogleSheets!A:A,0))</f>
        <v>0</v>
      </c>
      <c r="T93">
        <f>INDEX(Quadrant_GoogleSheets!D:D,MATCH(Table4[[#This Row],[PlaceName]],Quadrant_GoogleSheets!A:A,0))</f>
        <v>-1</v>
      </c>
      <c r="U93" t="str">
        <f t="shared" si="21"/>
        <v>0,-1,No</v>
      </c>
      <c r="V93">
        <f t="shared" si="22"/>
        <v>-0.05</v>
      </c>
      <c r="W93">
        <f t="shared" si="23"/>
        <v>0.05</v>
      </c>
      <c r="Y93">
        <v>92</v>
      </c>
      <c r="Z93">
        <v>91</v>
      </c>
      <c r="AA93">
        <f t="shared" si="25"/>
        <v>1</v>
      </c>
      <c r="AB93">
        <f t="shared" si="27"/>
        <v>10</v>
      </c>
      <c r="AC93">
        <f t="shared" si="28"/>
        <v>1</v>
      </c>
      <c r="AD93" s="8">
        <f t="shared" si="26"/>
        <v>-0.05</v>
      </c>
      <c r="AE93" s="8">
        <f t="shared" si="18"/>
        <v>-0.05</v>
      </c>
    </row>
    <row r="94" spans="1:31" x14ac:dyDescent="0.2">
      <c r="A94" s="9">
        <f t="shared" si="24"/>
        <v>91</v>
      </c>
      <c r="B94" s="7" t="s">
        <v>670</v>
      </c>
      <c r="C94" s="6" t="s">
        <v>6</v>
      </c>
      <c r="D94" s="6" t="str">
        <f>IF(A94&gt;0,INDEX('Degree of Public Space By Distr'!A:A,MATCH(RawData_Position!A94,'Degree of Public Space By Distr'!L:L,0)),"")</f>
        <v>ลานกีฬาอาคารสงเคราะห์บางบอน</v>
      </c>
      <c r="E94" s="6" t="str">
        <f>IF(A94&gt;0,INDEX('Degree of Public Space By Distr'!J:J,MATCH(RawData_Position!A94,'Degree of Public Space By Distr'!L:L,0)),"")</f>
        <v>เขตบางแค</v>
      </c>
      <c r="F94" s="6">
        <f t="shared" si="19"/>
        <v>-0.05</v>
      </c>
      <c r="G94" s="6">
        <f t="shared" si="20"/>
        <v>-0.95</v>
      </c>
      <c r="H94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94" s="7">
        <f>INDEX(Sheet1!D:D,MATCH(Table4[[#This Row],[PlaceName]],Sheet1!B:B,0))</f>
        <v>13.677432738228299</v>
      </c>
      <c r="J94" s="7">
        <f>INDEX(Sheet1!E:E,MATCH(Table4[[#This Row],[PlaceName]],Sheet1!B:B,0))</f>
        <v>100.395799009762</v>
      </c>
      <c r="K94" s="17"/>
      <c r="L94" s="17" t="s">
        <v>1285</v>
      </c>
      <c r="M94" s="17" t="str">
        <f>IF(A94&gt;0,INDEX('Degree of Public Space By Distr'!A:A,MATCH(RawData_Position!A94,'Degree of Public Space By Distr'!L:L,0)),"")</f>
        <v>ลานกีฬาอาคารสงเคราะห์บางบอน</v>
      </c>
      <c r="N94" s="17">
        <f>INDEX(Input_Score!D:D,MATCH(Table4[[#This Row],[TypeScoring]],Input_Score!A:A,0))</f>
        <v>2</v>
      </c>
      <c r="O94" s="17">
        <f t="shared" si="15"/>
        <v>0</v>
      </c>
      <c r="P94" s="17">
        <f t="shared" si="16"/>
        <v>-1</v>
      </c>
      <c r="Q94" s="17"/>
      <c r="R94">
        <f>COUNTIFS(U$3:U94,U94)</f>
        <v>1</v>
      </c>
      <c r="S94">
        <f>INDEX(Quadrant_GoogleSheets!C:C,MATCH(Table4[[#This Row],[PlaceName]],Quadrant_GoogleSheets!A:A,0))</f>
        <v>0</v>
      </c>
      <c r="T94">
        <f>INDEX(Quadrant_GoogleSheets!D:D,MATCH(Table4[[#This Row],[PlaceName]],Quadrant_GoogleSheets!A:A,0))</f>
        <v>-1</v>
      </c>
      <c r="U94" t="str">
        <f t="shared" si="21"/>
        <v>0,-1,Ok</v>
      </c>
      <c r="V94">
        <f t="shared" si="22"/>
        <v>-0.05</v>
      </c>
      <c r="W94">
        <f t="shared" si="23"/>
        <v>0.05</v>
      </c>
      <c r="Y94">
        <v>93</v>
      </c>
      <c r="Z94">
        <v>92</v>
      </c>
      <c r="AA94">
        <f t="shared" si="25"/>
        <v>2</v>
      </c>
      <c r="AB94">
        <f t="shared" si="27"/>
        <v>10</v>
      </c>
      <c r="AC94">
        <f t="shared" si="28"/>
        <v>2</v>
      </c>
      <c r="AD94" s="8">
        <f t="shared" si="26"/>
        <v>-0.1</v>
      </c>
      <c r="AE94" s="8">
        <f t="shared" si="18"/>
        <v>-0.05</v>
      </c>
    </row>
    <row r="95" spans="1:31" x14ac:dyDescent="0.2">
      <c r="A95" s="9">
        <f t="shared" si="24"/>
        <v>92</v>
      </c>
      <c r="B95" s="7" t="s">
        <v>671</v>
      </c>
      <c r="C95" s="6" t="s">
        <v>6</v>
      </c>
      <c r="D95" s="6" t="str">
        <f>IF(A95&gt;0,INDEX('Degree of Public Space By Distr'!A:A,MATCH(RawData_Position!A95,'Degree of Public Space By Distr'!L:L,0)),"")</f>
        <v>ลานกีฬาหมู่บ้านร่มเย็น</v>
      </c>
      <c r="E95" s="6" t="str">
        <f>IF(A95&gt;0,INDEX('Degree of Public Space By Distr'!J:J,MATCH(RawData_Position!A95,'Degree of Public Space By Distr'!L:L,0)),"")</f>
        <v>เขตบางแค</v>
      </c>
      <c r="F95" s="6">
        <f t="shared" si="19"/>
        <v>-0.1</v>
      </c>
      <c r="G95" s="6">
        <f t="shared" si="20"/>
        <v>-0.95</v>
      </c>
      <c r="H95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95" s="7">
        <f>INDEX(Sheet1!D:D,MATCH(Table4[[#This Row],[PlaceName]],Sheet1!B:B,0))</f>
        <v>13.691792465184299</v>
      </c>
      <c r="J95" s="7">
        <f>INDEX(Sheet1!E:E,MATCH(Table4[[#This Row],[PlaceName]],Sheet1!B:B,0))</f>
        <v>100.394200399029</v>
      </c>
      <c r="K95" s="17"/>
      <c r="L95" s="17" t="s">
        <v>1285</v>
      </c>
      <c r="M95" s="17" t="str">
        <f>IF(A95&gt;0,INDEX('Degree of Public Space By Distr'!A:A,MATCH(RawData_Position!A95,'Degree of Public Space By Distr'!L:L,0)),"")</f>
        <v>ลานกีฬาหมู่บ้านร่มเย็น</v>
      </c>
      <c r="N95" s="17">
        <f>INDEX(Input_Score!D:D,MATCH(Table4[[#This Row],[TypeScoring]],Input_Score!A:A,0))</f>
        <v>2</v>
      </c>
      <c r="O95" s="17">
        <f t="shared" si="15"/>
        <v>0</v>
      </c>
      <c r="P95" s="17">
        <f t="shared" si="16"/>
        <v>-1</v>
      </c>
      <c r="Q95" s="17"/>
      <c r="R95">
        <f>COUNTIFS(U$3:U95,U95)</f>
        <v>2</v>
      </c>
      <c r="S95">
        <f>INDEX(Quadrant_GoogleSheets!C:C,MATCH(Table4[[#This Row],[PlaceName]],Quadrant_GoogleSheets!A:A,0))</f>
        <v>0</v>
      </c>
      <c r="T95">
        <f>INDEX(Quadrant_GoogleSheets!D:D,MATCH(Table4[[#This Row],[PlaceName]],Quadrant_GoogleSheets!A:A,0))</f>
        <v>-1</v>
      </c>
      <c r="U95" t="str">
        <f t="shared" si="21"/>
        <v>0,-1,Ok</v>
      </c>
      <c r="V95">
        <f t="shared" si="22"/>
        <v>-0.1</v>
      </c>
      <c r="W95">
        <f t="shared" si="23"/>
        <v>0.05</v>
      </c>
      <c r="Y95">
        <v>94</v>
      </c>
      <c r="Z95">
        <v>93</v>
      </c>
      <c r="AA95">
        <f t="shared" si="25"/>
        <v>3</v>
      </c>
      <c r="AB95">
        <f t="shared" si="27"/>
        <v>10</v>
      </c>
      <c r="AC95">
        <f t="shared" si="28"/>
        <v>3</v>
      </c>
      <c r="AD95" s="8">
        <f t="shared" si="26"/>
        <v>-0.15</v>
      </c>
      <c r="AE95" s="8">
        <f t="shared" si="18"/>
        <v>-0.05</v>
      </c>
    </row>
    <row r="96" spans="1:31" x14ac:dyDescent="0.2">
      <c r="A96" s="9">
        <f t="shared" si="24"/>
        <v>93</v>
      </c>
      <c r="B96" s="7" t="s">
        <v>672</v>
      </c>
      <c r="C96" s="6" t="s">
        <v>6</v>
      </c>
      <c r="D96" s="6" t="str">
        <f>IF(A96&gt;0,INDEX('Degree of Public Space By Distr'!A:A,MATCH(RawData_Position!A96,'Degree of Public Space By Distr'!L:L,0)),"")</f>
        <v>ลานกีฬาโรงเรียนบางแค</v>
      </c>
      <c r="E96" s="6" t="str">
        <f>IF(A96&gt;0,INDEX('Degree of Public Space By Distr'!J:J,MATCH(RawData_Position!A96,'Degree of Public Space By Distr'!L:L,0)),"")</f>
        <v>เขตบางแค</v>
      </c>
      <c r="F96" s="6">
        <f t="shared" si="19"/>
        <v>1.8</v>
      </c>
      <c r="G96" s="6">
        <f t="shared" si="20"/>
        <v>-0.96</v>
      </c>
      <c r="H9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96" s="7">
        <f>INDEX(Sheet1!D:D,MATCH(Table4[[#This Row],[PlaceName]],Sheet1!B:B,0))</f>
        <v>13.7074160764907</v>
      </c>
      <c r="J96" s="7">
        <f>INDEX(Sheet1!E:E,MATCH(Table4[[#This Row],[PlaceName]],Sheet1!B:B,0))</f>
        <v>100.400752275426</v>
      </c>
      <c r="K96" s="17"/>
      <c r="L96" s="17" t="s">
        <v>1285</v>
      </c>
      <c r="M96" s="17" t="str">
        <f>IF(A96&gt;0,INDEX('Degree of Public Space By Distr'!A:A,MATCH(RawData_Position!A96,'Degree of Public Space By Distr'!L:L,0)),"")</f>
        <v>ลานกีฬาโรงเรียนบางแค</v>
      </c>
      <c r="N96" s="17">
        <f>INDEX(Input_Score!D:D,MATCH(Table4[[#This Row],[TypeScoring]],Input_Score!A:A,0))</f>
        <v>3</v>
      </c>
      <c r="O96" s="17">
        <f t="shared" si="15"/>
        <v>2</v>
      </c>
      <c r="P96" s="17">
        <f t="shared" si="16"/>
        <v>-1</v>
      </c>
      <c r="Q96" s="17"/>
      <c r="R96">
        <f>COUNTIFS(U$3:U96,U96)</f>
        <v>14</v>
      </c>
      <c r="S96">
        <f>INDEX(Quadrant_GoogleSheets!C:C,MATCH(Table4[[#This Row],[PlaceName]],Quadrant_GoogleSheets!A:A,0))</f>
        <v>2</v>
      </c>
      <c r="T96">
        <f>INDEX(Quadrant_GoogleSheets!D:D,MATCH(Table4[[#This Row],[PlaceName]],Quadrant_GoogleSheets!A:A,0))</f>
        <v>-1</v>
      </c>
      <c r="U96" t="str">
        <f t="shared" si="21"/>
        <v>2,-1,Ok</v>
      </c>
      <c r="V96">
        <f t="shared" si="22"/>
        <v>-0.2</v>
      </c>
      <c r="W96">
        <f t="shared" si="23"/>
        <v>0.04</v>
      </c>
      <c r="Y96">
        <v>95</v>
      </c>
      <c r="Z96">
        <v>94</v>
      </c>
      <c r="AA96">
        <f t="shared" si="25"/>
        <v>4</v>
      </c>
      <c r="AB96">
        <f t="shared" si="27"/>
        <v>10</v>
      </c>
      <c r="AC96">
        <f t="shared" si="28"/>
        <v>4</v>
      </c>
      <c r="AD96" s="8">
        <f t="shared" si="26"/>
        <v>-0.2</v>
      </c>
      <c r="AE96" s="8">
        <f t="shared" si="18"/>
        <v>-0.05</v>
      </c>
    </row>
    <row r="97" spans="1:31" x14ac:dyDescent="0.2">
      <c r="A97" s="9">
        <f t="shared" si="24"/>
        <v>94</v>
      </c>
      <c r="B97" s="7" t="s">
        <v>673</v>
      </c>
      <c r="C97" s="6" t="s">
        <v>6</v>
      </c>
      <c r="D97" s="6" t="str">
        <f>IF(A97&gt;0,INDEX('Degree of Public Space By Distr'!A:A,MATCH(RawData_Position!A97,'Degree of Public Space By Distr'!L:L,0)),"")</f>
        <v>ลานกีฬาโรงเรียนเพชรเกษม</v>
      </c>
      <c r="E97" s="6" t="str">
        <f>IF(A97&gt;0,INDEX('Degree of Public Space By Distr'!J:J,MATCH(RawData_Position!A97,'Degree of Public Space By Distr'!L:L,0)),"")</f>
        <v>เขตบางแค</v>
      </c>
      <c r="F97" s="6">
        <f t="shared" si="19"/>
        <v>1.75</v>
      </c>
      <c r="G97" s="6">
        <f t="shared" si="20"/>
        <v>-0.96</v>
      </c>
      <c r="H9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97" s="7">
        <f>INDEX(Sheet1!D:D,MATCH(Table4[[#This Row],[PlaceName]],Sheet1!B:B,0))</f>
        <v>13.7046861792297</v>
      </c>
      <c r="J97" s="7">
        <f>INDEX(Sheet1!E:E,MATCH(Table4[[#This Row],[PlaceName]],Sheet1!B:B,0))</f>
        <v>100.384525558701</v>
      </c>
      <c r="K97" s="17"/>
      <c r="L97" s="17" t="s">
        <v>1285</v>
      </c>
      <c r="M97" s="17" t="str">
        <f>IF(A97&gt;0,INDEX('Degree of Public Space By Distr'!A:A,MATCH(RawData_Position!A97,'Degree of Public Space By Distr'!L:L,0)),"")</f>
        <v>ลานกีฬาโรงเรียนเพชรเกษม</v>
      </c>
      <c r="N97" s="17">
        <f>INDEX(Input_Score!D:D,MATCH(Table4[[#This Row],[TypeScoring]],Input_Score!A:A,0))</f>
        <v>3</v>
      </c>
      <c r="O97" s="17">
        <f t="shared" si="15"/>
        <v>2</v>
      </c>
      <c r="P97" s="17">
        <f t="shared" si="16"/>
        <v>-1</v>
      </c>
      <c r="Q97" s="17"/>
      <c r="R97">
        <f>COUNTIFS(U$3:U97,U97)</f>
        <v>15</v>
      </c>
      <c r="S97">
        <f>INDEX(Quadrant_GoogleSheets!C:C,MATCH(Table4[[#This Row],[PlaceName]],Quadrant_GoogleSheets!A:A,0))</f>
        <v>2</v>
      </c>
      <c r="T97">
        <f>INDEX(Quadrant_GoogleSheets!D:D,MATCH(Table4[[#This Row],[PlaceName]],Quadrant_GoogleSheets!A:A,0))</f>
        <v>-1</v>
      </c>
      <c r="U97" t="str">
        <f t="shared" si="21"/>
        <v>2,-1,Ok</v>
      </c>
      <c r="V97">
        <f t="shared" si="22"/>
        <v>-0.25</v>
      </c>
      <c r="W97">
        <f t="shared" si="23"/>
        <v>0.04</v>
      </c>
      <c r="Y97">
        <v>96</v>
      </c>
      <c r="Z97">
        <v>95</v>
      </c>
      <c r="AA97">
        <f t="shared" si="25"/>
        <v>5</v>
      </c>
      <c r="AB97">
        <f t="shared" si="27"/>
        <v>10</v>
      </c>
      <c r="AC97">
        <f t="shared" si="28"/>
        <v>5</v>
      </c>
      <c r="AD97" s="8">
        <f t="shared" si="26"/>
        <v>-0.25</v>
      </c>
      <c r="AE97" s="8">
        <f t="shared" si="18"/>
        <v>-0.05</v>
      </c>
    </row>
    <row r="98" spans="1:31" x14ac:dyDescent="0.2">
      <c r="A98" s="9">
        <f t="shared" si="24"/>
        <v>95</v>
      </c>
      <c r="B98" s="7" t="s">
        <v>674</v>
      </c>
      <c r="C98" s="6" t="s">
        <v>6</v>
      </c>
      <c r="D98" s="6" t="str">
        <f>IF(A98&gt;0,INDEX('Degree of Public Space By Distr'!A:A,MATCH(RawData_Position!A98,'Degree of Public Space By Distr'!L:L,0)),"")</f>
        <v>ลานกีฬาวงเวียนอู่ทอง</v>
      </c>
      <c r="E98" s="6" t="str">
        <f>IF(A98&gt;0,INDEX('Degree of Public Space By Distr'!J:J,MATCH(RawData_Position!A98,'Degree of Public Space By Distr'!L:L,0)),"")</f>
        <v>เขตบางแค</v>
      </c>
      <c r="F98" s="6">
        <f t="shared" si="19"/>
        <v>-0.1</v>
      </c>
      <c r="G98" s="6">
        <f t="shared" si="20"/>
        <v>0.05</v>
      </c>
      <c r="H9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98" s="7">
        <f>INDEX(Sheet1!D:D,MATCH(Table4[[#This Row],[PlaceName]],Sheet1!B:B,0))</f>
        <v>13.7186050482554</v>
      </c>
      <c r="J98" s="7">
        <f>INDEX(Sheet1!E:E,MATCH(Table4[[#This Row],[PlaceName]],Sheet1!B:B,0))</f>
        <v>100.377775040218</v>
      </c>
      <c r="K98" s="17"/>
      <c r="L98" s="17" t="s">
        <v>1285</v>
      </c>
      <c r="M98" s="17" t="str">
        <f>IF(A98&gt;0,INDEX('Degree of Public Space By Distr'!A:A,MATCH(RawData_Position!A98,'Degree of Public Space By Distr'!L:L,0)),"")</f>
        <v>ลานกีฬาวงเวียนอู่ทอง</v>
      </c>
      <c r="N98" s="17">
        <f>INDEX(Input_Score!D:D,MATCH(Table4[[#This Row],[TypeScoring]],Input_Score!A:A,0))</f>
        <v>5</v>
      </c>
      <c r="O98" s="17">
        <f t="shared" si="15"/>
        <v>0</v>
      </c>
      <c r="P98" s="17">
        <f t="shared" si="16"/>
        <v>0</v>
      </c>
      <c r="Q98" s="17"/>
      <c r="R98">
        <f>COUNTIFS(U$3:U98,U98)</f>
        <v>2</v>
      </c>
      <c r="S98">
        <f>INDEX(Quadrant_GoogleSheets!C:C,MATCH(Table4[[#This Row],[PlaceName]],Quadrant_GoogleSheets!A:A,0))</f>
        <v>0</v>
      </c>
      <c r="T98">
        <f>INDEX(Quadrant_GoogleSheets!D:D,MATCH(Table4[[#This Row],[PlaceName]],Quadrant_GoogleSheets!A:A,0))</f>
        <v>0</v>
      </c>
      <c r="U98" t="str">
        <f t="shared" si="21"/>
        <v>0,0,Ok</v>
      </c>
      <c r="V98">
        <f t="shared" si="22"/>
        <v>-0.1</v>
      </c>
      <c r="W98">
        <f t="shared" si="23"/>
        <v>0.05</v>
      </c>
      <c r="Y98">
        <v>97</v>
      </c>
      <c r="Z98">
        <v>96</v>
      </c>
      <c r="AA98">
        <f t="shared" si="25"/>
        <v>-1</v>
      </c>
      <c r="AB98">
        <f t="shared" si="27"/>
        <v>10</v>
      </c>
      <c r="AC98">
        <f t="shared" si="28"/>
        <v>6</v>
      </c>
      <c r="AD98" s="8">
        <f t="shared" si="26"/>
        <v>0.05</v>
      </c>
      <c r="AE98" s="8">
        <f t="shared" si="18"/>
        <v>-0.05</v>
      </c>
    </row>
    <row r="99" spans="1:31" x14ac:dyDescent="0.2">
      <c r="A99" s="9">
        <f t="shared" si="24"/>
        <v>96</v>
      </c>
      <c r="B99" s="7" t="s">
        <v>675</v>
      </c>
      <c r="C99" s="6" t="s">
        <v>6</v>
      </c>
      <c r="D99" s="6" t="str">
        <f>IF(A99&gt;0,INDEX('Degree of Public Space By Distr'!A:A,MATCH(RawData_Position!A99,'Degree of Public Space By Distr'!L:L,0)),"")</f>
        <v>ลานกีฬาวงเวียนทะเลสาป</v>
      </c>
      <c r="E99" s="6" t="str">
        <f>IF(A99&gt;0,INDEX('Degree of Public Space By Distr'!J:J,MATCH(RawData_Position!A99,'Degree of Public Space By Distr'!L:L,0)),"")</f>
        <v>เขตบางแค</v>
      </c>
      <c r="F99" s="6">
        <f t="shared" si="19"/>
        <v>-0.15</v>
      </c>
      <c r="G99" s="6">
        <f t="shared" si="20"/>
        <v>-0.95</v>
      </c>
      <c r="H99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99" s="7">
        <f>INDEX(Sheet1!D:D,MATCH(Table4[[#This Row],[PlaceName]],Sheet1!B:B,0))</f>
        <v>13.731440508362301</v>
      </c>
      <c r="J99" s="7">
        <f>INDEX(Sheet1!E:E,MATCH(Table4[[#This Row],[PlaceName]],Sheet1!B:B,0))</f>
        <v>100.37529405425001</v>
      </c>
      <c r="K99" s="17"/>
      <c r="L99" s="17" t="s">
        <v>1285</v>
      </c>
      <c r="M99" s="17" t="str">
        <f>IF(A99&gt;0,INDEX('Degree of Public Space By Distr'!A:A,MATCH(RawData_Position!A99,'Degree of Public Space By Distr'!L:L,0)),"")</f>
        <v>ลานกีฬาวงเวียนทะเลสาป</v>
      </c>
      <c r="N99" s="17">
        <f>INDEX(Input_Score!D:D,MATCH(Table4[[#This Row],[TypeScoring]],Input_Score!A:A,0))</f>
        <v>2</v>
      </c>
      <c r="O99" s="17">
        <f t="shared" si="15"/>
        <v>0</v>
      </c>
      <c r="P99" s="17">
        <f t="shared" si="16"/>
        <v>-1</v>
      </c>
      <c r="Q99" s="17"/>
      <c r="R99">
        <f>COUNTIFS(U$3:U99,U99)</f>
        <v>3</v>
      </c>
      <c r="S99">
        <f>INDEX(Quadrant_GoogleSheets!C:C,MATCH(Table4[[#This Row],[PlaceName]],Quadrant_GoogleSheets!A:A,0))</f>
        <v>0</v>
      </c>
      <c r="T99">
        <f>INDEX(Quadrant_GoogleSheets!D:D,MATCH(Table4[[#This Row],[PlaceName]],Quadrant_GoogleSheets!A:A,0))</f>
        <v>-1</v>
      </c>
      <c r="U99" t="str">
        <f t="shared" si="21"/>
        <v>0,-1,Ok</v>
      </c>
      <c r="V99">
        <f t="shared" si="22"/>
        <v>-0.15</v>
      </c>
      <c r="W99">
        <f t="shared" si="23"/>
        <v>0.05</v>
      </c>
      <c r="Y99">
        <v>98</v>
      </c>
      <c r="Z99">
        <v>97</v>
      </c>
      <c r="AA99">
        <f t="shared" si="25"/>
        <v>-2</v>
      </c>
      <c r="AB99">
        <f t="shared" si="27"/>
        <v>10</v>
      </c>
      <c r="AC99">
        <f t="shared" si="28"/>
        <v>7</v>
      </c>
      <c r="AD99" s="8">
        <f t="shared" si="26"/>
        <v>0.1</v>
      </c>
      <c r="AE99" s="8">
        <f t="shared" si="18"/>
        <v>-0.05</v>
      </c>
    </row>
    <row r="100" spans="1:31" x14ac:dyDescent="0.2">
      <c r="A100" s="9">
        <f t="shared" si="24"/>
        <v>97</v>
      </c>
      <c r="B100" s="7" t="s">
        <v>676</v>
      </c>
      <c r="C100" s="6" t="s">
        <v>6</v>
      </c>
      <c r="D100" s="6" t="str">
        <f>IF(A100&gt;0,INDEX('Degree of Public Space By Distr'!A:A,MATCH(RawData_Position!A100,'Degree of Public Space By Distr'!L:L,0)),"")</f>
        <v>ลานกีฬาหมู่บ้านชมเดือน</v>
      </c>
      <c r="E100" s="6" t="str">
        <f>IF(A100&gt;0,INDEX('Degree of Public Space By Distr'!J:J,MATCH(RawData_Position!A100,'Degree of Public Space By Distr'!L:L,0)),"")</f>
        <v>เขตบางแค</v>
      </c>
      <c r="F100" s="6">
        <f t="shared" si="19"/>
        <v>-0.2</v>
      </c>
      <c r="G100" s="6">
        <f t="shared" si="20"/>
        <v>-0.95</v>
      </c>
      <c r="H100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100" s="7">
        <f>INDEX(Sheet1!D:D,MATCH(Table4[[#This Row],[PlaceName]],Sheet1!B:B,0))</f>
        <v>13.722231361850399</v>
      </c>
      <c r="J100" s="7">
        <f>INDEX(Sheet1!E:E,MATCH(Table4[[#This Row],[PlaceName]],Sheet1!B:B,0))</f>
        <v>100.388101511149</v>
      </c>
      <c r="K100" s="17"/>
      <c r="L100" s="17" t="s">
        <v>1285</v>
      </c>
      <c r="M100" s="17" t="str">
        <f>IF(A100&gt;0,INDEX('Degree of Public Space By Distr'!A:A,MATCH(RawData_Position!A100,'Degree of Public Space By Distr'!L:L,0)),"")</f>
        <v>ลานกีฬาหมู่บ้านชมเดือน</v>
      </c>
      <c r="N100" s="17">
        <f>INDEX(Input_Score!D:D,MATCH(Table4[[#This Row],[TypeScoring]],Input_Score!A:A,0))</f>
        <v>2</v>
      </c>
      <c r="O100" s="17">
        <f t="shared" si="15"/>
        <v>0</v>
      </c>
      <c r="P100" s="17">
        <f t="shared" si="16"/>
        <v>-1</v>
      </c>
      <c r="Q100" s="17"/>
      <c r="R100">
        <f>COUNTIFS(U$3:U100,U100)</f>
        <v>4</v>
      </c>
      <c r="S100">
        <f>INDEX(Quadrant_GoogleSheets!C:C,MATCH(Table4[[#This Row],[PlaceName]],Quadrant_GoogleSheets!A:A,0))</f>
        <v>0</v>
      </c>
      <c r="T100">
        <f>INDEX(Quadrant_GoogleSheets!D:D,MATCH(Table4[[#This Row],[PlaceName]],Quadrant_GoogleSheets!A:A,0))</f>
        <v>-1</v>
      </c>
      <c r="U100" t="str">
        <f t="shared" si="21"/>
        <v>0,-1,Ok</v>
      </c>
      <c r="V100">
        <f t="shared" si="22"/>
        <v>-0.2</v>
      </c>
      <c r="W100">
        <f t="shared" si="23"/>
        <v>0.05</v>
      </c>
      <c r="Y100">
        <v>99</v>
      </c>
      <c r="Z100">
        <v>98</v>
      </c>
      <c r="AA100">
        <f t="shared" si="25"/>
        <v>-3</v>
      </c>
      <c r="AB100">
        <f t="shared" si="27"/>
        <v>10</v>
      </c>
      <c r="AC100">
        <f t="shared" si="28"/>
        <v>8</v>
      </c>
      <c r="AD100" s="8">
        <f t="shared" si="26"/>
        <v>0.15</v>
      </c>
      <c r="AE100" s="8">
        <f t="shared" si="18"/>
        <v>-0.05</v>
      </c>
    </row>
    <row r="101" spans="1:31" x14ac:dyDescent="0.2">
      <c r="A101" s="9">
        <f t="shared" si="24"/>
        <v>98</v>
      </c>
      <c r="B101" s="7" t="s">
        <v>677</v>
      </c>
      <c r="C101" s="6" t="s">
        <v>6</v>
      </c>
      <c r="D101" s="6" t="str">
        <f>IF(A101&gt;0,INDEX('Degree of Public Space By Distr'!A:A,MATCH(RawData_Position!A101,'Degree of Public Space By Distr'!L:L,0)),"")</f>
        <v>ลานกีฬาวงเวียนหมู่บ้านเศรษฐกิจ ผัง ข</v>
      </c>
      <c r="E101" s="6" t="str">
        <f>IF(A101&gt;0,INDEX('Degree of Public Space By Distr'!J:J,MATCH(RawData_Position!A101,'Degree of Public Space By Distr'!L:L,0)),"")</f>
        <v>เขตบางแค</v>
      </c>
      <c r="F101" s="6">
        <f t="shared" si="19"/>
        <v>-0.25</v>
      </c>
      <c r="G101" s="6">
        <f t="shared" si="20"/>
        <v>-0.95</v>
      </c>
      <c r="H101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101" s="7">
        <f>INDEX(Sheet1!D:D,MATCH(Table4[[#This Row],[PlaceName]],Sheet1!B:B,0))</f>
        <v>13.718218291421501</v>
      </c>
      <c r="J101" s="7">
        <f>INDEX(Sheet1!E:E,MATCH(Table4[[#This Row],[PlaceName]],Sheet1!B:B,0))</f>
        <v>100.375541994599</v>
      </c>
      <c r="K101" s="17"/>
      <c r="L101" s="17" t="s">
        <v>1285</v>
      </c>
      <c r="M101" s="17" t="str">
        <f>IF(A101&gt;0,INDEX('Degree of Public Space By Distr'!A:A,MATCH(RawData_Position!A101,'Degree of Public Space By Distr'!L:L,0)),"")</f>
        <v>ลานกีฬาวงเวียนหมู่บ้านเศรษฐกิจ ผัง ข</v>
      </c>
      <c r="N101" s="17">
        <f>INDEX(Input_Score!D:D,MATCH(Table4[[#This Row],[TypeScoring]],Input_Score!A:A,0))</f>
        <v>2</v>
      </c>
      <c r="O101" s="17">
        <f t="shared" si="15"/>
        <v>0</v>
      </c>
      <c r="P101" s="17">
        <f t="shared" si="16"/>
        <v>-1</v>
      </c>
      <c r="Q101" s="17"/>
      <c r="R101">
        <f>COUNTIFS(U$3:U101,U101)</f>
        <v>5</v>
      </c>
      <c r="S101">
        <f>INDEX(Quadrant_GoogleSheets!C:C,MATCH(Table4[[#This Row],[PlaceName]],Quadrant_GoogleSheets!A:A,0))</f>
        <v>0</v>
      </c>
      <c r="T101">
        <f>INDEX(Quadrant_GoogleSheets!D:D,MATCH(Table4[[#This Row],[PlaceName]],Quadrant_GoogleSheets!A:A,0))</f>
        <v>-1</v>
      </c>
      <c r="U101" t="str">
        <f t="shared" si="21"/>
        <v>0,-1,Ok</v>
      </c>
      <c r="V101">
        <f t="shared" si="22"/>
        <v>-0.25</v>
      </c>
      <c r="W101">
        <f t="shared" si="23"/>
        <v>0.05</v>
      </c>
      <c r="Y101">
        <v>100</v>
      </c>
      <c r="Z101">
        <v>99</v>
      </c>
      <c r="AA101">
        <f t="shared" si="25"/>
        <v>-4</v>
      </c>
      <c r="AB101">
        <f t="shared" si="27"/>
        <v>10</v>
      </c>
      <c r="AC101">
        <f t="shared" si="28"/>
        <v>9</v>
      </c>
      <c r="AD101" s="8">
        <f t="shared" si="26"/>
        <v>0.2</v>
      </c>
      <c r="AE101" s="8">
        <f t="shared" si="18"/>
        <v>-0.05</v>
      </c>
    </row>
    <row r="102" spans="1:31" x14ac:dyDescent="0.2">
      <c r="A102" s="9">
        <f t="shared" si="24"/>
        <v>99</v>
      </c>
      <c r="B102" s="7" t="s">
        <v>678</v>
      </c>
      <c r="C102" s="6" t="s">
        <v>6</v>
      </c>
      <c r="D102" s="6" t="str">
        <f>IF(A102&gt;0,INDEX('Degree of Public Space By Distr'!A:A,MATCH(RawData_Position!A102,'Degree of Public Space By Distr'!L:L,0)),"")</f>
        <v>ลานกีฬาโรงเรียนบ้านเศรษฐกิจ</v>
      </c>
      <c r="E102" s="6" t="str">
        <f>IF(A102&gt;0,INDEX('Degree of Public Space By Distr'!J:J,MATCH(RawData_Position!A102,'Degree of Public Space By Distr'!L:L,0)),"")</f>
        <v>เขตบางแค</v>
      </c>
      <c r="F102" s="6">
        <f t="shared" si="19"/>
        <v>2.0499999999999998</v>
      </c>
      <c r="G102" s="6">
        <f t="shared" si="20"/>
        <v>-0.96</v>
      </c>
      <c r="H10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02" s="7">
        <f>INDEX(Sheet1!D:D,MATCH(Table4[[#This Row],[PlaceName]],Sheet1!B:B,0))</f>
        <v>13.7153150941086</v>
      </c>
      <c r="J102" s="7">
        <f>INDEX(Sheet1!E:E,MATCH(Table4[[#This Row],[PlaceName]],Sheet1!B:B,0))</f>
        <v>100.374753763936</v>
      </c>
      <c r="K102" s="17"/>
      <c r="L102" s="17" t="s">
        <v>1285</v>
      </c>
      <c r="M102" s="17" t="str">
        <f>IF(A102&gt;0,INDEX('Degree of Public Space By Distr'!A:A,MATCH(RawData_Position!A102,'Degree of Public Space By Distr'!L:L,0)),"")</f>
        <v>ลานกีฬาโรงเรียนบ้านเศรษฐกิจ</v>
      </c>
      <c r="N102" s="17">
        <f>INDEX(Input_Score!D:D,MATCH(Table4[[#This Row],[TypeScoring]],Input_Score!A:A,0))</f>
        <v>3</v>
      </c>
      <c r="O102" s="17">
        <f t="shared" si="15"/>
        <v>2</v>
      </c>
      <c r="P102" s="17">
        <f t="shared" si="16"/>
        <v>-1</v>
      </c>
      <c r="Q102" s="17"/>
      <c r="R102">
        <f>COUNTIFS(U$3:U102,U102)</f>
        <v>16</v>
      </c>
      <c r="S102">
        <f>INDEX(Quadrant_GoogleSheets!C:C,MATCH(Table4[[#This Row],[PlaceName]],Quadrant_GoogleSheets!A:A,0))</f>
        <v>2</v>
      </c>
      <c r="T102">
        <f>INDEX(Quadrant_GoogleSheets!D:D,MATCH(Table4[[#This Row],[PlaceName]],Quadrant_GoogleSheets!A:A,0))</f>
        <v>-1</v>
      </c>
      <c r="U102" t="str">
        <f t="shared" si="21"/>
        <v>2,-1,Ok</v>
      </c>
      <c r="V102">
        <f t="shared" si="22"/>
        <v>0.05</v>
      </c>
      <c r="W102">
        <f t="shared" si="23"/>
        <v>0.04</v>
      </c>
      <c r="Y102">
        <v>101</v>
      </c>
      <c r="Z102">
        <v>100</v>
      </c>
      <c r="AA102">
        <f t="shared" si="25"/>
        <v>-5</v>
      </c>
      <c r="AB102">
        <f t="shared" si="27"/>
        <v>10</v>
      </c>
      <c r="AC102">
        <f t="shared" si="28"/>
        <v>10</v>
      </c>
      <c r="AD102" s="8">
        <f t="shared" si="26"/>
        <v>0.25</v>
      </c>
      <c r="AE102" s="8">
        <f t="shared" si="18"/>
        <v>-0.05</v>
      </c>
    </row>
    <row r="103" spans="1:31" x14ac:dyDescent="0.2">
      <c r="A103" s="9">
        <f t="shared" si="24"/>
        <v>100</v>
      </c>
      <c r="B103" s="7" t="s">
        <v>679</v>
      </c>
      <c r="C103" s="6" t="s">
        <v>6</v>
      </c>
      <c r="D103" s="6" t="str">
        <f>IF(A103&gt;0,INDEX('Degree of Public Space By Distr'!A:A,MATCH(RawData_Position!A103,'Degree of Public Space By Distr'!L:L,0)),"")</f>
        <v>ลานกีฬาถนนฉัตรชัยเสริมโชค</v>
      </c>
      <c r="E103" s="6" t="str">
        <f>IF(A103&gt;0,INDEX('Degree of Public Space By Distr'!J:J,MATCH(RawData_Position!A103,'Degree of Public Space By Distr'!L:L,0)),"")</f>
        <v>เขตบางแค</v>
      </c>
      <c r="F103" s="6">
        <f t="shared" si="19"/>
        <v>-0.15</v>
      </c>
      <c r="G103" s="6">
        <f t="shared" si="20"/>
        <v>0.05</v>
      </c>
      <c r="H10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03" s="7">
        <f>INDEX(Sheet1!D:D,MATCH(Table4[[#This Row],[PlaceName]],Sheet1!B:B,0))</f>
        <v>13.7358411381128</v>
      </c>
      <c r="J103" s="7">
        <f>INDEX(Sheet1!E:E,MATCH(Table4[[#This Row],[PlaceName]],Sheet1!B:B,0))</f>
        <v>100.359000426525</v>
      </c>
      <c r="K103" s="17"/>
      <c r="L103" s="17" t="s">
        <v>1285</v>
      </c>
      <c r="M103" s="17" t="str">
        <f>IF(A103&gt;0,INDEX('Degree of Public Space By Distr'!A:A,MATCH(RawData_Position!A103,'Degree of Public Space By Distr'!L:L,0)),"")</f>
        <v>ลานกีฬาถนนฉัตรชัยเสริมโชค</v>
      </c>
      <c r="N103" s="17">
        <f>INDEX(Input_Score!D:D,MATCH(Table4[[#This Row],[TypeScoring]],Input_Score!A:A,0))</f>
        <v>5</v>
      </c>
      <c r="O103" s="17">
        <f t="shared" si="15"/>
        <v>0</v>
      </c>
      <c r="P103" s="17">
        <f t="shared" si="16"/>
        <v>0</v>
      </c>
      <c r="Q103" s="17"/>
      <c r="R103">
        <f>COUNTIFS(U$3:U103,U103)</f>
        <v>3</v>
      </c>
      <c r="S103">
        <f>INDEX(Quadrant_GoogleSheets!C:C,MATCH(Table4[[#This Row],[PlaceName]],Quadrant_GoogleSheets!A:A,0))</f>
        <v>0</v>
      </c>
      <c r="T103">
        <f>INDEX(Quadrant_GoogleSheets!D:D,MATCH(Table4[[#This Row],[PlaceName]],Quadrant_GoogleSheets!A:A,0))</f>
        <v>0</v>
      </c>
      <c r="U103" t="str">
        <f t="shared" si="21"/>
        <v>0,0,Ok</v>
      </c>
      <c r="V103">
        <f t="shared" si="22"/>
        <v>-0.15</v>
      </c>
      <c r="W103">
        <f t="shared" si="23"/>
        <v>0.05</v>
      </c>
      <c r="AD103" s="8"/>
      <c r="AE103" s="8"/>
    </row>
    <row r="104" spans="1:31" x14ac:dyDescent="0.2">
      <c r="A104" s="9">
        <f t="shared" si="24"/>
        <v>101</v>
      </c>
      <c r="B104" s="7" t="s">
        <v>680</v>
      </c>
      <c r="C104" s="6" t="s">
        <v>6</v>
      </c>
      <c r="D104" s="6" t="str">
        <f>IF(A104&gt;0,INDEX('Degree of Public Space By Distr'!A:A,MATCH(RawData_Position!A104,'Degree of Public Space By Distr'!L:L,0)),"")</f>
        <v>ลานกีฬาโรงเรียนวัดศาลาแดง</v>
      </c>
      <c r="E104" s="6" t="str">
        <f>IF(A104&gt;0,INDEX('Degree of Public Space By Distr'!J:J,MATCH(RawData_Position!A104,'Degree of Public Space By Distr'!L:L,0)),"")</f>
        <v>เขตบางแค</v>
      </c>
      <c r="F104" s="6">
        <f t="shared" si="19"/>
        <v>2.1</v>
      </c>
      <c r="G104" s="6">
        <f t="shared" si="20"/>
        <v>-0.96</v>
      </c>
      <c r="H10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04" s="7">
        <f>INDEX(Sheet1!D:D,MATCH(Table4[[#This Row],[PlaceName]],Sheet1!B:B,0))</f>
        <v>13.7494926634538</v>
      </c>
      <c r="J104" s="7">
        <f>INDEX(Sheet1!E:E,MATCH(Table4[[#This Row],[PlaceName]],Sheet1!B:B,0))</f>
        <v>100.354813536457</v>
      </c>
      <c r="K104" s="17"/>
      <c r="L104" s="17" t="s">
        <v>1285</v>
      </c>
      <c r="M104" s="17" t="str">
        <f>IF(A104&gt;0,INDEX('Degree of Public Space By Distr'!A:A,MATCH(RawData_Position!A104,'Degree of Public Space By Distr'!L:L,0)),"")</f>
        <v>ลานกีฬาโรงเรียนวัดศาลาแดง</v>
      </c>
      <c r="N104" s="17">
        <f>INDEX(Input_Score!D:D,MATCH(Table4[[#This Row],[TypeScoring]],Input_Score!A:A,0))</f>
        <v>3</v>
      </c>
      <c r="O104" s="17">
        <f t="shared" si="15"/>
        <v>2</v>
      </c>
      <c r="P104" s="17">
        <f t="shared" si="16"/>
        <v>-1</v>
      </c>
      <c r="Q104" s="17"/>
      <c r="R104">
        <f>COUNTIFS(U$3:U104,U104)</f>
        <v>17</v>
      </c>
      <c r="S104">
        <f>INDEX(Quadrant_GoogleSheets!C:C,MATCH(Table4[[#This Row],[PlaceName]],Quadrant_GoogleSheets!A:A,0))</f>
        <v>2</v>
      </c>
      <c r="T104">
        <f>INDEX(Quadrant_GoogleSheets!D:D,MATCH(Table4[[#This Row],[PlaceName]],Quadrant_GoogleSheets!A:A,0))</f>
        <v>-1</v>
      </c>
      <c r="U104" t="str">
        <f t="shared" si="21"/>
        <v>2,-1,Ok</v>
      </c>
      <c r="V104">
        <f t="shared" si="22"/>
        <v>0.1</v>
      </c>
      <c r="W104">
        <f t="shared" si="23"/>
        <v>0.04</v>
      </c>
      <c r="AD104" s="8"/>
      <c r="AE104" s="8"/>
    </row>
    <row r="105" spans="1:31" x14ac:dyDescent="0.2">
      <c r="A105" s="9">
        <f t="shared" si="24"/>
        <v>102</v>
      </c>
      <c r="B105" s="7" t="s">
        <v>681</v>
      </c>
      <c r="C105" s="6" t="s">
        <v>6</v>
      </c>
      <c r="D105" s="6" t="str">
        <f>IF(A105&gt;0,INDEX('Degree of Public Space By Distr'!A:A,MATCH(RawData_Position!A105,'Degree of Public Space By Distr'!L:L,0)),"")</f>
        <v>ลานกีฬาชุมชนทองพูนพัฒนา</v>
      </c>
      <c r="E105" s="6" t="str">
        <f>IF(A105&gt;0,INDEX('Degree of Public Space By Distr'!J:J,MATCH(RawData_Position!A105,'Degree of Public Space By Distr'!L:L,0)),"")</f>
        <v>เขตบางแค</v>
      </c>
      <c r="F105" s="6">
        <f t="shared" si="19"/>
        <v>-0.2</v>
      </c>
      <c r="G105" s="6">
        <f t="shared" si="20"/>
        <v>0.05</v>
      </c>
      <c r="H10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05" s="7">
        <f>INDEX(Sheet1!D:D,MATCH(Table4[[#This Row],[PlaceName]],Sheet1!B:B,0))</f>
        <v>0</v>
      </c>
      <c r="J105" s="7">
        <f>INDEX(Sheet1!E:E,MATCH(Table4[[#This Row],[PlaceName]],Sheet1!B:B,0))</f>
        <v>0</v>
      </c>
      <c r="K105" s="17" t="s">
        <v>1281</v>
      </c>
      <c r="L105" s="17" t="s">
        <v>1032</v>
      </c>
      <c r="M105" s="17" t="str">
        <f>IF(A105&gt;0,INDEX('Degree of Public Space By Distr'!A:A,MATCH(RawData_Position!A105,'Degree of Public Space By Distr'!L:L,0)),"")</f>
        <v>ลานกีฬาชุมชนทองพูนพัฒนา</v>
      </c>
      <c r="N105" s="17">
        <f>INDEX(Input_Score!D:D,MATCH(Table4[[#This Row],[TypeScoring]],Input_Score!A:A,0))</f>
        <v>5</v>
      </c>
      <c r="O105" s="17">
        <f t="shared" si="15"/>
        <v>0</v>
      </c>
      <c r="P105" s="17">
        <f t="shared" si="16"/>
        <v>0</v>
      </c>
      <c r="Q105" s="17"/>
      <c r="R105">
        <f>COUNTIFS(U$3:U105,U105)</f>
        <v>4</v>
      </c>
      <c r="S105">
        <f>INDEX(Quadrant_GoogleSheets!C:C,MATCH(Table4[[#This Row],[PlaceName]],Quadrant_GoogleSheets!A:A,0))</f>
        <v>0</v>
      </c>
      <c r="T105">
        <f>INDEX(Quadrant_GoogleSheets!D:D,MATCH(Table4[[#This Row],[PlaceName]],Quadrant_GoogleSheets!A:A,0))</f>
        <v>0</v>
      </c>
      <c r="U105" t="str">
        <f t="shared" si="21"/>
        <v>0,0,No</v>
      </c>
      <c r="V105">
        <f t="shared" si="22"/>
        <v>-0.2</v>
      </c>
      <c r="W105">
        <f t="shared" si="23"/>
        <v>0.05</v>
      </c>
      <c r="AD105" s="8"/>
      <c r="AE105" s="8"/>
    </row>
    <row r="106" spans="1:31" x14ac:dyDescent="0.2">
      <c r="A106" s="9">
        <f t="shared" si="24"/>
        <v>103</v>
      </c>
      <c r="B106" s="7" t="s">
        <v>682</v>
      </c>
      <c r="C106" s="6" t="s">
        <v>6</v>
      </c>
      <c r="D106" s="6" t="str">
        <f>IF(A106&gt;0,INDEX('Degree of Public Space By Distr'!A:A,MATCH(RawData_Position!A106,'Degree of Public Space By Distr'!L:L,0)),"")</f>
        <v>ลานกีฬาโรงเรียนวัดมะพร้าวเตี้ย</v>
      </c>
      <c r="E106" s="6" t="str">
        <f>IF(A106&gt;0,INDEX('Degree of Public Space By Distr'!J:J,MATCH(RawData_Position!A106,'Degree of Public Space By Distr'!L:L,0)),"")</f>
        <v>เขตบางแค</v>
      </c>
      <c r="F106" s="6">
        <f t="shared" si="19"/>
        <v>2.15</v>
      </c>
      <c r="G106" s="6">
        <f t="shared" si="20"/>
        <v>-0.96</v>
      </c>
      <c r="H10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06" s="7">
        <f>INDEX(Sheet1!D:D,MATCH(Table4[[#This Row],[PlaceName]],Sheet1!B:B,0))</f>
        <v>13.7440524776444</v>
      </c>
      <c r="J106" s="7">
        <f>INDEX(Sheet1!E:E,MATCH(Table4[[#This Row],[PlaceName]],Sheet1!B:B,0))</f>
        <v>100.420333020006</v>
      </c>
      <c r="K106" s="17"/>
      <c r="L106" s="17" t="s">
        <v>1285</v>
      </c>
      <c r="M106" s="17" t="str">
        <f>IF(A106&gt;0,INDEX('Degree of Public Space By Distr'!A:A,MATCH(RawData_Position!A106,'Degree of Public Space By Distr'!L:L,0)),"")</f>
        <v>ลานกีฬาโรงเรียนวัดมะพร้าวเตี้ย</v>
      </c>
      <c r="N106" s="17">
        <f>INDEX(Input_Score!D:D,MATCH(Table4[[#This Row],[TypeScoring]],Input_Score!A:A,0))</f>
        <v>3</v>
      </c>
      <c r="O106" s="17">
        <f t="shared" si="15"/>
        <v>2</v>
      </c>
      <c r="P106" s="17">
        <f t="shared" si="16"/>
        <v>-1</v>
      </c>
      <c r="Q106" s="17"/>
      <c r="R106">
        <f>COUNTIFS(U$3:U106,U106)</f>
        <v>18</v>
      </c>
      <c r="S106">
        <f>INDEX(Quadrant_GoogleSheets!C:C,MATCH(Table4[[#This Row],[PlaceName]],Quadrant_GoogleSheets!A:A,0))</f>
        <v>2</v>
      </c>
      <c r="T106">
        <f>INDEX(Quadrant_GoogleSheets!D:D,MATCH(Table4[[#This Row],[PlaceName]],Quadrant_GoogleSheets!A:A,0))</f>
        <v>-1</v>
      </c>
      <c r="U106" t="str">
        <f t="shared" si="21"/>
        <v>2,-1,Ok</v>
      </c>
      <c r="V106">
        <f t="shared" si="22"/>
        <v>0.15</v>
      </c>
      <c r="W106">
        <f t="shared" si="23"/>
        <v>0.04</v>
      </c>
      <c r="AD106" s="8"/>
      <c r="AE106" s="8"/>
    </row>
    <row r="107" spans="1:31" x14ac:dyDescent="0.2">
      <c r="A107" s="9">
        <f t="shared" si="24"/>
        <v>104</v>
      </c>
      <c r="B107" s="7" t="s">
        <v>683</v>
      </c>
      <c r="C107" s="6" t="s">
        <v>6</v>
      </c>
      <c r="D107" s="6" t="str">
        <f>IF(A107&gt;0,INDEX('Degree of Public Space By Distr'!A:A,MATCH(RawData_Position!A107,'Degree of Public Space By Distr'!L:L,0)),"")</f>
        <v>ลานกีฬาซอยบางแวก 116</v>
      </c>
      <c r="E107" s="6" t="str">
        <f>IF(A107&gt;0,INDEX('Degree of Public Space By Distr'!J:J,MATCH(RawData_Position!A107,'Degree of Public Space By Distr'!L:L,0)),"")</f>
        <v>เขตบางแค</v>
      </c>
      <c r="F107" s="6">
        <f t="shared" si="19"/>
        <v>-0.25</v>
      </c>
      <c r="G107" s="6">
        <f t="shared" si="20"/>
        <v>0.05</v>
      </c>
      <c r="H10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07" s="7">
        <f>INDEX(Sheet1!D:D,MATCH(Table4[[#This Row],[PlaceName]],Sheet1!B:B,0))</f>
        <v>0</v>
      </c>
      <c r="J107" s="7">
        <f>INDEX(Sheet1!E:E,MATCH(Table4[[#This Row],[PlaceName]],Sheet1!B:B,0))</f>
        <v>0</v>
      </c>
      <c r="K107" s="17" t="s">
        <v>1281</v>
      </c>
      <c r="L107" s="17" t="s">
        <v>1032</v>
      </c>
      <c r="M107" s="17" t="str">
        <f>IF(A107&gt;0,INDEX('Degree of Public Space By Distr'!A:A,MATCH(RawData_Position!A107,'Degree of Public Space By Distr'!L:L,0)),"")</f>
        <v>ลานกีฬาซอยบางแวก 116</v>
      </c>
      <c r="N107" s="17">
        <f>INDEX(Input_Score!D:D,MATCH(Table4[[#This Row],[TypeScoring]],Input_Score!A:A,0))</f>
        <v>5</v>
      </c>
      <c r="O107" s="17">
        <f t="shared" si="15"/>
        <v>0</v>
      </c>
      <c r="P107" s="17">
        <f t="shared" si="16"/>
        <v>0</v>
      </c>
      <c r="Q107" s="17"/>
      <c r="R107">
        <f>COUNTIFS(U$3:U107,U107)</f>
        <v>5</v>
      </c>
      <c r="S107">
        <f>INDEX(Quadrant_GoogleSheets!C:C,MATCH(Table4[[#This Row],[PlaceName]],Quadrant_GoogleSheets!A:A,0))</f>
        <v>0</v>
      </c>
      <c r="T107">
        <f>INDEX(Quadrant_GoogleSheets!D:D,MATCH(Table4[[#This Row],[PlaceName]],Quadrant_GoogleSheets!A:A,0))</f>
        <v>0</v>
      </c>
      <c r="U107" t="str">
        <f t="shared" si="21"/>
        <v>0,0,No</v>
      </c>
      <c r="V107">
        <f t="shared" si="22"/>
        <v>-0.25</v>
      </c>
      <c r="W107">
        <f t="shared" si="23"/>
        <v>0.05</v>
      </c>
      <c r="AD107" s="8"/>
      <c r="AE107" s="8"/>
    </row>
    <row r="108" spans="1:31" x14ac:dyDescent="0.2">
      <c r="A108" s="9">
        <f t="shared" si="24"/>
        <v>105</v>
      </c>
      <c r="B108" s="7" t="s">
        <v>684</v>
      </c>
      <c r="C108" s="6" t="s">
        <v>6</v>
      </c>
      <c r="D108" s="6" t="str">
        <f>IF(A108&gt;0,INDEX('Degree of Public Space By Distr'!A:A,MATCH(RawData_Position!A108,'Degree of Public Space By Distr'!L:L,0)),"")</f>
        <v>โรงเรียนปัญญาวรคุณ</v>
      </c>
      <c r="E108" s="6" t="str">
        <f>IF(A108&gt;0,INDEX('Degree of Public Space By Distr'!J:J,MATCH(RawData_Position!A108,'Degree of Public Space By Distr'!L:L,0)),"")</f>
        <v>เขตบางแค</v>
      </c>
      <c r="F108" s="6">
        <f t="shared" si="19"/>
        <v>-0.2</v>
      </c>
      <c r="G108" s="6">
        <f t="shared" si="20"/>
        <v>0.05</v>
      </c>
      <c r="H10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08" s="7">
        <f>INDEX(Sheet1!D:D,MATCH(Table4[[#This Row],[PlaceName]],Sheet1!B:B,0))</f>
        <v>13.6933156726428</v>
      </c>
      <c r="J108" s="7">
        <f>INDEX(Sheet1!E:E,MATCH(Table4[[#This Row],[PlaceName]],Sheet1!B:B,0))</f>
        <v>100.391930451771</v>
      </c>
      <c r="K108" s="17"/>
      <c r="L108" s="17" t="s">
        <v>1285</v>
      </c>
      <c r="M108" s="17" t="str">
        <f>IF(A108&gt;0,INDEX('Degree of Public Space By Distr'!A:A,MATCH(RawData_Position!A108,'Degree of Public Space By Distr'!L:L,0)),"")</f>
        <v>โรงเรียนปัญญาวรคุณ</v>
      </c>
      <c r="N108" s="17">
        <f>INDEX(Input_Score!D:D,MATCH(Table4[[#This Row],[TypeScoring]],Input_Score!A:A,0))</f>
        <v>5</v>
      </c>
      <c r="O108" s="17">
        <f t="shared" si="15"/>
        <v>0</v>
      </c>
      <c r="P108" s="17">
        <f t="shared" si="16"/>
        <v>0</v>
      </c>
      <c r="Q108" s="17"/>
      <c r="R108">
        <f>COUNTIFS(U$3:U108,U108)</f>
        <v>4</v>
      </c>
      <c r="S108">
        <f>INDEX(Quadrant_GoogleSheets!C:C,MATCH(Table4[[#This Row],[PlaceName]],Quadrant_GoogleSheets!A:A,0))</f>
        <v>0</v>
      </c>
      <c r="T108">
        <f>INDEX(Quadrant_GoogleSheets!D:D,MATCH(Table4[[#This Row],[PlaceName]],Quadrant_GoogleSheets!A:A,0))</f>
        <v>0</v>
      </c>
      <c r="U108" t="str">
        <f t="shared" si="21"/>
        <v>0,0,Ok</v>
      </c>
      <c r="V108">
        <f t="shared" si="22"/>
        <v>-0.2</v>
      </c>
      <c r="W108">
        <f t="shared" si="23"/>
        <v>0.05</v>
      </c>
      <c r="AD108" s="8"/>
      <c r="AE108" s="8"/>
    </row>
    <row r="109" spans="1:31" x14ac:dyDescent="0.2">
      <c r="A109" s="9">
        <f t="shared" si="24"/>
        <v>106</v>
      </c>
      <c r="B109" s="7" t="s">
        <v>685</v>
      </c>
      <c r="C109" s="6" t="s">
        <v>6</v>
      </c>
      <c r="D109" s="6" t="str">
        <f>IF(A109&gt;0,INDEX('Degree of Public Space By Distr'!A:A,MATCH(RawData_Position!A109,'Degree of Public Space By Distr'!L:L,0)),"")</f>
        <v>สนามฟุตบอลโรงเรียนสารสาสน์วิเทศธนบุรี</v>
      </c>
      <c r="E109" s="6" t="str">
        <f>IF(A109&gt;0,INDEX('Degree of Public Space By Distr'!J:J,MATCH(RawData_Position!A109,'Degree of Public Space By Distr'!L:L,0)),"")</f>
        <v>เขตบางแค</v>
      </c>
      <c r="F109" s="6">
        <f t="shared" si="19"/>
        <v>-2.25</v>
      </c>
      <c r="G109" s="6">
        <f t="shared" si="20"/>
        <v>-0.95</v>
      </c>
      <c r="H10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09" s="7">
        <f>INDEX(Sheet1!D:D,MATCH(Table4[[#This Row],[PlaceName]],Sheet1!B:B,0))</f>
        <v>13.7332993095724</v>
      </c>
      <c r="J109" s="7">
        <f>INDEX(Sheet1!E:E,MATCH(Table4[[#This Row],[PlaceName]],Sheet1!B:B,0))</f>
        <v>100.36457479427401</v>
      </c>
      <c r="K109" s="17"/>
      <c r="L109" s="17" t="s">
        <v>1285</v>
      </c>
      <c r="M109" s="17" t="str">
        <f>IF(A109&gt;0,INDEX('Degree of Public Space By Distr'!A:A,MATCH(RawData_Position!A109,'Degree of Public Space By Distr'!L:L,0)),"")</f>
        <v>สนามฟุตบอลโรงเรียนสารสาสน์วิเทศธนบุรี</v>
      </c>
      <c r="N109" s="17">
        <f>INDEX(Input_Score!D:D,MATCH(Table4[[#This Row],[TypeScoring]],Input_Score!A:A,0))</f>
        <v>1</v>
      </c>
      <c r="O109" s="17">
        <f t="shared" si="15"/>
        <v>-2</v>
      </c>
      <c r="P109" s="17">
        <f t="shared" si="16"/>
        <v>-1</v>
      </c>
      <c r="Q109" s="17"/>
      <c r="R109">
        <f>COUNTIFS(U$3:U109,U109)</f>
        <v>5</v>
      </c>
      <c r="S109">
        <f>INDEX(Quadrant_GoogleSheets!C:C,MATCH(Table4[[#This Row],[PlaceName]],Quadrant_GoogleSheets!A:A,0))</f>
        <v>-2</v>
      </c>
      <c r="T109">
        <f>INDEX(Quadrant_GoogleSheets!D:D,MATCH(Table4[[#This Row],[PlaceName]],Quadrant_GoogleSheets!A:A,0))</f>
        <v>-1</v>
      </c>
      <c r="U109" t="str">
        <f t="shared" si="21"/>
        <v>-2,-1,Ok</v>
      </c>
      <c r="V109">
        <f t="shared" si="22"/>
        <v>-0.25</v>
      </c>
      <c r="W109">
        <f t="shared" si="23"/>
        <v>0.05</v>
      </c>
      <c r="AD109" s="8"/>
      <c r="AE109" s="8"/>
    </row>
    <row r="110" spans="1:31" x14ac:dyDescent="0.2">
      <c r="A110" s="9">
        <f t="shared" si="24"/>
        <v>107</v>
      </c>
      <c r="B110" s="7" t="s">
        <v>686</v>
      </c>
      <c r="C110" s="6" t="s">
        <v>6</v>
      </c>
      <c r="D110" s="6" t="str">
        <f>IF(A110&gt;0,INDEX('Degree of Public Space By Distr'!A:A,MATCH(RawData_Position!A110,'Degree of Public Space By Distr'!L:L,0)),"")</f>
        <v>สนามกีฬาโรงเรียนอัสสัมชัญธนบุรี</v>
      </c>
      <c r="E110" s="6" t="str">
        <f>IF(A110&gt;0,INDEX('Degree of Public Space By Distr'!J:J,MATCH(RawData_Position!A110,'Degree of Public Space By Distr'!L:L,0)),"")</f>
        <v>เขตบางแค</v>
      </c>
      <c r="F110" s="6">
        <f t="shared" si="19"/>
        <v>-1.95</v>
      </c>
      <c r="G110" s="6">
        <f t="shared" si="20"/>
        <v>-0.95</v>
      </c>
      <c r="H11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0" s="7">
        <f>INDEX(Sheet1!D:D,MATCH(Table4[[#This Row],[PlaceName]],Sheet1!B:B,0))</f>
        <v>13.7341039318708</v>
      </c>
      <c r="J110" s="7">
        <f>INDEX(Sheet1!E:E,MATCH(Table4[[#This Row],[PlaceName]],Sheet1!B:B,0))</f>
        <v>100.37066005746701</v>
      </c>
      <c r="K110" s="17"/>
      <c r="L110" s="17" t="s">
        <v>1285</v>
      </c>
      <c r="M110" s="17" t="str">
        <f>IF(A110&gt;0,INDEX('Degree of Public Space By Distr'!A:A,MATCH(RawData_Position!A110,'Degree of Public Space By Distr'!L:L,0)),"")</f>
        <v>สนามกีฬาโรงเรียนอัสสัมชัญธนบุรี</v>
      </c>
      <c r="N110" s="17">
        <f>INDEX(Input_Score!D:D,MATCH(Table4[[#This Row],[TypeScoring]],Input_Score!A:A,0))</f>
        <v>1</v>
      </c>
      <c r="O110" s="17">
        <f t="shared" si="15"/>
        <v>-2</v>
      </c>
      <c r="P110" s="17">
        <f t="shared" si="16"/>
        <v>-1</v>
      </c>
      <c r="Q110" s="17"/>
      <c r="R110">
        <f>COUNTIFS(U$3:U110,U110)</f>
        <v>6</v>
      </c>
      <c r="S110">
        <f>INDEX(Quadrant_GoogleSheets!C:C,MATCH(Table4[[#This Row],[PlaceName]],Quadrant_GoogleSheets!A:A,0))</f>
        <v>-2</v>
      </c>
      <c r="T110">
        <f>INDEX(Quadrant_GoogleSheets!D:D,MATCH(Table4[[#This Row],[PlaceName]],Quadrant_GoogleSheets!A:A,0))</f>
        <v>-1</v>
      </c>
      <c r="U110" t="str">
        <f t="shared" si="21"/>
        <v>-2,-1,Ok</v>
      </c>
      <c r="V110">
        <f t="shared" si="22"/>
        <v>0.05</v>
      </c>
      <c r="W110">
        <f t="shared" si="23"/>
        <v>0.05</v>
      </c>
      <c r="AD110" s="8"/>
      <c r="AE110" s="8"/>
    </row>
    <row r="111" spans="1:31" x14ac:dyDescent="0.2">
      <c r="A111" s="9">
        <f t="shared" si="24"/>
        <v>108</v>
      </c>
      <c r="B111" s="7" t="s">
        <v>687</v>
      </c>
      <c r="C111" s="6" t="s">
        <v>6</v>
      </c>
      <c r="D111" s="6" t="str">
        <f>IF(A111&gt;0,INDEX('Degree of Public Space By Distr'!A:A,MATCH(RawData_Position!A111,'Degree of Public Space By Distr'!L:L,0)),"")</f>
        <v>สวนหมู่บ้านแกรน์ดิโอ ซอยสุขสันต์ 6 ถนนกาญจนาภิเษก เขตบางแค</v>
      </c>
      <c r="E111" s="6" t="str">
        <f>IF(A111&gt;0,INDEX('Degree of Public Space By Distr'!J:J,MATCH(RawData_Position!A111,'Degree of Public Space By Distr'!L:L,0)),"")</f>
        <v>เขตบางแค</v>
      </c>
      <c r="F111" s="6">
        <f t="shared" si="19"/>
        <v>-1.9</v>
      </c>
      <c r="G111" s="6">
        <f t="shared" si="20"/>
        <v>-0.95</v>
      </c>
      <c r="H11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1" s="7">
        <f>INDEX(Sheet1!D:D,MATCH(Table4[[#This Row],[PlaceName]],Sheet1!B:B,0))</f>
        <v>13.6953559183141</v>
      </c>
      <c r="J111" s="7">
        <f>INDEX(Sheet1!E:E,MATCH(Table4[[#This Row],[PlaceName]],Sheet1!B:B,0))</f>
        <v>100.400006517733</v>
      </c>
      <c r="K111" s="17"/>
      <c r="L111" s="17" t="s">
        <v>1285</v>
      </c>
      <c r="M111" s="17" t="str">
        <f>IF(A111&gt;0,INDEX('Degree of Public Space By Distr'!A:A,MATCH(RawData_Position!A111,'Degree of Public Space By Distr'!L:L,0)),"")</f>
        <v>สวนหมู่บ้านแกรน์ดิโอ ซอยสุขสันต์ 6 ถนนกาญจนาภิเษก เขตบางแค</v>
      </c>
      <c r="N111" s="17">
        <f>INDEX(Input_Score!D:D,MATCH(Table4[[#This Row],[TypeScoring]],Input_Score!A:A,0))</f>
        <v>1</v>
      </c>
      <c r="O111" s="17">
        <f t="shared" si="15"/>
        <v>-2</v>
      </c>
      <c r="P111" s="17">
        <f t="shared" si="16"/>
        <v>-1</v>
      </c>
      <c r="Q111" s="17"/>
      <c r="R111">
        <f>COUNTIFS(U$3:U111,U111)</f>
        <v>7</v>
      </c>
      <c r="S111">
        <f>INDEX(Quadrant_GoogleSheets!C:C,MATCH(Table4[[#This Row],[PlaceName]],Quadrant_GoogleSheets!A:A,0))</f>
        <v>-2</v>
      </c>
      <c r="T111">
        <f>INDEX(Quadrant_GoogleSheets!D:D,MATCH(Table4[[#This Row],[PlaceName]],Quadrant_GoogleSheets!A:A,0))</f>
        <v>-1</v>
      </c>
      <c r="U111" t="str">
        <f t="shared" si="21"/>
        <v>-2,-1,Ok</v>
      </c>
      <c r="V111">
        <f t="shared" si="22"/>
        <v>0.1</v>
      </c>
      <c r="W111">
        <f t="shared" si="23"/>
        <v>0.05</v>
      </c>
      <c r="AD111" s="8"/>
      <c r="AE111" s="8"/>
    </row>
    <row r="112" spans="1:31" x14ac:dyDescent="0.2">
      <c r="A112" s="9">
        <f t="shared" si="24"/>
        <v>109</v>
      </c>
      <c r="B112" s="7" t="s">
        <v>688</v>
      </c>
      <c r="C112" s="6" t="s">
        <v>6</v>
      </c>
      <c r="D112" s="6" t="str">
        <f>IF(A112&gt;0,INDEX('Degree of Public Space By Distr'!A:A,MATCH(RawData_Position!A112,'Degree of Public Space By Distr'!L:L,0)),"")</f>
        <v>สวนหมู่บ้านลัดดารมย์อิลิแกรน์(วงแหวน-สาธร) ถนนกาญจนาภิเษก เขตบางแค</v>
      </c>
      <c r="E112" s="6" t="str">
        <f>IF(A112&gt;0,INDEX('Degree of Public Space By Distr'!J:J,MATCH(RawData_Position!A112,'Degree of Public Space By Distr'!L:L,0)),"")</f>
        <v>เขตบางแค</v>
      </c>
      <c r="F112" s="6">
        <f t="shared" si="19"/>
        <v>-1.85</v>
      </c>
      <c r="G112" s="6">
        <f t="shared" si="20"/>
        <v>-0.95</v>
      </c>
      <c r="H11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2" s="7">
        <f>INDEX(Sheet1!D:D,MATCH(Table4[[#This Row],[PlaceName]],Sheet1!B:B,0))</f>
        <v>13.697984356366799</v>
      </c>
      <c r="J112" s="7">
        <f>INDEX(Sheet1!E:E,MATCH(Table4[[#This Row],[PlaceName]],Sheet1!B:B,0))</f>
        <v>100.406042756689</v>
      </c>
      <c r="K112" s="17"/>
      <c r="L112" s="17" t="s">
        <v>1285</v>
      </c>
      <c r="M112" s="17" t="str">
        <f>IF(A112&gt;0,INDEX('Degree of Public Space By Distr'!A:A,MATCH(RawData_Position!A112,'Degree of Public Space By Distr'!L:L,0)),"")</f>
        <v>สวนหมู่บ้านลัดดารมย์อิลิแกรน์(วงแหวน-สาธร) ถนนกาญจนาภิเษก เขตบางแค</v>
      </c>
      <c r="N112" s="17">
        <f>INDEX(Input_Score!D:D,MATCH(Table4[[#This Row],[TypeScoring]],Input_Score!A:A,0))</f>
        <v>1</v>
      </c>
      <c r="O112" s="17">
        <f t="shared" si="15"/>
        <v>-2</v>
      </c>
      <c r="P112" s="17">
        <f t="shared" si="16"/>
        <v>-1</v>
      </c>
      <c r="Q112" s="17"/>
      <c r="R112">
        <f>COUNTIFS(U$3:U112,U112)</f>
        <v>8</v>
      </c>
      <c r="S112">
        <f>INDEX(Quadrant_GoogleSheets!C:C,MATCH(Table4[[#This Row],[PlaceName]],Quadrant_GoogleSheets!A:A,0))</f>
        <v>-2</v>
      </c>
      <c r="T112">
        <f>INDEX(Quadrant_GoogleSheets!D:D,MATCH(Table4[[#This Row],[PlaceName]],Quadrant_GoogleSheets!A:A,0))</f>
        <v>-1</v>
      </c>
      <c r="U112" t="str">
        <f t="shared" si="21"/>
        <v>-2,-1,Ok</v>
      </c>
      <c r="V112">
        <f t="shared" si="22"/>
        <v>0.15</v>
      </c>
      <c r="W112">
        <f t="shared" si="23"/>
        <v>0.05</v>
      </c>
      <c r="AD112" s="8"/>
      <c r="AE112" s="8"/>
    </row>
    <row r="113" spans="1:31" x14ac:dyDescent="0.2">
      <c r="A113" s="9">
        <f t="shared" si="24"/>
        <v>110</v>
      </c>
      <c r="B113" s="7" t="s">
        <v>689</v>
      </c>
      <c r="C113" s="6" t="s">
        <v>6</v>
      </c>
      <c r="D113" s="6" t="str">
        <f>IF(A113&gt;0,INDEX('Degree of Public Space By Distr'!A:A,MATCH(RawData_Position!A113,'Degree of Public Space By Distr'!L:L,0)),"")</f>
        <v>สวนหมู่บ้านโกลเด็นทาวน์ ซอยสุขสันต์ 6 ถนนกาญจนาภิเษก เขตบางแค</v>
      </c>
      <c r="E113" s="6" t="str">
        <f>IF(A113&gt;0,INDEX('Degree of Public Space By Distr'!J:J,MATCH(RawData_Position!A113,'Degree of Public Space By Distr'!L:L,0)),"")</f>
        <v>เขตบางแค</v>
      </c>
      <c r="F113" s="6">
        <f t="shared" si="19"/>
        <v>-1.8</v>
      </c>
      <c r="G113" s="6">
        <f t="shared" si="20"/>
        <v>-0.95</v>
      </c>
      <c r="H11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3" s="7">
        <f>INDEX(Sheet1!D:D,MATCH(Table4[[#This Row],[PlaceName]],Sheet1!B:B,0))</f>
        <v>13.693530747388101</v>
      </c>
      <c r="J113" s="7">
        <f>INDEX(Sheet1!E:E,MATCH(Table4[[#This Row],[PlaceName]],Sheet1!B:B,0))</f>
        <v>100.399889753599</v>
      </c>
      <c r="K113" s="17"/>
      <c r="L113" s="17" t="s">
        <v>1285</v>
      </c>
      <c r="M113" s="17" t="str">
        <f>IF(A113&gt;0,INDEX('Degree of Public Space By Distr'!A:A,MATCH(RawData_Position!A113,'Degree of Public Space By Distr'!L:L,0)),"")</f>
        <v>สวนหมู่บ้านโกลเด็นทาวน์ ซอยสุขสันต์ 6 ถนนกาญจนาภิเษก เขตบางแค</v>
      </c>
      <c r="N113" s="17">
        <f>INDEX(Input_Score!D:D,MATCH(Table4[[#This Row],[TypeScoring]],Input_Score!A:A,0))</f>
        <v>1</v>
      </c>
      <c r="O113" s="17">
        <f t="shared" si="15"/>
        <v>-2</v>
      </c>
      <c r="P113" s="17">
        <f t="shared" si="16"/>
        <v>-1</v>
      </c>
      <c r="Q113" s="17"/>
      <c r="R113">
        <f>COUNTIFS(U$3:U113,U113)</f>
        <v>9</v>
      </c>
      <c r="S113">
        <f>INDEX(Quadrant_GoogleSheets!C:C,MATCH(Table4[[#This Row],[PlaceName]],Quadrant_GoogleSheets!A:A,0))</f>
        <v>-2</v>
      </c>
      <c r="T113">
        <f>INDEX(Quadrant_GoogleSheets!D:D,MATCH(Table4[[#This Row],[PlaceName]],Quadrant_GoogleSheets!A:A,0))</f>
        <v>-1</v>
      </c>
      <c r="U113" t="str">
        <f t="shared" si="21"/>
        <v>-2,-1,Ok</v>
      </c>
      <c r="V113">
        <f t="shared" si="22"/>
        <v>0.2</v>
      </c>
      <c r="W113">
        <f t="shared" si="23"/>
        <v>0.05</v>
      </c>
      <c r="AD113" s="8"/>
      <c r="AE113" s="8"/>
    </row>
    <row r="114" spans="1:31" x14ac:dyDescent="0.2">
      <c r="A114" s="9">
        <f t="shared" si="24"/>
        <v>111</v>
      </c>
      <c r="B114" s="7" t="s">
        <v>690</v>
      </c>
      <c r="C114" s="6" t="s">
        <v>6</v>
      </c>
      <c r="D114" s="6" t="str">
        <f>IF(A114&gt;0,INDEX('Degree of Public Space By Distr'!A:A,MATCH(RawData_Position!A114,'Degree of Public Space By Distr'!L:L,0)),"")</f>
        <v>สวนหมู่บ้านชัยพฤกษ์</v>
      </c>
      <c r="E114" s="6" t="str">
        <f>IF(A114&gt;0,INDEX('Degree of Public Space By Distr'!J:J,MATCH(RawData_Position!A114,'Degree of Public Space By Distr'!L:L,0)),"")</f>
        <v>เขตบางแค</v>
      </c>
      <c r="F114" s="6">
        <f t="shared" si="19"/>
        <v>-2.1</v>
      </c>
      <c r="G114" s="6">
        <f t="shared" si="20"/>
        <v>-0.95</v>
      </c>
      <c r="H11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4" s="7">
        <f>INDEX(Sheet1!D:D,MATCH(Table4[[#This Row],[PlaceName]],Sheet1!B:B,0))</f>
        <v>0</v>
      </c>
      <c r="J114" s="7">
        <f>INDEX(Sheet1!E:E,MATCH(Table4[[#This Row],[PlaceName]],Sheet1!B:B,0))</f>
        <v>0</v>
      </c>
      <c r="K114" s="17" t="s">
        <v>1281</v>
      </c>
      <c r="L114" s="17" t="s">
        <v>1032</v>
      </c>
      <c r="M114" s="17" t="str">
        <f>IF(A114&gt;0,INDEX('Degree of Public Space By Distr'!A:A,MATCH(RawData_Position!A114,'Degree of Public Space By Distr'!L:L,0)),"")</f>
        <v>สวนหมู่บ้านชัยพฤกษ์</v>
      </c>
      <c r="N114" s="17">
        <f>INDEX(Input_Score!D:D,MATCH(Table4[[#This Row],[TypeScoring]],Input_Score!A:A,0))</f>
        <v>1</v>
      </c>
      <c r="O114" s="17">
        <f t="shared" si="15"/>
        <v>-2</v>
      </c>
      <c r="P114" s="17">
        <f t="shared" si="16"/>
        <v>-1</v>
      </c>
      <c r="Q114" s="17"/>
      <c r="R114">
        <f>COUNTIFS(U$3:U114,U114)</f>
        <v>2</v>
      </c>
      <c r="S114">
        <f>INDEX(Quadrant_GoogleSheets!C:C,MATCH(Table4[[#This Row],[PlaceName]],Quadrant_GoogleSheets!A:A,0))</f>
        <v>-2</v>
      </c>
      <c r="T114">
        <f>INDEX(Quadrant_GoogleSheets!D:D,MATCH(Table4[[#This Row],[PlaceName]],Quadrant_GoogleSheets!A:A,0))</f>
        <v>-1</v>
      </c>
      <c r="U114" t="str">
        <f t="shared" si="21"/>
        <v>-2,-1,No</v>
      </c>
      <c r="V114">
        <f t="shared" si="22"/>
        <v>-0.1</v>
      </c>
      <c r="W114">
        <f t="shared" si="23"/>
        <v>0.05</v>
      </c>
      <c r="AD114" s="8"/>
      <c r="AE114" s="8"/>
    </row>
    <row r="115" spans="1:31" x14ac:dyDescent="0.2">
      <c r="A115" s="9">
        <f t="shared" si="24"/>
        <v>112</v>
      </c>
      <c r="B115" s="7" t="s">
        <v>691</v>
      </c>
      <c r="C115" s="6" t="s">
        <v>6</v>
      </c>
      <c r="D115" s="6" t="s">
        <v>1157</v>
      </c>
      <c r="E115" s="6" t="str">
        <f>IF(A115&gt;0,INDEX('Degree of Public Space By Distr'!J:J,MATCH(RawData_Position!A115,'Degree of Public Space By Distr'!L:L,0)),"")</f>
        <v>เขตบางแค</v>
      </c>
      <c r="F115" s="6">
        <f t="shared" si="19"/>
        <v>-1.75</v>
      </c>
      <c r="G115" s="6">
        <f t="shared" si="20"/>
        <v>-0.95</v>
      </c>
      <c r="H11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5" s="7">
        <f>INDEX(Sheet1!D:D,MATCH(Table4[[#This Row],[PlaceName]],Sheet1!B:B,0))</f>
        <v>13.7490881181769</v>
      </c>
      <c r="J115" s="7">
        <f>INDEX(Sheet1!E:E,MATCH(Table4[[#This Row],[PlaceName]],Sheet1!B:B,0))</f>
        <v>100.364913593203</v>
      </c>
      <c r="K115" s="17" t="s">
        <v>1282</v>
      </c>
      <c r="L115" s="17" t="s">
        <v>1285</v>
      </c>
      <c r="M115" s="17" t="str">
        <f>IF(A115&gt;0,INDEX('Degree of Public Space By Distr'!A:A,MATCH(RawData_Position!A115,'Degree of Public Space By Distr'!L:L,0)),"")</f>
        <v>สวนหมู่บ้าน ปฐมพร ถนนสายบางแวก เขตบางแค</v>
      </c>
      <c r="N115" s="17">
        <f>INDEX(Input_Score!D:D,MATCH(Table4[[#This Row],[TypeScoring]],Input_Score!A:A,0))</f>
        <v>1</v>
      </c>
      <c r="O115" s="17">
        <f t="shared" si="15"/>
        <v>-2</v>
      </c>
      <c r="P115" s="17">
        <f t="shared" si="16"/>
        <v>-1</v>
      </c>
      <c r="Q115" s="17"/>
      <c r="R115">
        <f>COUNTIFS(U$3:U115,U115)</f>
        <v>10</v>
      </c>
      <c r="S115">
        <f>IFERROR(INDEX(Quadrant_GoogleSheets!C:C,MATCH(Table4[[#This Row],[PlaceName]],Quadrant_GoogleSheets!A:A,0)),INDEX(Quadrant_GoogleSheets!C:C,MATCH(M115,Quadrant_GoogleSheets!A:A,0)))</f>
        <v>-2</v>
      </c>
      <c r="T115">
        <f>IFERROR(INDEX(Quadrant_GoogleSheets!D:D,MATCH(Table4[[#This Row],[PlaceName]],Quadrant_GoogleSheets!A:A,0)),INDEX(Quadrant_GoogleSheets!D:D,MATCH(M115,Quadrant_GoogleSheets!A:A,0)))</f>
        <v>-1</v>
      </c>
      <c r="U115" t="str">
        <f t="shared" si="21"/>
        <v>-2,-1,Ok</v>
      </c>
      <c r="V115">
        <f t="shared" si="22"/>
        <v>0.25</v>
      </c>
      <c r="W115">
        <f t="shared" si="23"/>
        <v>0.05</v>
      </c>
      <c r="AD115" s="8"/>
      <c r="AE115" s="8"/>
    </row>
    <row r="116" spans="1:31" x14ac:dyDescent="0.2">
      <c r="A116" s="9">
        <f t="shared" si="24"/>
        <v>113</v>
      </c>
      <c r="B116" s="7" t="s">
        <v>692</v>
      </c>
      <c r="C116" s="6" t="s">
        <v>6</v>
      </c>
      <c r="D116" s="6" t="str">
        <f>IF(A116&gt;0,INDEX('Degree of Public Space By Distr'!A:A,MATCH(RawData_Position!A116,'Degree of Public Space By Distr'!L:L,0)),"")</f>
        <v>สวนหมู่บ้าน มัณฑนา ถนนบางแวก เขตบางแค</v>
      </c>
      <c r="E116" s="6" t="str">
        <f>IF(A116&gt;0,INDEX('Degree of Public Space By Distr'!J:J,MATCH(RawData_Position!A116,'Degree of Public Space By Distr'!L:L,0)),"")</f>
        <v>เขตบางแค</v>
      </c>
      <c r="F116" s="6">
        <f t="shared" si="19"/>
        <v>-2.0499999999999998</v>
      </c>
      <c r="G116" s="6">
        <f t="shared" si="20"/>
        <v>-0.96</v>
      </c>
      <c r="H11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6" s="7">
        <f>INDEX(Sheet1!D:D,MATCH(Table4[[#This Row],[PlaceName]],Sheet1!B:B,0))</f>
        <v>13.7418548736443</v>
      </c>
      <c r="J116" s="7">
        <f>INDEX(Sheet1!E:E,MATCH(Table4[[#This Row],[PlaceName]],Sheet1!B:B,0))</f>
        <v>100.38535122797801</v>
      </c>
      <c r="K116" s="17"/>
      <c r="L116" s="17" t="s">
        <v>1285</v>
      </c>
      <c r="M116" s="17" t="str">
        <f>IF(A116&gt;0,INDEX('Degree of Public Space By Distr'!A:A,MATCH(RawData_Position!A116,'Degree of Public Space By Distr'!L:L,0)),"")</f>
        <v>สวนหมู่บ้าน มัณฑนา ถนนบางแวก เขตบางแค</v>
      </c>
      <c r="N116" s="17">
        <f>INDEX(Input_Score!D:D,MATCH(Table4[[#This Row],[TypeScoring]],Input_Score!A:A,0))</f>
        <v>1</v>
      </c>
      <c r="O116" s="17">
        <f t="shared" si="15"/>
        <v>-2</v>
      </c>
      <c r="P116" s="17">
        <f t="shared" si="16"/>
        <v>-1</v>
      </c>
      <c r="Q116" s="17"/>
      <c r="R116">
        <f>COUNTIFS(U$3:U116,U116)</f>
        <v>11</v>
      </c>
      <c r="S116">
        <f>INDEX(Quadrant_GoogleSheets!C:C,MATCH(Table4[[#This Row],[PlaceName]],Quadrant_GoogleSheets!A:A,0))</f>
        <v>-2</v>
      </c>
      <c r="T116">
        <f>INDEX(Quadrant_GoogleSheets!D:D,MATCH(Table4[[#This Row],[PlaceName]],Quadrant_GoogleSheets!A:A,0))</f>
        <v>-1</v>
      </c>
      <c r="U116" t="str">
        <f t="shared" si="21"/>
        <v>-2,-1,Ok</v>
      </c>
      <c r="V116">
        <f t="shared" si="22"/>
        <v>-0.05</v>
      </c>
      <c r="W116">
        <f t="shared" si="23"/>
        <v>0.04</v>
      </c>
      <c r="AD116" s="8"/>
      <c r="AE116" s="8"/>
    </row>
    <row r="117" spans="1:31" x14ac:dyDescent="0.2">
      <c r="A117" s="9">
        <f t="shared" si="24"/>
        <v>114</v>
      </c>
      <c r="B117" s="7" t="s">
        <v>693</v>
      </c>
      <c r="C117" s="6" t="s">
        <v>6</v>
      </c>
      <c r="D117" s="6" t="str">
        <f>IF(A117&gt;0,INDEX('Degree of Public Space By Distr'!A:A,MATCH(RawData_Position!A117,'Degree of Public Space By Distr'!L:L,0)),"")</f>
        <v>สวนหมู่บ้านมัณฑนา ถนนกาญจนาภิเษก</v>
      </c>
      <c r="E117" s="6" t="str">
        <f>IF(A117&gt;0,INDEX('Degree of Public Space By Distr'!J:J,MATCH(RawData_Position!A117,'Degree of Public Space By Distr'!L:L,0)),"")</f>
        <v>เขตบางแค</v>
      </c>
      <c r="F117" s="6">
        <f t="shared" si="19"/>
        <v>-2.1</v>
      </c>
      <c r="G117" s="6">
        <f t="shared" si="20"/>
        <v>-0.96</v>
      </c>
      <c r="H11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7" s="7">
        <f>INDEX(Sheet1!D:D,MATCH(Table4[[#This Row],[PlaceName]],Sheet1!B:B,0))</f>
        <v>13.682320399954699</v>
      </c>
      <c r="J117" s="7">
        <f>INDEX(Sheet1!E:E,MATCH(Table4[[#This Row],[PlaceName]],Sheet1!B:B,0))</f>
        <v>100.403483623065</v>
      </c>
      <c r="K117" s="17"/>
      <c r="L117" s="17" t="s">
        <v>1285</v>
      </c>
      <c r="M117" s="17" t="str">
        <f>IF(A117&gt;0,INDEX('Degree of Public Space By Distr'!A:A,MATCH(RawData_Position!A117,'Degree of Public Space By Distr'!L:L,0)),"")</f>
        <v>สวนหมู่บ้านมัณฑนา ถนนกาญจนาภิเษก</v>
      </c>
      <c r="N117" s="17">
        <f>INDEX(Input_Score!D:D,MATCH(Table4[[#This Row],[TypeScoring]],Input_Score!A:A,0))</f>
        <v>1</v>
      </c>
      <c r="O117" s="17">
        <f t="shared" si="15"/>
        <v>-2</v>
      </c>
      <c r="P117" s="17">
        <f t="shared" si="16"/>
        <v>-1</v>
      </c>
      <c r="Q117" s="17"/>
      <c r="R117">
        <f>COUNTIFS(U$3:U117,U117)</f>
        <v>12</v>
      </c>
      <c r="S117">
        <f>INDEX(Quadrant_GoogleSheets!C:C,MATCH(Table4[[#This Row],[PlaceName]],Quadrant_GoogleSheets!A:A,0))</f>
        <v>-2</v>
      </c>
      <c r="T117">
        <f>INDEX(Quadrant_GoogleSheets!D:D,MATCH(Table4[[#This Row],[PlaceName]],Quadrant_GoogleSheets!A:A,0))</f>
        <v>-1</v>
      </c>
      <c r="U117" t="str">
        <f t="shared" si="21"/>
        <v>-2,-1,Ok</v>
      </c>
      <c r="V117">
        <f t="shared" si="22"/>
        <v>-0.1</v>
      </c>
      <c r="W117">
        <f t="shared" si="23"/>
        <v>0.04</v>
      </c>
      <c r="AD117" s="8"/>
      <c r="AE117" s="8"/>
    </row>
    <row r="118" spans="1:31" x14ac:dyDescent="0.2">
      <c r="A118" s="9">
        <f t="shared" si="24"/>
        <v>115</v>
      </c>
      <c r="B118" s="7" t="s">
        <v>694</v>
      </c>
      <c r="C118" s="6" t="s">
        <v>6</v>
      </c>
      <c r="D118" s="6" t="str">
        <f>IF(A118&gt;0,INDEX('Degree of Public Space By Distr'!A:A,MATCH(RawData_Position!A118,'Degree of Public Space By Distr'!L:L,0)),"")</f>
        <v>สวนหมู่บ้านนันทวัน</v>
      </c>
      <c r="E118" s="6" t="str">
        <f>IF(A118&gt;0,INDEX('Degree of Public Space By Distr'!J:J,MATCH(RawData_Position!A118,'Degree of Public Space By Distr'!L:L,0)),"")</f>
        <v>เขตบางแค</v>
      </c>
      <c r="F118" s="6">
        <f t="shared" si="19"/>
        <v>-2.15</v>
      </c>
      <c r="G118" s="6">
        <f t="shared" si="20"/>
        <v>-0.96</v>
      </c>
      <c r="H11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8" s="7">
        <f>INDEX(Sheet1!D:D,MATCH(Table4[[#This Row],[PlaceName]],Sheet1!B:B,0))</f>
        <v>13.7379344713079</v>
      </c>
      <c r="J118" s="7">
        <f>INDEX(Sheet1!E:E,MATCH(Table4[[#This Row],[PlaceName]],Sheet1!B:B,0))</f>
        <v>100.40107834048101</v>
      </c>
      <c r="K118" s="17"/>
      <c r="L118" s="17" t="s">
        <v>1285</v>
      </c>
      <c r="M118" s="17" t="str">
        <f>IF(A118&gt;0,INDEX('Degree of Public Space By Distr'!A:A,MATCH(RawData_Position!A118,'Degree of Public Space By Distr'!L:L,0)),"")</f>
        <v>สวนหมู่บ้านนันทวัน</v>
      </c>
      <c r="N118" s="17">
        <f>INDEX(Input_Score!D:D,MATCH(Table4[[#This Row],[TypeScoring]],Input_Score!A:A,0))</f>
        <v>1</v>
      </c>
      <c r="O118" s="17">
        <f t="shared" si="15"/>
        <v>-2</v>
      </c>
      <c r="P118" s="17">
        <f t="shared" si="16"/>
        <v>-1</v>
      </c>
      <c r="Q118" s="17"/>
      <c r="R118">
        <f>COUNTIFS(U$3:U118,U118)</f>
        <v>13</v>
      </c>
      <c r="S118">
        <f>INDEX(Quadrant_GoogleSheets!C:C,MATCH(Table4[[#This Row],[PlaceName]],Quadrant_GoogleSheets!A:A,0))</f>
        <v>-2</v>
      </c>
      <c r="T118">
        <f>INDEX(Quadrant_GoogleSheets!D:D,MATCH(Table4[[#This Row],[PlaceName]],Quadrant_GoogleSheets!A:A,0))</f>
        <v>-1</v>
      </c>
      <c r="U118" t="str">
        <f t="shared" si="21"/>
        <v>-2,-1,Ok</v>
      </c>
      <c r="V118">
        <f t="shared" si="22"/>
        <v>-0.15</v>
      </c>
      <c r="W118">
        <f t="shared" si="23"/>
        <v>0.04</v>
      </c>
      <c r="AD118" s="8"/>
      <c r="AE118" s="8"/>
    </row>
    <row r="119" spans="1:31" x14ac:dyDescent="0.2">
      <c r="A119" s="9">
        <f t="shared" si="24"/>
        <v>116</v>
      </c>
      <c r="B119" s="7" t="s">
        <v>695</v>
      </c>
      <c r="C119" s="6" t="s">
        <v>6</v>
      </c>
      <c r="D119" s="6" t="str">
        <f>IF(A119&gt;0,INDEX('Degree of Public Space By Distr'!A:A,MATCH(RawData_Position!A119,'Degree of Public Space By Distr'!L:L,0)),"")</f>
        <v>สวนหมู่บ้าน PRUKSA ถนนเลียบคลองทวีวัฒนา เขตบางแค</v>
      </c>
      <c r="E119" s="6" t="str">
        <f>IF(A119&gt;0,INDEX('Degree of Public Space By Distr'!J:J,MATCH(RawData_Position!A119,'Degree of Public Space By Distr'!L:L,0)),"")</f>
        <v>เขตบางแค</v>
      </c>
      <c r="F119" s="6">
        <f t="shared" si="19"/>
        <v>-2.2000000000000002</v>
      </c>
      <c r="G119" s="6">
        <f t="shared" si="20"/>
        <v>-0.96</v>
      </c>
      <c r="H11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19" s="7">
        <f>INDEX(Sheet1!D:D,MATCH(Table4[[#This Row],[PlaceName]],Sheet1!B:B,0))</f>
        <v>13.725016824976899</v>
      </c>
      <c r="J119" s="7">
        <f>INDEX(Sheet1!E:E,MATCH(Table4[[#This Row],[PlaceName]],Sheet1!B:B,0))</f>
        <v>100.36606193337001</v>
      </c>
      <c r="K119" s="17"/>
      <c r="L119" s="17" t="s">
        <v>1285</v>
      </c>
      <c r="M119" s="17" t="str">
        <f>IF(A119&gt;0,INDEX('Degree of Public Space By Distr'!A:A,MATCH(RawData_Position!A119,'Degree of Public Space By Distr'!L:L,0)),"")</f>
        <v>สวนหมู่บ้าน PRUKSA ถนนเลียบคลองทวีวัฒนา เขตบางแค</v>
      </c>
      <c r="N119" s="17">
        <f>INDEX(Input_Score!D:D,MATCH(Table4[[#This Row],[TypeScoring]],Input_Score!A:A,0))</f>
        <v>1</v>
      </c>
      <c r="O119" s="17">
        <f t="shared" si="15"/>
        <v>-2</v>
      </c>
      <c r="P119" s="17">
        <f t="shared" si="16"/>
        <v>-1</v>
      </c>
      <c r="Q119" s="17"/>
      <c r="R119">
        <f>COUNTIFS(U$3:U119,U119)</f>
        <v>14</v>
      </c>
      <c r="S119">
        <f>INDEX(Quadrant_GoogleSheets!C:C,MATCH(Table4[[#This Row],[PlaceName]],Quadrant_GoogleSheets!A:A,0))</f>
        <v>-2</v>
      </c>
      <c r="T119">
        <f>INDEX(Quadrant_GoogleSheets!D:D,MATCH(Table4[[#This Row],[PlaceName]],Quadrant_GoogleSheets!A:A,0))</f>
        <v>-1</v>
      </c>
      <c r="U119" t="str">
        <f t="shared" si="21"/>
        <v>-2,-1,Ok</v>
      </c>
      <c r="V119">
        <f t="shared" si="22"/>
        <v>-0.2</v>
      </c>
      <c r="W119">
        <f t="shared" si="23"/>
        <v>0.04</v>
      </c>
      <c r="AD119" s="8"/>
      <c r="AE119" s="8"/>
    </row>
    <row r="120" spans="1:31" x14ac:dyDescent="0.2">
      <c r="A120" s="9">
        <f t="shared" si="24"/>
        <v>117</v>
      </c>
      <c r="B120" s="7" t="s">
        <v>696</v>
      </c>
      <c r="C120" s="6" t="s">
        <v>6</v>
      </c>
      <c r="D120" s="6" t="str">
        <f>IF(A120&gt;0,INDEX('Degree of Public Space By Distr'!A:A,MATCH(RawData_Position!A120,'Degree of Public Space By Distr'!L:L,0)),"")</f>
        <v>สวนบางแคภิรมย์</v>
      </c>
      <c r="E120" s="6" t="str">
        <f>IF(A120&gt;0,INDEX('Degree of Public Space By Distr'!J:J,MATCH(RawData_Position!A120,'Degree of Public Space By Distr'!L:L,0)),"")</f>
        <v>เขตบางแค</v>
      </c>
      <c r="F120" s="6">
        <f t="shared" si="19"/>
        <v>-0.25</v>
      </c>
      <c r="G120" s="6">
        <f t="shared" si="20"/>
        <v>0.05</v>
      </c>
      <c r="H12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20" s="7">
        <f>INDEX(Sheet1!D:D,MATCH(Table4[[#This Row],[PlaceName]],Sheet1!B:B,0))</f>
        <v>13.6858338167036</v>
      </c>
      <c r="J120" s="7">
        <f>INDEX(Sheet1!E:E,MATCH(Table4[[#This Row],[PlaceName]],Sheet1!B:B,0))</f>
        <v>100.385455341038</v>
      </c>
      <c r="K120" s="17"/>
      <c r="L120" s="17" t="s">
        <v>1285</v>
      </c>
      <c r="M120" s="17" t="str">
        <f>IF(A120&gt;0,INDEX('Degree of Public Space By Distr'!A:A,MATCH(RawData_Position!A120,'Degree of Public Space By Distr'!L:L,0)),"")</f>
        <v>สวนบางแคภิรมย์</v>
      </c>
      <c r="N120" s="17">
        <f>INDEX(Input_Score!D:D,MATCH(Table4[[#This Row],[TypeScoring]],Input_Score!A:A,0))</f>
        <v>5</v>
      </c>
      <c r="O120" s="17">
        <f t="shared" si="15"/>
        <v>0</v>
      </c>
      <c r="P120" s="17">
        <f t="shared" si="16"/>
        <v>0</v>
      </c>
      <c r="Q120" s="17"/>
      <c r="R120">
        <f>COUNTIFS(U$3:U120,U120)</f>
        <v>5</v>
      </c>
      <c r="S120">
        <f>INDEX(Quadrant_GoogleSheets!C:C,MATCH(Table4[[#This Row],[PlaceName]],Quadrant_GoogleSheets!A:A,0))</f>
        <v>0</v>
      </c>
      <c r="T120">
        <f>INDEX(Quadrant_GoogleSheets!D:D,MATCH(Table4[[#This Row],[PlaceName]],Quadrant_GoogleSheets!A:A,0))</f>
        <v>0</v>
      </c>
      <c r="U120" t="str">
        <f t="shared" si="21"/>
        <v>0,0,Ok</v>
      </c>
      <c r="V120">
        <f t="shared" si="22"/>
        <v>-0.25</v>
      </c>
      <c r="W120">
        <f t="shared" si="23"/>
        <v>0.05</v>
      </c>
      <c r="AD120" s="8"/>
      <c r="AE120" s="8"/>
    </row>
    <row r="121" spans="1:31" x14ac:dyDescent="0.2">
      <c r="A121" s="9">
        <f t="shared" si="24"/>
        <v>118</v>
      </c>
      <c r="B121" s="7" t="s">
        <v>697</v>
      </c>
      <c r="C121" s="6" t="s">
        <v>6</v>
      </c>
      <c r="D121" s="6" t="str">
        <f>IF(A121&gt;0,INDEX('Degree of Public Space By Distr'!A:A,MATCH(RawData_Position!A121,'Degree of Public Space By Distr'!L:L,0)),"")</f>
        <v>สวนหมู่บ้าน Hobiti Line ถนนบางแวก เขตบางแค</v>
      </c>
      <c r="E121" s="6" t="str">
        <f>IF(A121&gt;0,INDEX('Degree of Public Space By Distr'!J:J,MATCH(RawData_Position!A121,'Degree of Public Space By Distr'!L:L,0)),"")</f>
        <v>เขตบางแค</v>
      </c>
      <c r="F121" s="6">
        <f t="shared" si="19"/>
        <v>-2.25</v>
      </c>
      <c r="G121" s="6">
        <f t="shared" si="20"/>
        <v>-0.96</v>
      </c>
      <c r="H12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1" s="7">
        <f>INDEX(Sheet1!D:D,MATCH(Table4[[#This Row],[PlaceName]],Sheet1!B:B,0))</f>
        <v>13.745043931748</v>
      </c>
      <c r="J121" s="7">
        <f>INDEX(Sheet1!E:E,MATCH(Table4[[#This Row],[PlaceName]],Sheet1!B:B,0))</f>
        <v>100.38088438800899</v>
      </c>
      <c r="K121" s="17"/>
      <c r="L121" s="17" t="s">
        <v>1285</v>
      </c>
      <c r="M121" s="17" t="str">
        <f>IF(A121&gt;0,INDEX('Degree of Public Space By Distr'!A:A,MATCH(RawData_Position!A121,'Degree of Public Space By Distr'!L:L,0)),"")</f>
        <v>สวนหมู่บ้าน Hobiti Line ถนนบางแวก เขตบางแค</v>
      </c>
      <c r="N121" s="17">
        <f>INDEX(Input_Score!D:D,MATCH(Table4[[#This Row],[TypeScoring]],Input_Score!A:A,0))</f>
        <v>1</v>
      </c>
      <c r="O121" s="17">
        <f t="shared" si="15"/>
        <v>-2</v>
      </c>
      <c r="P121" s="17">
        <f t="shared" si="16"/>
        <v>-1</v>
      </c>
      <c r="Q121" s="17"/>
      <c r="R121">
        <f>COUNTIFS(U$3:U121,U121)</f>
        <v>15</v>
      </c>
      <c r="S121">
        <f>INDEX(Quadrant_GoogleSheets!C:C,MATCH(Table4[[#This Row],[PlaceName]],Quadrant_GoogleSheets!A:A,0))</f>
        <v>-2</v>
      </c>
      <c r="T121">
        <f>INDEX(Quadrant_GoogleSheets!D:D,MATCH(Table4[[#This Row],[PlaceName]],Quadrant_GoogleSheets!A:A,0))</f>
        <v>-1</v>
      </c>
      <c r="U121" t="str">
        <f t="shared" si="21"/>
        <v>-2,-1,Ok</v>
      </c>
      <c r="V121">
        <f t="shared" si="22"/>
        <v>-0.25</v>
      </c>
      <c r="W121">
        <f t="shared" si="23"/>
        <v>0.04</v>
      </c>
      <c r="AD121" s="8"/>
      <c r="AE121" s="8"/>
    </row>
    <row r="122" spans="1:31" x14ac:dyDescent="0.2">
      <c r="A122" s="9">
        <f t="shared" si="24"/>
        <v>119</v>
      </c>
      <c r="B122" s="7" t="s">
        <v>698</v>
      </c>
      <c r="C122" s="6" t="s">
        <v>6</v>
      </c>
      <c r="D122" s="6" t="str">
        <f>IF(A122&gt;0,INDEX('Degree of Public Space By Distr'!A:A,MATCH(RawData_Position!A122,'Degree of Public Space By Distr'!L:L,0)),"")</f>
        <v>สวนหมู่บ้าน The idol 1 ถนนเลียบคลองทวีวัฒนา</v>
      </c>
      <c r="E122" s="6" t="str">
        <f>IF(A122&gt;0,INDEX('Degree of Public Space By Distr'!J:J,MATCH(RawData_Position!A122,'Degree of Public Space By Distr'!L:L,0)),"")</f>
        <v>เขตบางแค</v>
      </c>
      <c r="F122" s="6">
        <f t="shared" si="19"/>
        <v>-1.95</v>
      </c>
      <c r="G122" s="6">
        <f t="shared" si="20"/>
        <v>-0.96</v>
      </c>
      <c r="H12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2" s="7">
        <f>INDEX(Sheet1!D:D,MATCH(Table4[[#This Row],[PlaceName]],Sheet1!B:B,0))</f>
        <v>13.7131593547808</v>
      </c>
      <c r="J122" s="7">
        <f>INDEX(Sheet1!E:E,MATCH(Table4[[#This Row],[PlaceName]],Sheet1!B:B,0))</f>
        <v>100.371296224858</v>
      </c>
      <c r="K122" s="17"/>
      <c r="L122" s="17" t="s">
        <v>1285</v>
      </c>
      <c r="M122" s="17" t="str">
        <f>IF(A122&gt;0,INDEX('Degree of Public Space By Distr'!A:A,MATCH(RawData_Position!A122,'Degree of Public Space By Distr'!L:L,0)),"")</f>
        <v>สวนหมู่บ้าน The idol 1 ถนนเลียบคลองทวีวัฒนา</v>
      </c>
      <c r="N122" s="17">
        <f>INDEX(Input_Score!D:D,MATCH(Table4[[#This Row],[TypeScoring]],Input_Score!A:A,0))</f>
        <v>1</v>
      </c>
      <c r="O122" s="17">
        <f t="shared" si="15"/>
        <v>-2</v>
      </c>
      <c r="P122" s="17">
        <f t="shared" si="16"/>
        <v>-1</v>
      </c>
      <c r="Q122" s="17"/>
      <c r="R122">
        <f>COUNTIFS(U$3:U122,U122)</f>
        <v>16</v>
      </c>
      <c r="S122">
        <f>INDEX(Quadrant_GoogleSheets!C:C,MATCH(Table4[[#This Row],[PlaceName]],Quadrant_GoogleSheets!A:A,0))</f>
        <v>-2</v>
      </c>
      <c r="T122">
        <f>INDEX(Quadrant_GoogleSheets!D:D,MATCH(Table4[[#This Row],[PlaceName]],Quadrant_GoogleSheets!A:A,0))</f>
        <v>-1</v>
      </c>
      <c r="U122" t="str">
        <f t="shared" si="21"/>
        <v>-2,-1,Ok</v>
      </c>
      <c r="V122">
        <f t="shared" si="22"/>
        <v>0.05</v>
      </c>
      <c r="W122">
        <f t="shared" si="23"/>
        <v>0.04</v>
      </c>
      <c r="AD122" s="8"/>
      <c r="AE122" s="8"/>
    </row>
    <row r="123" spans="1:31" x14ac:dyDescent="0.2">
      <c r="A123" s="9">
        <f t="shared" si="24"/>
        <v>120</v>
      </c>
      <c r="B123" s="7" t="s">
        <v>699</v>
      </c>
      <c r="C123" s="6" t="s">
        <v>6</v>
      </c>
      <c r="D123" s="6" t="str">
        <f>IF(A123&gt;0,INDEX('Degree of Public Space By Distr'!A:A,MATCH(RawData_Position!A123,'Degree of Public Space By Distr'!L:L,0)),"")</f>
        <v>สวนหมู่บ้านมณฑล 8 ถนนเลียบคลองทวีวัฒนา เขตบางแค</v>
      </c>
      <c r="E123" s="6" t="str">
        <f>IF(A123&gt;0,INDEX('Degree of Public Space By Distr'!J:J,MATCH(RawData_Position!A123,'Degree of Public Space By Distr'!L:L,0)),"")</f>
        <v>เขตบางแค</v>
      </c>
      <c r="F123" s="6">
        <f t="shared" si="19"/>
        <v>-1.9</v>
      </c>
      <c r="G123" s="6">
        <f t="shared" si="20"/>
        <v>-0.96</v>
      </c>
      <c r="H12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3" s="7">
        <f>INDEX(Sheet1!D:D,MATCH(Table4[[#This Row],[PlaceName]],Sheet1!B:B,0))</f>
        <v>13.720767545572301</v>
      </c>
      <c r="J123" s="7">
        <f>INDEX(Sheet1!E:E,MATCH(Table4[[#This Row],[PlaceName]],Sheet1!B:B,0))</f>
        <v>100.36968441809</v>
      </c>
      <c r="K123" s="17"/>
      <c r="L123" s="17" t="s">
        <v>1285</v>
      </c>
      <c r="M123" s="17" t="str">
        <f>IF(A123&gt;0,INDEX('Degree of Public Space By Distr'!A:A,MATCH(RawData_Position!A123,'Degree of Public Space By Distr'!L:L,0)),"")</f>
        <v>สวนหมู่บ้านมณฑล 8 ถนนเลียบคลองทวีวัฒนา เขตบางแค</v>
      </c>
      <c r="N123" s="17">
        <f>INDEX(Input_Score!D:D,MATCH(Table4[[#This Row],[TypeScoring]],Input_Score!A:A,0))</f>
        <v>1</v>
      </c>
      <c r="O123" s="17">
        <f t="shared" si="15"/>
        <v>-2</v>
      </c>
      <c r="P123" s="17">
        <f t="shared" si="16"/>
        <v>-1</v>
      </c>
      <c r="Q123" s="17"/>
      <c r="R123">
        <f>COUNTIFS(U$3:U123,U123)</f>
        <v>17</v>
      </c>
      <c r="S123">
        <f>INDEX(Quadrant_GoogleSheets!C:C,MATCH(Table4[[#This Row],[PlaceName]],Quadrant_GoogleSheets!A:A,0))</f>
        <v>-2</v>
      </c>
      <c r="T123">
        <f>INDEX(Quadrant_GoogleSheets!D:D,MATCH(Table4[[#This Row],[PlaceName]],Quadrant_GoogleSheets!A:A,0))</f>
        <v>-1</v>
      </c>
      <c r="U123" t="str">
        <f t="shared" si="21"/>
        <v>-2,-1,Ok</v>
      </c>
      <c r="V123">
        <f t="shared" si="22"/>
        <v>0.1</v>
      </c>
      <c r="W123">
        <f t="shared" si="23"/>
        <v>0.04</v>
      </c>
      <c r="AD123" s="8"/>
      <c r="AE123" s="8"/>
    </row>
    <row r="124" spans="1:31" x14ac:dyDescent="0.2">
      <c r="A124" s="9">
        <f t="shared" si="24"/>
        <v>121</v>
      </c>
      <c r="B124" s="7" t="s">
        <v>700</v>
      </c>
      <c r="C124" s="6" t="s">
        <v>6</v>
      </c>
      <c r="D124" s="6" t="str">
        <f>IF(A124&gt;0,INDEX('Degree of Public Space By Distr'!A:A,MATCH(RawData_Position!A124,'Degree of Public Space By Distr'!L:L,0)),"")</f>
        <v>สวนหมู่บ้าน บ้านริมน้ำ ถนนบางแวก เขตบางแค</v>
      </c>
      <c r="E124" s="6" t="str">
        <f>IF(A124&gt;0,INDEX('Degree of Public Space By Distr'!J:J,MATCH(RawData_Position!A124,'Degree of Public Space By Distr'!L:L,0)),"")</f>
        <v>เขตบางแค</v>
      </c>
      <c r="F124" s="6">
        <f t="shared" si="19"/>
        <v>-1.85</v>
      </c>
      <c r="G124" s="6">
        <f t="shared" si="20"/>
        <v>-0.96</v>
      </c>
      <c r="H12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4" s="7">
        <f>INDEX(Sheet1!D:D,MATCH(Table4[[#This Row],[PlaceName]],Sheet1!B:B,0))</f>
        <v>13.7458158546126</v>
      </c>
      <c r="J124" s="7">
        <f>INDEX(Sheet1!E:E,MATCH(Table4[[#This Row],[PlaceName]],Sheet1!B:B,0))</f>
        <v>100.356055821669</v>
      </c>
      <c r="K124" s="17"/>
      <c r="L124" s="17" t="s">
        <v>1285</v>
      </c>
      <c r="M124" s="17" t="str">
        <f>IF(A124&gt;0,INDEX('Degree of Public Space By Distr'!A:A,MATCH(RawData_Position!A124,'Degree of Public Space By Distr'!L:L,0)),"")</f>
        <v>สวนหมู่บ้าน บ้านริมน้ำ ถนนบางแวก เขตบางแค</v>
      </c>
      <c r="N124" s="17">
        <f>INDEX(Input_Score!D:D,MATCH(Table4[[#This Row],[TypeScoring]],Input_Score!A:A,0))</f>
        <v>1</v>
      </c>
      <c r="O124" s="17">
        <f t="shared" si="15"/>
        <v>-2</v>
      </c>
      <c r="P124" s="17">
        <f t="shared" si="16"/>
        <v>-1</v>
      </c>
      <c r="Q124" s="17"/>
      <c r="R124">
        <f>COUNTIFS(U$3:U124,U124)</f>
        <v>18</v>
      </c>
      <c r="S124">
        <f>INDEX(Quadrant_GoogleSheets!C:C,MATCH(Table4[[#This Row],[PlaceName]],Quadrant_GoogleSheets!A:A,0))</f>
        <v>-2</v>
      </c>
      <c r="T124">
        <f>INDEX(Quadrant_GoogleSheets!D:D,MATCH(Table4[[#This Row],[PlaceName]],Quadrant_GoogleSheets!A:A,0))</f>
        <v>-1</v>
      </c>
      <c r="U124" t="str">
        <f t="shared" si="21"/>
        <v>-2,-1,Ok</v>
      </c>
      <c r="V124">
        <f t="shared" si="22"/>
        <v>0.15</v>
      </c>
      <c r="W124">
        <f t="shared" si="23"/>
        <v>0.04</v>
      </c>
      <c r="AD124" s="8"/>
      <c r="AE124" s="8"/>
    </row>
    <row r="125" spans="1:31" x14ac:dyDescent="0.2">
      <c r="A125" s="9">
        <f t="shared" si="24"/>
        <v>122</v>
      </c>
      <c r="B125" s="7" t="s">
        <v>701</v>
      </c>
      <c r="C125" s="6" t="s">
        <v>6</v>
      </c>
      <c r="D125" s="6" t="str">
        <f>IF(A125&gt;0,INDEX('Degree of Public Space By Distr'!A:A,MATCH(RawData_Position!A125,'Degree of Public Space By Distr'!L:L,0)),"")</f>
        <v>สวนใหมู่บ้าน The WATER HOUSE ถนนร่มไทร เขตบางแค</v>
      </c>
      <c r="E125" s="6" t="str">
        <f>IF(A125&gt;0,INDEX('Degree of Public Space By Distr'!J:J,MATCH(RawData_Position!A125,'Degree of Public Space By Distr'!L:L,0)),"")</f>
        <v>เขตบางแค</v>
      </c>
      <c r="F125" s="6">
        <f t="shared" si="19"/>
        <v>-1.8</v>
      </c>
      <c r="G125" s="6">
        <f t="shared" si="20"/>
        <v>-0.96</v>
      </c>
      <c r="H12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5" s="7">
        <f>INDEX(Sheet1!D:D,MATCH(Table4[[#This Row],[PlaceName]],Sheet1!B:B,0))</f>
        <v>13.670650614472301</v>
      </c>
      <c r="J125" s="7">
        <f>INDEX(Sheet1!E:E,MATCH(Table4[[#This Row],[PlaceName]],Sheet1!B:B,0))</f>
        <v>100.390198667486</v>
      </c>
      <c r="K125" s="17"/>
      <c r="L125" s="17" t="s">
        <v>1285</v>
      </c>
      <c r="M125" s="17" t="str">
        <f>IF(A125&gt;0,INDEX('Degree of Public Space By Distr'!A:A,MATCH(RawData_Position!A125,'Degree of Public Space By Distr'!L:L,0)),"")</f>
        <v>สวนใหมู่บ้าน The WATER HOUSE ถนนร่มไทร เขตบางแค</v>
      </c>
      <c r="N125" s="17">
        <f>INDEX(Input_Score!D:D,MATCH(Table4[[#This Row],[TypeScoring]],Input_Score!A:A,0))</f>
        <v>1</v>
      </c>
      <c r="O125" s="17">
        <f t="shared" si="15"/>
        <v>-2</v>
      </c>
      <c r="P125" s="17">
        <f t="shared" si="16"/>
        <v>-1</v>
      </c>
      <c r="Q125" s="17"/>
      <c r="R125">
        <f>COUNTIFS(U$3:U125,U125)</f>
        <v>19</v>
      </c>
      <c r="S125">
        <f>INDEX(Quadrant_GoogleSheets!C:C,MATCH(Table4[[#This Row],[PlaceName]],Quadrant_GoogleSheets!A:A,0))</f>
        <v>-2</v>
      </c>
      <c r="T125">
        <f>INDEX(Quadrant_GoogleSheets!D:D,MATCH(Table4[[#This Row],[PlaceName]],Quadrant_GoogleSheets!A:A,0))</f>
        <v>-1</v>
      </c>
      <c r="U125" t="str">
        <f t="shared" si="21"/>
        <v>-2,-1,Ok</v>
      </c>
      <c r="V125">
        <f t="shared" si="22"/>
        <v>0.2</v>
      </c>
      <c r="W125">
        <f t="shared" si="23"/>
        <v>0.04</v>
      </c>
      <c r="AD125" s="8"/>
      <c r="AE125" s="8"/>
    </row>
    <row r="126" spans="1:31" x14ac:dyDescent="0.2">
      <c r="A126" s="9">
        <f t="shared" si="24"/>
        <v>123</v>
      </c>
      <c r="B126" s="7" t="s">
        <v>702</v>
      </c>
      <c r="C126" s="6" t="s">
        <v>6</v>
      </c>
      <c r="D126" s="6" t="str">
        <f>IF(A126&gt;0,INDEX('Degree of Public Space By Distr'!A:A,MATCH(RawData_Position!A126,'Degree of Public Space By Distr'!L:L,0)),"")</f>
        <v>สวนหมู่บ้านศศิมณฑล</v>
      </c>
      <c r="E126" s="6" t="str">
        <f>IF(A126&gt;0,INDEX('Degree of Public Space By Distr'!J:J,MATCH(RawData_Position!A126,'Degree of Public Space By Distr'!L:L,0)),"")</f>
        <v>เขตบางแค</v>
      </c>
      <c r="F126" s="6">
        <f t="shared" si="19"/>
        <v>-1.75</v>
      </c>
      <c r="G126" s="6">
        <f t="shared" si="20"/>
        <v>-0.96</v>
      </c>
      <c r="H12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26" s="7">
        <f>INDEX(Sheet1!D:D,MATCH(Table4[[#This Row],[PlaceName]],Sheet1!B:B,0))</f>
        <v>13.745080531364801</v>
      </c>
      <c r="J126" s="7">
        <f>INDEX(Sheet1!E:E,MATCH(Table4[[#This Row],[PlaceName]],Sheet1!B:B,0))</f>
        <v>100.40382928769399</v>
      </c>
      <c r="K126" s="17"/>
      <c r="L126" s="17" t="s">
        <v>1285</v>
      </c>
      <c r="M126" s="17" t="str">
        <f>IF(A126&gt;0,INDEX('Degree of Public Space By Distr'!A:A,MATCH(RawData_Position!A126,'Degree of Public Space By Distr'!L:L,0)),"")</f>
        <v>สวนหมู่บ้านศศิมณฑล</v>
      </c>
      <c r="N126" s="17">
        <f>INDEX(Input_Score!D:D,MATCH(Table4[[#This Row],[TypeScoring]],Input_Score!A:A,0))</f>
        <v>1</v>
      </c>
      <c r="O126" s="17">
        <f t="shared" si="15"/>
        <v>-2</v>
      </c>
      <c r="P126" s="17">
        <f t="shared" si="16"/>
        <v>-1</v>
      </c>
      <c r="Q126" s="17"/>
      <c r="R126">
        <f>COUNTIFS(U$3:U126,U126)</f>
        <v>20</v>
      </c>
      <c r="S126">
        <f>INDEX(Quadrant_GoogleSheets!C:C,MATCH(Table4[[#This Row],[PlaceName]],Quadrant_GoogleSheets!A:A,0))</f>
        <v>-2</v>
      </c>
      <c r="T126">
        <f>INDEX(Quadrant_GoogleSheets!D:D,MATCH(Table4[[#This Row],[PlaceName]],Quadrant_GoogleSheets!A:A,0))</f>
        <v>-1</v>
      </c>
      <c r="U126" t="str">
        <f t="shared" si="21"/>
        <v>-2,-1,Ok</v>
      </c>
      <c r="V126">
        <f t="shared" si="22"/>
        <v>0.25</v>
      </c>
      <c r="W126">
        <f t="shared" si="23"/>
        <v>0.04</v>
      </c>
      <c r="AD126" s="8"/>
      <c r="AE126" s="8"/>
    </row>
    <row r="127" spans="1:31" x14ac:dyDescent="0.2">
      <c r="A127" s="9">
        <f t="shared" si="24"/>
        <v>124</v>
      </c>
      <c r="B127" s="7" t="s">
        <v>703</v>
      </c>
      <c r="C127" s="6" t="s">
        <v>6</v>
      </c>
      <c r="D127" s="6" t="str">
        <f>IF(A127&gt;0,INDEX('Degree of Public Space By Distr'!A:A,MATCH(RawData_Position!A127,'Degree of Public Space By Distr'!L:L,0)),"")</f>
        <v>สวนหย่อมไร่เหมือนจันทร์</v>
      </c>
      <c r="E127" s="6" t="str">
        <f>IF(A127&gt;0,INDEX('Degree of Public Space By Distr'!J:J,MATCH(RawData_Position!A127,'Degree of Public Space By Distr'!L:L,0)),"")</f>
        <v>เขตบางแค</v>
      </c>
      <c r="F127" s="6">
        <f t="shared" si="19"/>
        <v>-2.0499999999999998</v>
      </c>
      <c r="G127" s="6">
        <f t="shared" si="20"/>
        <v>2.0499999999999998</v>
      </c>
      <c r="H127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27" s="7">
        <f>INDEX(Sheet1!D:D,MATCH(Table4[[#This Row],[PlaceName]],Sheet1!B:B,0))</f>
        <v>13.7386254119504</v>
      </c>
      <c r="J127" s="7">
        <f>INDEX(Sheet1!E:E,MATCH(Table4[[#This Row],[PlaceName]],Sheet1!B:B,0))</f>
        <v>100.359333154065</v>
      </c>
      <c r="K127" s="17"/>
      <c r="L127" s="17" t="s">
        <v>1285</v>
      </c>
      <c r="M127" s="17" t="str">
        <f>IF(A127&gt;0,INDEX('Degree of Public Space By Distr'!A:A,MATCH(RawData_Position!A127,'Degree of Public Space By Distr'!L:L,0)),"")</f>
        <v>สวนหย่อมไร่เหมือนจันทร์</v>
      </c>
      <c r="N127" s="17">
        <f>INDEX(Input_Score!D:D,MATCH(Table4[[#This Row],[TypeScoring]],Input_Score!A:A,0))</f>
        <v>7</v>
      </c>
      <c r="O127" s="17">
        <f t="shared" si="15"/>
        <v>-2</v>
      </c>
      <c r="P127" s="17">
        <f t="shared" si="16"/>
        <v>2</v>
      </c>
      <c r="Q127" s="17"/>
      <c r="R127">
        <f>COUNTIFS(U$3:U127,U127)</f>
        <v>1</v>
      </c>
      <c r="S127">
        <f>INDEX(Quadrant_GoogleSheets!C:C,MATCH(Table4[[#This Row],[PlaceName]],Quadrant_GoogleSheets!A:A,0))</f>
        <v>-2</v>
      </c>
      <c r="T127">
        <f>INDEX(Quadrant_GoogleSheets!D:D,MATCH(Table4[[#This Row],[PlaceName]],Quadrant_GoogleSheets!A:A,0))</f>
        <v>2</v>
      </c>
      <c r="U127" t="str">
        <f t="shared" si="21"/>
        <v>-2,2,Ok</v>
      </c>
      <c r="V127">
        <f t="shared" si="22"/>
        <v>-0.05</v>
      </c>
      <c r="W127">
        <f t="shared" si="23"/>
        <v>0.05</v>
      </c>
      <c r="AD127" s="8"/>
      <c r="AE127" s="8"/>
    </row>
    <row r="128" spans="1:31" x14ac:dyDescent="0.2">
      <c r="A128" s="9">
        <f t="shared" si="24"/>
        <v>125</v>
      </c>
      <c r="B128" s="7" t="s">
        <v>704</v>
      </c>
      <c r="C128" s="6" t="s">
        <v>6</v>
      </c>
      <c r="D128" s="6" t="s">
        <v>1173</v>
      </c>
      <c r="E128" s="6" t="str">
        <f>IF(A128&gt;0,INDEX('Degree of Public Space By Distr'!J:J,MATCH(RawData_Position!A128,'Degree of Public Space By Distr'!L:L,0)),"")</f>
        <v>เขตบางแค</v>
      </c>
      <c r="F128" s="6">
        <f t="shared" si="19"/>
        <v>-2.1</v>
      </c>
      <c r="G128" s="6">
        <f t="shared" si="20"/>
        <v>2.0499999999999998</v>
      </c>
      <c r="H128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28" s="7">
        <f>INDEX(Sheet1!D:D,MATCH(Table4[[#This Row],[PlaceName]],Sheet1!B:B,0))</f>
        <v>13.711198100131201</v>
      </c>
      <c r="J128" s="7">
        <f>INDEX(Sheet1!E:E,MATCH(Table4[[#This Row],[PlaceName]],Sheet1!B:B,0))</f>
        <v>100.40665696163801</v>
      </c>
      <c r="K128" s="17" t="s">
        <v>1282</v>
      </c>
      <c r="L128" s="17" t="s">
        <v>1285</v>
      </c>
      <c r="M128" s="17" t="str">
        <f>IF(A128&gt;0,INDEX('Degree of Public Space By Distr'!A:A,MATCH(RawData_Position!A128,'Degree of Public Space By Distr'!L:L,0)),"")</f>
        <v>สวนป่าใต้สะพานทางด่วนถนนกาญจนาภิเษกติดภนนเพชรเกษม</v>
      </c>
      <c r="N128" s="17">
        <f>INDEX(Input_Score!D:D,MATCH(Table4[[#This Row],[TypeScoring]],Input_Score!A:A,0))</f>
        <v>7</v>
      </c>
      <c r="O128" s="17">
        <f t="shared" si="15"/>
        <v>-2</v>
      </c>
      <c r="P128" s="17">
        <f t="shared" si="16"/>
        <v>2</v>
      </c>
      <c r="Q128" s="17"/>
      <c r="R128">
        <f>COUNTIFS(U$3:U128,U128)</f>
        <v>2</v>
      </c>
      <c r="S128">
        <f>IFERROR(INDEX(Quadrant_GoogleSheets!C:C,MATCH(Table4[[#This Row],[PlaceName]],Quadrant_GoogleSheets!A:A,0)),INDEX(Quadrant_GoogleSheets!C:C,MATCH(M128,Quadrant_GoogleSheets!A:A,0)))</f>
        <v>-2</v>
      </c>
      <c r="T128">
        <f>IFERROR(INDEX(Quadrant_GoogleSheets!D:D,MATCH(Table4[[#This Row],[PlaceName]],Quadrant_GoogleSheets!A:A,0)),INDEX(Quadrant_GoogleSheets!D:D,MATCH(M128,Quadrant_GoogleSheets!A:A,0)))</f>
        <v>2</v>
      </c>
      <c r="U128" t="str">
        <f t="shared" si="21"/>
        <v>-2,2,Ok</v>
      </c>
      <c r="V128">
        <f t="shared" si="22"/>
        <v>-0.1</v>
      </c>
      <c r="W128">
        <f t="shared" si="23"/>
        <v>0.05</v>
      </c>
      <c r="AD128" s="8"/>
      <c r="AE128" s="8"/>
    </row>
    <row r="129" spans="1:31" x14ac:dyDescent="0.2">
      <c r="A129" s="9">
        <f t="shared" si="24"/>
        <v>126</v>
      </c>
      <c r="B129" s="7" t="s">
        <v>705</v>
      </c>
      <c r="C129" s="6" t="s">
        <v>6</v>
      </c>
      <c r="D129" s="6" t="str">
        <f>IF(A129&gt;0,INDEX('Degree of Public Space By Distr'!A:A,MATCH(RawData_Position!A129,'Degree of Public Space By Distr'!L:L,0)),"")</f>
        <v>สวนหมู่บ้านจัดสรรดิเอ็มเพอเรอนาราสิริคอเล็กชั่น</v>
      </c>
      <c r="E129" s="6" t="str">
        <f>IF(A129&gt;0,INDEX('Degree of Public Space By Distr'!J:J,MATCH(RawData_Position!A129,'Degree of Public Space By Distr'!L:L,0)),"")</f>
        <v>เขตบางแค</v>
      </c>
      <c r="F129" s="6">
        <f t="shared" si="19"/>
        <v>-2.15</v>
      </c>
      <c r="G129" s="6">
        <f t="shared" si="20"/>
        <v>2.0499999999999998</v>
      </c>
      <c r="H129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29" s="7">
        <f>INDEX(Sheet1!D:D,MATCH(Table4[[#This Row],[PlaceName]],Sheet1!B:B,0))</f>
        <v>13.679869100496999</v>
      </c>
      <c r="J129" s="7">
        <f>INDEX(Sheet1!E:E,MATCH(Table4[[#This Row],[PlaceName]],Sheet1!B:B,0))</f>
        <v>100.40240123469501</v>
      </c>
      <c r="K129" s="17"/>
      <c r="L129" s="17" t="s">
        <v>1285</v>
      </c>
      <c r="M129" s="17" t="str">
        <f>IF(A129&gt;0,INDEX('Degree of Public Space By Distr'!A:A,MATCH(RawData_Position!A129,'Degree of Public Space By Distr'!L:L,0)),"")</f>
        <v>สวนหมู่บ้านจัดสรรดิเอ็มเพอเรอนาราสิริคอเล็กชั่น</v>
      </c>
      <c r="N129" s="17">
        <f>INDEX(Input_Score!D:D,MATCH(Table4[[#This Row],[TypeScoring]],Input_Score!A:A,0))</f>
        <v>7</v>
      </c>
      <c r="O129" s="17">
        <f t="shared" si="15"/>
        <v>-2</v>
      </c>
      <c r="P129" s="17">
        <f t="shared" si="16"/>
        <v>2</v>
      </c>
      <c r="Q129" s="17"/>
      <c r="R129">
        <f>COUNTIFS(U$3:U129,U129)</f>
        <v>3</v>
      </c>
      <c r="S129">
        <f>INDEX(Quadrant_GoogleSheets!C:C,MATCH(Table4[[#This Row],[PlaceName]],Quadrant_GoogleSheets!A:A,0))</f>
        <v>-2</v>
      </c>
      <c r="T129">
        <f>INDEX(Quadrant_GoogleSheets!D:D,MATCH(Table4[[#This Row],[PlaceName]],Quadrant_GoogleSheets!A:A,0))</f>
        <v>2</v>
      </c>
      <c r="U129" t="str">
        <f t="shared" si="21"/>
        <v>-2,2,Ok</v>
      </c>
      <c r="V129">
        <f t="shared" si="22"/>
        <v>-0.15</v>
      </c>
      <c r="W129">
        <f t="shared" si="23"/>
        <v>0.05</v>
      </c>
      <c r="AD129" s="8"/>
      <c r="AE129" s="8"/>
    </row>
    <row r="130" spans="1:31" x14ac:dyDescent="0.2">
      <c r="A130" s="9">
        <f t="shared" si="24"/>
        <v>127</v>
      </c>
      <c r="B130" s="7" t="s">
        <v>706</v>
      </c>
      <c r="C130" s="6" t="s">
        <v>6</v>
      </c>
      <c r="D130" s="6" t="str">
        <f>IF(A130&gt;0,INDEX('Degree of Public Space By Distr'!A:A,MATCH(RawData_Position!A130,'Degree of Public Space By Distr'!L:L,0)),"")</f>
        <v>สวนป่ากาญจนาภิเษก</v>
      </c>
      <c r="E130" s="6" t="str">
        <f>IF(A130&gt;0,INDEX('Degree of Public Space By Distr'!J:J,MATCH(RawData_Position!A130,'Degree of Public Space By Distr'!L:L,0)),"")</f>
        <v>เขตบางแค</v>
      </c>
      <c r="F130" s="6">
        <f t="shared" si="19"/>
        <v>-2.2000000000000002</v>
      </c>
      <c r="G130" s="6">
        <f t="shared" si="20"/>
        <v>2.0499999999999998</v>
      </c>
      <c r="H130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30" s="7">
        <f>INDEX(Sheet1!D:D,MATCH(Table4[[#This Row],[PlaceName]],Sheet1!B:B,0))</f>
        <v>13.7123799212498</v>
      </c>
      <c r="J130" s="7">
        <f>INDEX(Sheet1!E:E,MATCH(Table4[[#This Row],[PlaceName]],Sheet1!B:B,0))</f>
        <v>100.405748510785</v>
      </c>
      <c r="K130" s="17"/>
      <c r="L130" s="17" t="s">
        <v>1285</v>
      </c>
      <c r="M130" s="17" t="str">
        <f>IF(A130&gt;0,INDEX('Degree of Public Space By Distr'!A:A,MATCH(RawData_Position!A130,'Degree of Public Space By Distr'!L:L,0)),"")</f>
        <v>สวนป่ากาญจนาภิเษก</v>
      </c>
      <c r="N130" s="17">
        <f>INDEX(Input_Score!D:D,MATCH(Table4[[#This Row],[TypeScoring]],Input_Score!A:A,0))</f>
        <v>7</v>
      </c>
      <c r="O130" s="17">
        <f t="shared" si="15"/>
        <v>-2</v>
      </c>
      <c r="P130" s="17">
        <f t="shared" si="16"/>
        <v>2</v>
      </c>
      <c r="Q130" s="17"/>
      <c r="R130">
        <f>COUNTIFS(U$3:U130,U130)</f>
        <v>4</v>
      </c>
      <c r="S130">
        <f>INDEX(Quadrant_GoogleSheets!C:C,MATCH(Table4[[#This Row],[PlaceName]],Quadrant_GoogleSheets!A:A,0))</f>
        <v>-2</v>
      </c>
      <c r="T130">
        <f>INDEX(Quadrant_GoogleSheets!D:D,MATCH(Table4[[#This Row],[PlaceName]],Quadrant_GoogleSheets!A:A,0))</f>
        <v>2</v>
      </c>
      <c r="U130" t="str">
        <f t="shared" si="21"/>
        <v>-2,2,Ok</v>
      </c>
      <c r="V130">
        <f t="shared" si="22"/>
        <v>-0.2</v>
      </c>
      <c r="W130">
        <f t="shared" si="23"/>
        <v>0.05</v>
      </c>
      <c r="AD130" s="8"/>
      <c r="AE130" s="8"/>
    </row>
    <row r="131" spans="1:31" x14ac:dyDescent="0.2">
      <c r="A131" s="9">
        <f t="shared" si="24"/>
        <v>128</v>
      </c>
      <c r="B131" s="7" t="s">
        <v>707</v>
      </c>
      <c r="C131" s="6" t="s">
        <v>6</v>
      </c>
      <c r="D131" s="6" t="str">
        <f>IF(A131&gt;0,INDEX('Degree of Public Space By Distr'!A:A,MATCH(RawData_Position!A131,'Degree of Public Space By Distr'!L:L,0)),"")</f>
        <v>สวนหมู่บ้านซิตี้เซนส์ เพชรเกษม 69</v>
      </c>
      <c r="E131" s="6" t="str">
        <f>IF(A131&gt;0,INDEX('Degree of Public Space By Distr'!J:J,MATCH(RawData_Position!A131,'Degree of Public Space By Distr'!L:L,0)),"")</f>
        <v>เขตบางแค</v>
      </c>
      <c r="F131" s="6">
        <f t="shared" si="19"/>
        <v>-2.25</v>
      </c>
      <c r="G131" s="6">
        <f t="shared" si="20"/>
        <v>2.0499999999999998</v>
      </c>
      <c r="H13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31" s="7">
        <f>INDEX(Sheet1!D:D,MATCH(Table4[[#This Row],[PlaceName]],Sheet1!B:B,0))</f>
        <v>13.701872554846</v>
      </c>
      <c r="J131" s="7">
        <f>INDEX(Sheet1!E:E,MATCH(Table4[[#This Row],[PlaceName]],Sheet1!B:B,0))</f>
        <v>100.382057316193</v>
      </c>
      <c r="K131" s="17"/>
      <c r="L131" s="17" t="s">
        <v>1285</v>
      </c>
      <c r="M131" s="17" t="str">
        <f>IF(A131&gt;0,INDEX('Degree of Public Space By Distr'!A:A,MATCH(RawData_Position!A131,'Degree of Public Space By Distr'!L:L,0)),"")</f>
        <v>สวนหมู่บ้านซิตี้เซนส์ เพชรเกษม 69</v>
      </c>
      <c r="N131" s="17">
        <f>INDEX(Input_Score!D:D,MATCH(Table4[[#This Row],[TypeScoring]],Input_Score!A:A,0))</f>
        <v>7</v>
      </c>
      <c r="O131" s="17">
        <f t="shared" si="15"/>
        <v>-2</v>
      </c>
      <c r="P131" s="17">
        <f t="shared" si="16"/>
        <v>2</v>
      </c>
      <c r="Q131" s="17"/>
      <c r="R131">
        <f>COUNTIFS(U$3:U131,U131)</f>
        <v>5</v>
      </c>
      <c r="S131">
        <f>INDEX(Quadrant_GoogleSheets!C:C,MATCH(Table4[[#This Row],[PlaceName]],Quadrant_GoogleSheets!A:A,0))</f>
        <v>-2</v>
      </c>
      <c r="T131">
        <f>INDEX(Quadrant_GoogleSheets!D:D,MATCH(Table4[[#This Row],[PlaceName]],Quadrant_GoogleSheets!A:A,0))</f>
        <v>2</v>
      </c>
      <c r="U131" t="str">
        <f t="shared" si="21"/>
        <v>-2,2,Ok</v>
      </c>
      <c r="V131">
        <f t="shared" si="22"/>
        <v>-0.25</v>
      </c>
      <c r="W131">
        <f t="shared" si="23"/>
        <v>0.05</v>
      </c>
      <c r="AD131" s="8"/>
      <c r="AE131" s="8"/>
    </row>
    <row r="132" spans="1:31" x14ac:dyDescent="0.2">
      <c r="A132" s="9">
        <f t="shared" si="24"/>
        <v>129</v>
      </c>
      <c r="B132" s="7" t="s">
        <v>708</v>
      </c>
      <c r="C132" s="6" t="s">
        <v>6</v>
      </c>
      <c r="D132" s="6" t="str">
        <f>IF(A132&gt;0,INDEX('Degree of Public Space By Distr'!A:A,MATCH(RawData_Position!A132,'Degree of Public Space By Distr'!L:L,0)),"")</f>
        <v>สวนหมู่บ้านลัดดารมย์</v>
      </c>
      <c r="E132" s="6" t="str">
        <f>IF(A132&gt;0,INDEX('Degree of Public Space By Distr'!J:J,MATCH(RawData_Position!A132,'Degree of Public Space By Distr'!L:L,0)),"")</f>
        <v>เขตบางแค</v>
      </c>
      <c r="F132" s="6">
        <f t="shared" si="19"/>
        <v>-1.95</v>
      </c>
      <c r="G132" s="6">
        <f t="shared" si="20"/>
        <v>2.0499999999999998</v>
      </c>
      <c r="H132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32" s="7">
        <f>INDEX(Sheet1!D:D,MATCH(Table4[[#This Row],[PlaceName]],Sheet1!B:B,0))</f>
        <v>13.7307614310308</v>
      </c>
      <c r="J132" s="7">
        <f>INDEX(Sheet1!E:E,MATCH(Table4[[#This Row],[PlaceName]],Sheet1!B:B,0))</f>
        <v>100.421771843522</v>
      </c>
      <c r="K132" s="17"/>
      <c r="L132" s="17" t="s">
        <v>1285</v>
      </c>
      <c r="M132" s="17" t="str">
        <f>IF(A132&gt;0,INDEX('Degree of Public Space By Distr'!A:A,MATCH(RawData_Position!A132,'Degree of Public Space By Distr'!L:L,0)),"")</f>
        <v>สวนหมู่บ้านลัดดารมย์</v>
      </c>
      <c r="N132" s="17">
        <f>INDEX(Input_Score!D:D,MATCH(Table4[[#This Row],[TypeScoring]],Input_Score!A:A,0))</f>
        <v>7</v>
      </c>
      <c r="O132" s="17">
        <f t="shared" ref="O132:O195" si="29">S132</f>
        <v>-2</v>
      </c>
      <c r="P132" s="17">
        <f t="shared" ref="P132:P195" si="30">T132</f>
        <v>2</v>
      </c>
      <c r="Q132" s="17"/>
      <c r="R132">
        <f>COUNTIFS(U$3:U132,U132)</f>
        <v>6</v>
      </c>
      <c r="S132">
        <f>INDEX(Quadrant_GoogleSheets!C:C,MATCH(Table4[[#This Row],[PlaceName]],Quadrant_GoogleSheets!A:A,0))</f>
        <v>-2</v>
      </c>
      <c r="T132">
        <f>INDEX(Quadrant_GoogleSheets!D:D,MATCH(Table4[[#This Row],[PlaceName]],Quadrant_GoogleSheets!A:A,0))</f>
        <v>2</v>
      </c>
      <c r="U132" t="str">
        <f t="shared" si="21"/>
        <v>-2,2,Ok</v>
      </c>
      <c r="V132">
        <f t="shared" si="22"/>
        <v>0.05</v>
      </c>
      <c r="W132">
        <f t="shared" si="23"/>
        <v>0.05</v>
      </c>
      <c r="AD132" s="8"/>
      <c r="AE132" s="8"/>
    </row>
    <row r="133" spans="1:31" x14ac:dyDescent="0.2">
      <c r="A133" s="9">
        <f t="shared" si="24"/>
        <v>130</v>
      </c>
      <c r="B133" s="7" t="s">
        <v>709</v>
      </c>
      <c r="C133" s="6" t="s">
        <v>6</v>
      </c>
      <c r="D133" s="6" t="str">
        <f>IF(A133&gt;0,INDEX('Degree of Public Space By Distr'!A:A,MATCH(RawData_Position!A133,'Degree of Public Space By Distr'!L:L,0)),"")</f>
        <v>ลานเติมฝัน</v>
      </c>
      <c r="E133" s="6" t="str">
        <f>IF(A133&gt;0,INDEX('Degree of Public Space By Distr'!J:J,MATCH(RawData_Position!A133,'Degree of Public Space By Distr'!L:L,0)),"")</f>
        <v>เขตบางแค</v>
      </c>
      <c r="F133" s="6">
        <f t="shared" ref="F133:F196" si="31">S133+V133</f>
        <v>-0.05</v>
      </c>
      <c r="G133" s="6">
        <f t="shared" ref="G133:G196" si="32">T133+W133</f>
        <v>2.0499999999999998</v>
      </c>
      <c r="H133" s="10" t="str">
        <f>IFERROR(INDEX(Quadrant_GoogleSheets!B:B,MATCH(Table4[[#This Row],[PlaceName]],Quadrant_GoogleSheets!A:A,0)),INDEX(Quadrant_GoogleSheets!B:B,MATCH(Table4[[#This Row],[Column1]],Quadrant_GoogleSheets!A:A,0)))</f>
        <v>G</v>
      </c>
      <c r="I133" s="7">
        <f>INDEX(Sheet1!D:D,MATCH(Table4[[#This Row],[PlaceName]],Sheet1!B:B,0))</f>
        <v>13.696908077256399</v>
      </c>
      <c r="J133" s="7">
        <f>INDEX(Sheet1!E:E,MATCH(Table4[[#This Row],[PlaceName]],Sheet1!B:B,0))</f>
        <v>100.408929459742</v>
      </c>
      <c r="K133" s="17"/>
      <c r="L133" s="17" t="s">
        <v>1285</v>
      </c>
      <c r="M133" s="17" t="str">
        <f>IF(A133&gt;0,INDEX('Degree of Public Space By Distr'!A:A,MATCH(RawData_Position!A133,'Degree of Public Space By Distr'!L:L,0)),"")</f>
        <v>ลานเติมฝัน</v>
      </c>
      <c r="N133" s="17">
        <f>INDEX(Input_Score!D:D,MATCH(Table4[[#This Row],[TypeScoring]],Input_Score!A:A,0))</f>
        <v>8</v>
      </c>
      <c r="O133" s="17">
        <f t="shared" si="29"/>
        <v>0</v>
      </c>
      <c r="P133" s="17">
        <f t="shared" si="30"/>
        <v>2</v>
      </c>
      <c r="Q133" s="17"/>
      <c r="R133">
        <f>COUNTIFS(U$3:U133,U133)</f>
        <v>1</v>
      </c>
      <c r="S133">
        <f>INDEX(Quadrant_GoogleSheets!C:C,MATCH(Table4[[#This Row],[PlaceName]],Quadrant_GoogleSheets!A:A,0))</f>
        <v>0</v>
      </c>
      <c r="T133">
        <f>INDEX(Quadrant_GoogleSheets!D:D,MATCH(Table4[[#This Row],[PlaceName]],Quadrant_GoogleSheets!A:A,0))</f>
        <v>2</v>
      </c>
      <c r="U133" t="str">
        <f t="shared" ref="U133:U196" si="33">S133&amp;","&amp;T133&amp;","&amp;L133</f>
        <v>0,2,Ok</v>
      </c>
      <c r="V133">
        <f t="shared" ref="V133:V196" si="34">INDEX(AD:AD,MATCH($R133,$Z:$Z,0))</f>
        <v>-0.05</v>
      </c>
      <c r="W133">
        <f t="shared" ref="W133:W196" si="35">INDEX(AE:AE,MATCH($R133,$Z:$Z,0))</f>
        <v>0.05</v>
      </c>
      <c r="AD133" s="8"/>
      <c r="AE133" s="8"/>
    </row>
    <row r="134" spans="1:31" x14ac:dyDescent="0.2">
      <c r="A134" s="9">
        <f t="shared" ref="A134:A197" si="36">IF(OR(A133="",A133=$A$1),"",A133+1)</f>
        <v>131</v>
      </c>
      <c r="B134" s="7" t="s">
        <v>710</v>
      </c>
      <c r="C134" s="6" t="s">
        <v>6</v>
      </c>
      <c r="D134" s="6" t="str">
        <f>IF(A134&gt;0,INDEX('Degree of Public Space By Distr'!A:A,MATCH(RawData_Position!A134,'Degree of Public Space By Distr'!L:L,0)),"")</f>
        <v>พื้นที่โรงพยาบาลราชพิพัฒน์</v>
      </c>
      <c r="E134" s="6" t="str">
        <f>IF(A134&gt;0,INDEX('Degree of Public Space By Distr'!J:J,MATCH(RawData_Position!A134,'Degree of Public Space By Distr'!L:L,0)),"")</f>
        <v>เขตบางแค</v>
      </c>
      <c r="F134" s="6">
        <f t="shared" si="31"/>
        <v>-0.1</v>
      </c>
      <c r="G134" s="6">
        <f t="shared" si="32"/>
        <v>2.0499999999999998</v>
      </c>
      <c r="H134" s="10" t="str">
        <f>IFERROR(INDEX(Quadrant_GoogleSheets!B:B,MATCH(Table4[[#This Row],[PlaceName]],Quadrant_GoogleSheets!A:A,0)),INDEX(Quadrant_GoogleSheets!B:B,MATCH(Table4[[#This Row],[Column1]],Quadrant_GoogleSheets!A:A,0)))</f>
        <v>G</v>
      </c>
      <c r="I134" s="7">
        <f>INDEX(Sheet1!D:D,MATCH(Table4[[#This Row],[PlaceName]],Sheet1!B:B,0))</f>
        <v>13.730701811600801</v>
      </c>
      <c r="J134" s="7">
        <f>INDEX(Sheet1!E:E,MATCH(Table4[[#This Row],[PlaceName]],Sheet1!B:B,0))</f>
        <v>100.367054726522</v>
      </c>
      <c r="K134" s="17"/>
      <c r="L134" s="17" t="s">
        <v>1285</v>
      </c>
      <c r="M134" s="17" t="str">
        <f>IF(A134&gt;0,INDEX('Degree of Public Space By Distr'!A:A,MATCH(RawData_Position!A134,'Degree of Public Space By Distr'!L:L,0)),"")</f>
        <v>พื้นที่โรงพยาบาลราชพิพัฒน์</v>
      </c>
      <c r="N134" s="17">
        <f>INDEX(Input_Score!D:D,MATCH(Table4[[#This Row],[TypeScoring]],Input_Score!A:A,0))</f>
        <v>8</v>
      </c>
      <c r="O134" s="17">
        <f t="shared" si="29"/>
        <v>0</v>
      </c>
      <c r="P134" s="17">
        <f t="shared" si="30"/>
        <v>2</v>
      </c>
      <c r="Q134" s="17"/>
      <c r="R134">
        <f>COUNTIFS(U$3:U134,U134)</f>
        <v>2</v>
      </c>
      <c r="S134">
        <f>INDEX(Quadrant_GoogleSheets!C:C,MATCH(Table4[[#This Row],[PlaceName]],Quadrant_GoogleSheets!A:A,0))</f>
        <v>0</v>
      </c>
      <c r="T134">
        <f>INDEX(Quadrant_GoogleSheets!D:D,MATCH(Table4[[#This Row],[PlaceName]],Quadrant_GoogleSheets!A:A,0))</f>
        <v>2</v>
      </c>
      <c r="U134" t="str">
        <f t="shared" si="33"/>
        <v>0,2,Ok</v>
      </c>
      <c r="V134">
        <f t="shared" si="34"/>
        <v>-0.1</v>
      </c>
      <c r="W134">
        <f t="shared" si="35"/>
        <v>0.05</v>
      </c>
      <c r="AD134" s="8"/>
      <c r="AE134" s="8"/>
    </row>
    <row r="135" spans="1:31" x14ac:dyDescent="0.2">
      <c r="A135" s="9">
        <f t="shared" si="36"/>
        <v>132</v>
      </c>
      <c r="B135" s="7" t="s">
        <v>711</v>
      </c>
      <c r="C135" s="6" t="s">
        <v>6</v>
      </c>
      <c r="D135" s="6" t="str">
        <f>IF(A135&gt;0,INDEX('Degree of Public Space By Distr'!A:A,MATCH(RawData_Position!A135,'Degree of Public Space By Distr'!L:L,0)),"")</f>
        <v>เขตธนบุรี</v>
      </c>
      <c r="E135" s="6" t="str">
        <f>IF(A135&gt;0,INDEX('Degree of Public Space By Distr'!J:J,MATCH(RawData_Position!A135,'Degree of Public Space By Distr'!L:L,0)),"")</f>
        <v>เขตธนบุรี</v>
      </c>
      <c r="F135" s="6">
        <f t="shared" si="31"/>
        <v>0.05</v>
      </c>
      <c r="G135" s="6">
        <f t="shared" si="32"/>
        <v>0.05</v>
      </c>
      <c r="H13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35" s="7">
        <f>INDEX(Sheet1!D:D,MATCH(Table4[[#This Row],[PlaceName]],Sheet1!B:B,0))</f>
        <v>0</v>
      </c>
      <c r="J135" s="7">
        <f>INDEX(Sheet1!E:E,MATCH(Table4[[#This Row],[PlaceName]],Sheet1!B:B,0))</f>
        <v>0</v>
      </c>
      <c r="K135" s="17" t="s">
        <v>1032</v>
      </c>
      <c r="L135" s="17" t="s">
        <v>1032</v>
      </c>
      <c r="M135" s="17" t="str">
        <f>IF(A135&gt;0,INDEX('Degree of Public Space By Distr'!A:A,MATCH(RawData_Position!A135,'Degree of Public Space By Distr'!L:L,0)),"")</f>
        <v>เขตธนบุรี</v>
      </c>
      <c r="N135" s="17">
        <f>INDEX(Input_Score!D:D,MATCH(Table4[[#This Row],[TypeScoring]],Input_Score!A:A,0))</f>
        <v>5</v>
      </c>
      <c r="O135" s="17">
        <f t="shared" si="29"/>
        <v>0</v>
      </c>
      <c r="P135" s="17">
        <f t="shared" si="30"/>
        <v>0</v>
      </c>
      <c r="Q135" s="17"/>
      <c r="R135">
        <f>COUNTIFS(U$3:U135,U135)</f>
        <v>6</v>
      </c>
      <c r="S135">
        <f>INDEX(Quadrant_GoogleSheets!C:C,MATCH(Table4[[#This Row],[PlaceName]],Quadrant_GoogleSheets!A:A,0))</f>
        <v>0</v>
      </c>
      <c r="T135">
        <f>INDEX(Quadrant_GoogleSheets!D:D,MATCH(Table4[[#This Row],[PlaceName]],Quadrant_GoogleSheets!A:A,0))</f>
        <v>0</v>
      </c>
      <c r="U135" t="str">
        <f t="shared" si="33"/>
        <v>0,0,No</v>
      </c>
      <c r="V135">
        <f t="shared" si="34"/>
        <v>0.05</v>
      </c>
      <c r="W135">
        <f t="shared" si="35"/>
        <v>0.05</v>
      </c>
      <c r="AD135" s="8"/>
      <c r="AE135" s="8"/>
    </row>
    <row r="136" spans="1:31" x14ac:dyDescent="0.2">
      <c r="A136" s="9">
        <f t="shared" si="36"/>
        <v>133</v>
      </c>
      <c r="B136" s="7" t="s">
        <v>712</v>
      </c>
      <c r="C136" s="6" t="s">
        <v>6</v>
      </c>
      <c r="D136" s="6" t="str">
        <f>IF(A136&gt;0,INDEX('Degree of Public Space By Distr'!A:A,MATCH(RawData_Position!A136,'Degree of Public Space By Distr'!L:L,0)),"")</f>
        <v>ลานกีฬาใต้สะพานอนุทินสวัสดิ์</v>
      </c>
      <c r="E136" s="6" t="str">
        <f>IF(A136&gt;0,INDEX('Degree of Public Space By Distr'!J:J,MATCH(RawData_Position!A136,'Degree of Public Space By Distr'!L:L,0)),"")</f>
        <v>เขตธนบุรี</v>
      </c>
      <c r="F136" s="6">
        <f t="shared" si="31"/>
        <v>0.05</v>
      </c>
      <c r="G136" s="6">
        <f t="shared" si="32"/>
        <v>0.05</v>
      </c>
      <c r="H13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36" s="7">
        <f>INDEX(Sheet1!D:D,MATCH(Table4[[#This Row],[PlaceName]],Sheet1!B:B,0))</f>
        <v>13.7399859350645</v>
      </c>
      <c r="J136" s="7">
        <f>INDEX(Sheet1!E:E,MATCH(Table4[[#This Row],[PlaceName]],Sheet1!B:B,0))</f>
        <v>100.489059189046</v>
      </c>
      <c r="K136" s="17"/>
      <c r="L136" s="17" t="s">
        <v>1285</v>
      </c>
      <c r="M136" s="17" t="str">
        <f>IF(A136&gt;0,INDEX('Degree of Public Space By Distr'!A:A,MATCH(RawData_Position!A136,'Degree of Public Space By Distr'!L:L,0)),"")</f>
        <v>ลานกีฬาใต้สะพานอนุทินสวัสดิ์</v>
      </c>
      <c r="N136" s="17">
        <f>INDEX(Input_Score!D:D,MATCH(Table4[[#This Row],[TypeScoring]],Input_Score!A:A,0))</f>
        <v>5</v>
      </c>
      <c r="O136" s="17">
        <f t="shared" si="29"/>
        <v>0</v>
      </c>
      <c r="P136" s="17">
        <f t="shared" si="30"/>
        <v>0</v>
      </c>
      <c r="Q136" s="17"/>
      <c r="R136">
        <f>COUNTIFS(U$3:U136,U136)</f>
        <v>6</v>
      </c>
      <c r="S136">
        <f>INDEX(Quadrant_GoogleSheets!C:C,MATCH(Table4[[#This Row],[PlaceName]],Quadrant_GoogleSheets!A:A,0))</f>
        <v>0</v>
      </c>
      <c r="T136">
        <f>INDEX(Quadrant_GoogleSheets!D:D,MATCH(Table4[[#This Row],[PlaceName]],Quadrant_GoogleSheets!A:A,0))</f>
        <v>0</v>
      </c>
      <c r="U136" t="str">
        <f t="shared" si="33"/>
        <v>0,0,Ok</v>
      </c>
      <c r="V136">
        <f t="shared" si="34"/>
        <v>0.05</v>
      </c>
      <c r="W136">
        <f t="shared" si="35"/>
        <v>0.05</v>
      </c>
      <c r="AD136" s="8"/>
      <c r="AE136" s="8"/>
    </row>
    <row r="137" spans="1:31" x14ac:dyDescent="0.2">
      <c r="A137" s="9">
        <f t="shared" si="36"/>
        <v>134</v>
      </c>
      <c r="B137" s="7" t="s">
        <v>713</v>
      </c>
      <c r="C137" s="6" t="s">
        <v>6</v>
      </c>
      <c r="D137" s="6" t="str">
        <f>IF(A137&gt;0,INDEX('Degree of Public Space By Distr'!A:A,MATCH(RawData_Position!A137,'Degree of Public Space By Distr'!L:L,0)),"")</f>
        <v>ลานกีฬากัลยาณ์ร่มเกล้า</v>
      </c>
      <c r="E137" s="6" t="str">
        <f>IF(A137&gt;0,INDEX('Degree of Public Space By Distr'!J:J,MATCH(RawData_Position!A137,'Degree of Public Space By Distr'!L:L,0)),"")</f>
        <v>เขตธนบุรี</v>
      </c>
      <c r="F137" s="6">
        <f t="shared" si="31"/>
        <v>0.1</v>
      </c>
      <c r="G137" s="6">
        <f t="shared" si="32"/>
        <v>0.05</v>
      </c>
      <c r="H13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37" s="7">
        <f>INDEX(Sheet1!D:D,MATCH(Table4[[#This Row],[PlaceName]],Sheet1!B:B,0))</f>
        <v>13.7410153176021</v>
      </c>
      <c r="J137" s="7">
        <f>INDEX(Sheet1!E:E,MATCH(Table4[[#This Row],[PlaceName]],Sheet1!B:B,0))</f>
        <v>100.491207813785</v>
      </c>
      <c r="K137" s="17"/>
      <c r="L137" s="17" t="s">
        <v>1285</v>
      </c>
      <c r="M137" s="17" t="str">
        <f>IF(A137&gt;0,INDEX('Degree of Public Space By Distr'!A:A,MATCH(RawData_Position!A137,'Degree of Public Space By Distr'!L:L,0)),"")</f>
        <v>ลานกีฬากัลยาณ์ร่มเกล้า</v>
      </c>
      <c r="N137" s="17">
        <f>INDEX(Input_Score!D:D,MATCH(Table4[[#This Row],[TypeScoring]],Input_Score!A:A,0))</f>
        <v>5</v>
      </c>
      <c r="O137" s="17">
        <f t="shared" si="29"/>
        <v>0</v>
      </c>
      <c r="P137" s="17">
        <f t="shared" si="30"/>
        <v>0</v>
      </c>
      <c r="Q137" s="17"/>
      <c r="R137">
        <f>COUNTIFS(U$3:U137,U137)</f>
        <v>7</v>
      </c>
      <c r="S137">
        <f>INDEX(Quadrant_GoogleSheets!C:C,MATCH(Table4[[#This Row],[PlaceName]],Quadrant_GoogleSheets!A:A,0))</f>
        <v>0</v>
      </c>
      <c r="T137">
        <f>INDEX(Quadrant_GoogleSheets!D:D,MATCH(Table4[[#This Row],[PlaceName]],Quadrant_GoogleSheets!A:A,0))</f>
        <v>0</v>
      </c>
      <c r="U137" t="str">
        <f t="shared" si="33"/>
        <v>0,0,Ok</v>
      </c>
      <c r="V137">
        <f t="shared" si="34"/>
        <v>0.1</v>
      </c>
      <c r="W137">
        <f t="shared" si="35"/>
        <v>0.05</v>
      </c>
      <c r="AD137" s="8"/>
      <c r="AE137" s="8"/>
    </row>
    <row r="138" spans="1:31" x14ac:dyDescent="0.2">
      <c r="A138" s="9">
        <f t="shared" si="36"/>
        <v>135</v>
      </c>
      <c r="B138" s="7" t="s">
        <v>714</v>
      </c>
      <c r="C138" s="6" t="s">
        <v>6</v>
      </c>
      <c r="D138" s="6" t="str">
        <f>IF(A138&gt;0,INDEX('Degree of Public Space By Distr'!A:A,MATCH(RawData_Position!A138,'Degree of Public Space By Distr'!L:L,0)),"")</f>
        <v>ลานกีฬายอเซฟ-กฎีจีน</v>
      </c>
      <c r="E138" s="6" t="str">
        <f>IF(A138&gt;0,INDEX('Degree of Public Space By Distr'!J:J,MATCH(RawData_Position!A138,'Degree of Public Space By Distr'!L:L,0)),"")</f>
        <v>เขตธนบุรี</v>
      </c>
      <c r="F138" s="6">
        <f t="shared" si="31"/>
        <v>0.1</v>
      </c>
      <c r="G138" s="6">
        <f t="shared" si="32"/>
        <v>0.05</v>
      </c>
      <c r="H13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38" s="7">
        <f>INDEX(Sheet1!D:D,MATCH(Table4[[#This Row],[PlaceName]],Sheet1!B:B,0))</f>
        <v>0</v>
      </c>
      <c r="J138" s="7">
        <f>INDEX(Sheet1!E:E,MATCH(Table4[[#This Row],[PlaceName]],Sheet1!B:B,0))</f>
        <v>0</v>
      </c>
      <c r="K138" s="17" t="s">
        <v>1281</v>
      </c>
      <c r="L138" s="17" t="s">
        <v>1032</v>
      </c>
      <c r="M138" s="17" t="str">
        <f>IF(A138&gt;0,INDEX('Degree of Public Space By Distr'!A:A,MATCH(RawData_Position!A138,'Degree of Public Space By Distr'!L:L,0)),"")</f>
        <v>ลานกีฬายอเซฟ-กฎีจีน</v>
      </c>
      <c r="N138" s="17">
        <f>INDEX(Input_Score!D:D,MATCH(Table4[[#This Row],[TypeScoring]],Input_Score!A:A,0))</f>
        <v>5</v>
      </c>
      <c r="O138" s="17">
        <f t="shared" si="29"/>
        <v>0</v>
      </c>
      <c r="P138" s="17">
        <f t="shared" si="30"/>
        <v>0</v>
      </c>
      <c r="Q138" s="17"/>
      <c r="R138">
        <f>COUNTIFS(U$3:U138,U138)</f>
        <v>7</v>
      </c>
      <c r="S138">
        <f>INDEX(Quadrant_GoogleSheets!C:C,MATCH(Table4[[#This Row],[PlaceName]],Quadrant_GoogleSheets!A:A,0))</f>
        <v>0</v>
      </c>
      <c r="T138">
        <f>INDEX(Quadrant_GoogleSheets!D:D,MATCH(Table4[[#This Row],[PlaceName]],Quadrant_GoogleSheets!A:A,0))</f>
        <v>0</v>
      </c>
      <c r="U138" t="str">
        <f t="shared" si="33"/>
        <v>0,0,No</v>
      </c>
      <c r="V138">
        <f t="shared" si="34"/>
        <v>0.1</v>
      </c>
      <c r="W138">
        <f t="shared" si="35"/>
        <v>0.05</v>
      </c>
      <c r="AD138" s="8"/>
      <c r="AE138" s="8"/>
    </row>
    <row r="139" spans="1:31" x14ac:dyDescent="0.2">
      <c r="A139" s="9">
        <f t="shared" si="36"/>
        <v>136</v>
      </c>
      <c r="B139" s="7" t="s">
        <v>715</v>
      </c>
      <c r="C139" s="6" t="s">
        <v>6</v>
      </c>
      <c r="D139" s="6" t="str">
        <f>IF(A139&gt;0,INDEX('Degree of Public Space By Distr'!A:A,MATCH(RawData_Position!A139,'Degree of Public Space By Distr'!L:L,0)),"")</f>
        <v>ลานกีฬาอิสรภาพ 11</v>
      </c>
      <c r="E139" s="6" t="str">
        <f>IF(A139&gt;0,INDEX('Degree of Public Space By Distr'!J:J,MATCH(RawData_Position!A139,'Degree of Public Space By Distr'!L:L,0)),"")</f>
        <v>เขตธนบุรี</v>
      </c>
      <c r="F139" s="6">
        <f t="shared" si="31"/>
        <v>0.15</v>
      </c>
      <c r="G139" s="6">
        <f t="shared" si="32"/>
        <v>0.05</v>
      </c>
      <c r="H13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39" s="7">
        <f>INDEX(Sheet1!D:D,MATCH(Table4[[#This Row],[PlaceName]],Sheet1!B:B,0))</f>
        <v>0</v>
      </c>
      <c r="J139" s="7">
        <f>INDEX(Sheet1!E:E,MATCH(Table4[[#This Row],[PlaceName]],Sheet1!B:B,0))</f>
        <v>0</v>
      </c>
      <c r="K139" s="17" t="s">
        <v>1281</v>
      </c>
      <c r="L139" s="17" t="s">
        <v>1032</v>
      </c>
      <c r="M139" s="17" t="str">
        <f>IF(A139&gt;0,INDEX('Degree of Public Space By Distr'!A:A,MATCH(RawData_Position!A139,'Degree of Public Space By Distr'!L:L,0)),"")</f>
        <v>ลานกีฬาอิสรภาพ 11</v>
      </c>
      <c r="N139" s="17">
        <f>INDEX(Input_Score!D:D,MATCH(Table4[[#This Row],[TypeScoring]],Input_Score!A:A,0))</f>
        <v>5</v>
      </c>
      <c r="O139" s="17">
        <f t="shared" si="29"/>
        <v>0</v>
      </c>
      <c r="P139" s="17">
        <f t="shared" si="30"/>
        <v>0</v>
      </c>
      <c r="Q139" s="17"/>
      <c r="R139">
        <f>COUNTIFS(U$3:U139,U139)</f>
        <v>8</v>
      </c>
      <c r="S139">
        <f>INDEX(Quadrant_GoogleSheets!C:C,MATCH(Table4[[#This Row],[PlaceName]],Quadrant_GoogleSheets!A:A,0))</f>
        <v>0</v>
      </c>
      <c r="T139">
        <f>INDEX(Quadrant_GoogleSheets!D:D,MATCH(Table4[[#This Row],[PlaceName]],Quadrant_GoogleSheets!A:A,0))</f>
        <v>0</v>
      </c>
      <c r="U139" t="str">
        <f t="shared" si="33"/>
        <v>0,0,No</v>
      </c>
      <c r="V139">
        <f t="shared" si="34"/>
        <v>0.15</v>
      </c>
      <c r="W139">
        <f t="shared" si="35"/>
        <v>0.05</v>
      </c>
      <c r="AD139" s="8"/>
      <c r="AE139" s="8"/>
    </row>
    <row r="140" spans="1:31" x14ac:dyDescent="0.2">
      <c r="A140" s="9">
        <f t="shared" si="36"/>
        <v>137</v>
      </c>
      <c r="B140" s="7" t="s">
        <v>716</v>
      </c>
      <c r="C140" s="6" t="s">
        <v>6</v>
      </c>
      <c r="D140" s="6" t="str">
        <f>IF(A140&gt;0,INDEX('Degree of Public Space By Distr'!A:A,MATCH(RawData_Position!A140,'Degree of Public Space By Distr'!L:L,0)),"")</f>
        <v>ลานกีฬาภูมิบาล 72 พรรษา</v>
      </c>
      <c r="E140" s="6" t="str">
        <f>IF(A140&gt;0,INDEX('Degree of Public Space By Distr'!J:J,MATCH(RawData_Position!A140,'Degree of Public Space By Distr'!L:L,0)),"")</f>
        <v>เขตธนบุรี</v>
      </c>
      <c r="F140" s="6">
        <f t="shared" si="31"/>
        <v>0.2</v>
      </c>
      <c r="G140" s="6">
        <f t="shared" si="32"/>
        <v>0.05</v>
      </c>
      <c r="H14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40" s="7">
        <f>INDEX(Sheet1!D:D,MATCH(Table4[[#This Row],[PlaceName]],Sheet1!B:B,0))</f>
        <v>0</v>
      </c>
      <c r="J140" s="7">
        <f>INDEX(Sheet1!E:E,MATCH(Table4[[#This Row],[PlaceName]],Sheet1!B:B,0))</f>
        <v>0</v>
      </c>
      <c r="K140" s="17" t="s">
        <v>1281</v>
      </c>
      <c r="L140" s="17" t="s">
        <v>1032</v>
      </c>
      <c r="M140" s="17" t="str">
        <f>IF(A140&gt;0,INDEX('Degree of Public Space By Distr'!A:A,MATCH(RawData_Position!A140,'Degree of Public Space By Distr'!L:L,0)),"")</f>
        <v>ลานกีฬาภูมิบาล 72 พรรษา</v>
      </c>
      <c r="N140" s="17">
        <f>INDEX(Input_Score!D:D,MATCH(Table4[[#This Row],[TypeScoring]],Input_Score!A:A,0))</f>
        <v>5</v>
      </c>
      <c r="O140" s="17">
        <f t="shared" si="29"/>
        <v>0</v>
      </c>
      <c r="P140" s="17">
        <f t="shared" si="30"/>
        <v>0</v>
      </c>
      <c r="Q140" s="17"/>
      <c r="R140">
        <f>COUNTIFS(U$3:U140,U140)</f>
        <v>9</v>
      </c>
      <c r="S140">
        <f>INDEX(Quadrant_GoogleSheets!C:C,MATCH(Table4[[#This Row],[PlaceName]],Quadrant_GoogleSheets!A:A,0))</f>
        <v>0</v>
      </c>
      <c r="T140">
        <f>INDEX(Quadrant_GoogleSheets!D:D,MATCH(Table4[[#This Row],[PlaceName]],Quadrant_GoogleSheets!A:A,0))</f>
        <v>0</v>
      </c>
      <c r="U140" t="str">
        <f t="shared" si="33"/>
        <v>0,0,No</v>
      </c>
      <c r="V140">
        <f t="shared" si="34"/>
        <v>0.2</v>
      </c>
      <c r="W140">
        <f t="shared" si="35"/>
        <v>0.05</v>
      </c>
      <c r="AD140" s="8"/>
      <c r="AE140" s="8"/>
    </row>
    <row r="141" spans="1:31" x14ac:dyDescent="0.2">
      <c r="A141" s="9">
        <f t="shared" si="36"/>
        <v>138</v>
      </c>
      <c r="B141" s="7" t="s">
        <v>717</v>
      </c>
      <c r="C141" s="6" t="s">
        <v>6</v>
      </c>
      <c r="D141" s="6" t="str">
        <f>IF(A141&gt;0,INDEX('Degree of Public Space By Distr'!A:A,MATCH(RawData_Position!A141,'Degree of Public Space By Distr'!L:L,0)),"")</f>
        <v>ลานกีฬาจตุรมิตรสัมพันธ์</v>
      </c>
      <c r="E141" s="6" t="str">
        <f>IF(A141&gt;0,INDEX('Degree of Public Space By Distr'!J:J,MATCH(RawData_Position!A141,'Degree of Public Space By Distr'!L:L,0)),"")</f>
        <v>เขตธนบุรี</v>
      </c>
      <c r="F141" s="6">
        <f t="shared" si="31"/>
        <v>0.25</v>
      </c>
      <c r="G141" s="6">
        <f t="shared" si="32"/>
        <v>0.05</v>
      </c>
      <c r="H14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41" s="7">
        <f>INDEX(Sheet1!D:D,MATCH(Table4[[#This Row],[PlaceName]],Sheet1!B:B,0))</f>
        <v>0</v>
      </c>
      <c r="J141" s="7">
        <f>INDEX(Sheet1!E:E,MATCH(Table4[[#This Row],[PlaceName]],Sheet1!B:B,0))</f>
        <v>0</v>
      </c>
      <c r="K141" s="17" t="s">
        <v>1281</v>
      </c>
      <c r="L141" s="17" t="s">
        <v>1032</v>
      </c>
      <c r="M141" s="17" t="str">
        <f>IF(A141&gt;0,INDEX('Degree of Public Space By Distr'!A:A,MATCH(RawData_Position!A141,'Degree of Public Space By Distr'!L:L,0)),"")</f>
        <v>ลานกีฬาจตุรมิตรสัมพันธ์</v>
      </c>
      <c r="N141" s="17">
        <f>INDEX(Input_Score!D:D,MATCH(Table4[[#This Row],[TypeScoring]],Input_Score!A:A,0))</f>
        <v>5</v>
      </c>
      <c r="O141" s="17">
        <f t="shared" si="29"/>
        <v>0</v>
      </c>
      <c r="P141" s="17">
        <f t="shared" si="30"/>
        <v>0</v>
      </c>
      <c r="Q141" s="17"/>
      <c r="R141">
        <f>COUNTIFS(U$3:U141,U141)</f>
        <v>10</v>
      </c>
      <c r="S141">
        <f>INDEX(Quadrant_GoogleSheets!C:C,MATCH(Table4[[#This Row],[PlaceName]],Quadrant_GoogleSheets!A:A,0))</f>
        <v>0</v>
      </c>
      <c r="T141">
        <f>INDEX(Quadrant_GoogleSheets!D:D,MATCH(Table4[[#This Row],[PlaceName]],Quadrant_GoogleSheets!A:A,0))</f>
        <v>0</v>
      </c>
      <c r="U141" t="str">
        <f t="shared" si="33"/>
        <v>0,0,No</v>
      </c>
      <c r="V141">
        <f t="shared" si="34"/>
        <v>0.25</v>
      </c>
      <c r="W141">
        <f t="shared" si="35"/>
        <v>0.05</v>
      </c>
      <c r="AD141" s="8"/>
      <c r="AE141" s="8"/>
    </row>
    <row r="142" spans="1:31" x14ac:dyDescent="0.2">
      <c r="A142" s="9">
        <f t="shared" si="36"/>
        <v>139</v>
      </c>
      <c r="B142" s="7" t="s">
        <v>718</v>
      </c>
      <c r="C142" s="6" t="s">
        <v>6</v>
      </c>
      <c r="D142" s="6" t="str">
        <f>IF(A142&gt;0,INDEX('Degree of Public Space By Distr'!A:A,MATCH(RawData_Position!A142,'Degree of Public Space By Distr'!L:L,0)),"")</f>
        <v>ลานกีฬาชุมชนสวนพลูู</v>
      </c>
      <c r="E142" s="6" t="str">
        <f>IF(A142&gt;0,INDEX('Degree of Public Space By Distr'!J:J,MATCH(RawData_Position!A142,'Degree of Public Space By Distr'!L:L,0)),"")</f>
        <v>เขตธนบุรี</v>
      </c>
      <c r="F142" s="6">
        <f t="shared" si="31"/>
        <v>-0.05</v>
      </c>
      <c r="G142" s="6">
        <f t="shared" si="32"/>
        <v>0.04</v>
      </c>
      <c r="H14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42" s="7">
        <f>INDEX(Sheet1!D:D,MATCH(Table4[[#This Row],[PlaceName]],Sheet1!B:B,0))</f>
        <v>0</v>
      </c>
      <c r="J142" s="7">
        <f>INDEX(Sheet1!E:E,MATCH(Table4[[#This Row],[PlaceName]],Sheet1!B:B,0))</f>
        <v>0</v>
      </c>
      <c r="K142" s="17" t="s">
        <v>1281</v>
      </c>
      <c r="L142" s="17" t="s">
        <v>1032</v>
      </c>
      <c r="M142" s="17" t="str">
        <f>IF(A142&gt;0,INDEX('Degree of Public Space By Distr'!A:A,MATCH(RawData_Position!A142,'Degree of Public Space By Distr'!L:L,0)),"")</f>
        <v>ลานกีฬาชุมชนสวนพลูู</v>
      </c>
      <c r="N142" s="17">
        <f>INDEX(Input_Score!D:D,MATCH(Table4[[#This Row],[TypeScoring]],Input_Score!A:A,0))</f>
        <v>5</v>
      </c>
      <c r="O142" s="17">
        <f t="shared" si="29"/>
        <v>0</v>
      </c>
      <c r="P142" s="17">
        <f t="shared" si="30"/>
        <v>0</v>
      </c>
      <c r="Q142" s="17"/>
      <c r="R142">
        <f>COUNTIFS(U$3:U142,U142)</f>
        <v>11</v>
      </c>
      <c r="S142">
        <f>INDEX(Quadrant_GoogleSheets!C:C,MATCH(Table4[[#This Row],[PlaceName]],Quadrant_GoogleSheets!A:A,0))</f>
        <v>0</v>
      </c>
      <c r="T142">
        <f>INDEX(Quadrant_GoogleSheets!D:D,MATCH(Table4[[#This Row],[PlaceName]],Quadrant_GoogleSheets!A:A,0))</f>
        <v>0</v>
      </c>
      <c r="U142" t="str">
        <f t="shared" si="33"/>
        <v>0,0,No</v>
      </c>
      <c r="V142">
        <f t="shared" si="34"/>
        <v>-0.05</v>
      </c>
      <c r="W142">
        <f t="shared" si="35"/>
        <v>0.04</v>
      </c>
      <c r="AD142" s="8"/>
      <c r="AE142" s="8"/>
    </row>
    <row r="143" spans="1:31" x14ac:dyDescent="0.2">
      <c r="A143" s="9">
        <f t="shared" si="36"/>
        <v>140</v>
      </c>
      <c r="B143" s="7" t="s">
        <v>719</v>
      </c>
      <c r="C143" s="6" t="s">
        <v>6</v>
      </c>
      <c r="D143" s="6" t="str">
        <f>IF(A143&gt;0,INDEX('Degree of Public Space By Distr'!A:A,MATCH(RawData_Position!A143,'Degree of Public Space By Distr'!L:L,0)),"")</f>
        <v>ลานกีฬาวัดโพธินิมิตสถิตมหาสีมาราม</v>
      </c>
      <c r="E143" s="6" t="str">
        <f>IF(A143&gt;0,INDEX('Degree of Public Space By Distr'!J:J,MATCH(RawData_Position!A143,'Degree of Public Space By Distr'!L:L,0)),"")</f>
        <v>เขตธนบุรี</v>
      </c>
      <c r="F143" s="6">
        <f t="shared" si="31"/>
        <v>-1.1000000000000001</v>
      </c>
      <c r="G143" s="6">
        <f t="shared" si="32"/>
        <v>0.05</v>
      </c>
      <c r="H14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43" s="7">
        <f>INDEX(Sheet1!D:D,MATCH(Table4[[#This Row],[PlaceName]],Sheet1!B:B,0))</f>
        <v>0</v>
      </c>
      <c r="J143" s="7">
        <f>INDEX(Sheet1!E:E,MATCH(Table4[[#This Row],[PlaceName]],Sheet1!B:B,0))</f>
        <v>0</v>
      </c>
      <c r="K143" s="17" t="s">
        <v>1281</v>
      </c>
      <c r="L143" s="17" t="s">
        <v>1032</v>
      </c>
      <c r="M143" s="17" t="str">
        <f>IF(A143&gt;0,INDEX('Degree of Public Space By Distr'!A:A,MATCH(RawData_Position!A143,'Degree of Public Space By Distr'!L:L,0)),"")</f>
        <v>ลานกีฬาวัดโพธินิมิตสถิตมหาสีมาราม</v>
      </c>
      <c r="N143" s="17">
        <f>INDEX(Input_Score!D:D,MATCH(Table4[[#This Row],[TypeScoring]],Input_Score!A:A,0))</f>
        <v>4</v>
      </c>
      <c r="O143" s="17">
        <f t="shared" si="29"/>
        <v>-1</v>
      </c>
      <c r="P143" s="17">
        <f t="shared" si="30"/>
        <v>0</v>
      </c>
      <c r="Q143" s="17"/>
      <c r="R143">
        <f>COUNTIFS(U$3:U143,U143)</f>
        <v>2</v>
      </c>
      <c r="S143">
        <f>INDEX(Quadrant_GoogleSheets!C:C,MATCH(Table4[[#This Row],[PlaceName]],Quadrant_GoogleSheets!A:A,0))</f>
        <v>-1</v>
      </c>
      <c r="T143">
        <f>INDEX(Quadrant_GoogleSheets!D:D,MATCH(Table4[[#This Row],[PlaceName]],Quadrant_GoogleSheets!A:A,0))</f>
        <v>0</v>
      </c>
      <c r="U143" t="str">
        <f t="shared" si="33"/>
        <v>-1,0,No</v>
      </c>
      <c r="V143">
        <f t="shared" si="34"/>
        <v>-0.1</v>
      </c>
      <c r="W143">
        <f t="shared" si="35"/>
        <v>0.05</v>
      </c>
      <c r="AD143" s="8"/>
      <c r="AE143" s="8"/>
    </row>
    <row r="144" spans="1:31" x14ac:dyDescent="0.2">
      <c r="A144" s="9">
        <f t="shared" si="36"/>
        <v>141</v>
      </c>
      <c r="B144" s="7" t="s">
        <v>720</v>
      </c>
      <c r="C144" s="6" t="s">
        <v>6</v>
      </c>
      <c r="D144" s="6" t="str">
        <f>IF(A144&gt;0,INDEX('Degree of Public Space By Distr'!A:A,MATCH(RawData_Position!A144,'Degree of Public Space By Distr'!L:L,0)),"")</f>
        <v>ลานกีฬาโรงเรียนจรวยพรวิทยา</v>
      </c>
      <c r="E144" s="6" t="str">
        <f>IF(A144&gt;0,INDEX('Degree of Public Space By Distr'!J:J,MATCH(RawData_Position!A144,'Degree of Public Space By Distr'!L:L,0)),"")</f>
        <v>เขตธนบุรี</v>
      </c>
      <c r="F144" s="6">
        <f t="shared" si="31"/>
        <v>1.95</v>
      </c>
      <c r="G144" s="6">
        <f t="shared" si="32"/>
        <v>-0.95</v>
      </c>
      <c r="H14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44" s="7">
        <f>INDEX(Sheet1!D:D,MATCH(Table4[[#This Row],[PlaceName]],Sheet1!B:B,0))</f>
        <v>0</v>
      </c>
      <c r="J144" s="7">
        <f>INDEX(Sheet1!E:E,MATCH(Table4[[#This Row],[PlaceName]],Sheet1!B:B,0))</f>
        <v>0</v>
      </c>
      <c r="K144" s="17" t="s">
        <v>1281</v>
      </c>
      <c r="L144" s="17" t="s">
        <v>1032</v>
      </c>
      <c r="M144" s="17" t="str">
        <f>IF(A144&gt;0,INDEX('Degree of Public Space By Distr'!A:A,MATCH(RawData_Position!A144,'Degree of Public Space By Distr'!L:L,0)),"")</f>
        <v>ลานกีฬาโรงเรียนจรวยพรวิทยา</v>
      </c>
      <c r="N144" s="17">
        <f>INDEX(Input_Score!D:D,MATCH(Table4[[#This Row],[TypeScoring]],Input_Score!A:A,0))</f>
        <v>3</v>
      </c>
      <c r="O144" s="17">
        <f t="shared" si="29"/>
        <v>2</v>
      </c>
      <c r="P144" s="17">
        <f t="shared" si="30"/>
        <v>-1</v>
      </c>
      <c r="Q144" s="17"/>
      <c r="R144">
        <f>COUNTIFS(U$3:U144,U144)</f>
        <v>1</v>
      </c>
      <c r="S144">
        <f>INDEX(Quadrant_GoogleSheets!C:C,MATCH(Table4[[#This Row],[PlaceName]],Quadrant_GoogleSheets!A:A,0))</f>
        <v>2</v>
      </c>
      <c r="T144">
        <f>INDEX(Quadrant_GoogleSheets!D:D,MATCH(Table4[[#This Row],[PlaceName]],Quadrant_GoogleSheets!A:A,0))</f>
        <v>-1</v>
      </c>
      <c r="U144" t="str">
        <f t="shared" si="33"/>
        <v>2,-1,No</v>
      </c>
      <c r="V144">
        <f t="shared" si="34"/>
        <v>-0.05</v>
      </c>
      <c r="W144">
        <f t="shared" si="35"/>
        <v>0.05</v>
      </c>
      <c r="AD144" s="8"/>
      <c r="AE144" s="8"/>
    </row>
    <row r="145" spans="1:31" x14ac:dyDescent="0.2">
      <c r="A145" s="9">
        <f t="shared" si="36"/>
        <v>142</v>
      </c>
      <c r="B145" s="7" t="s">
        <v>721</v>
      </c>
      <c r="C145" s="6" t="s">
        <v>6</v>
      </c>
      <c r="D145" s="6" t="str">
        <f>IF(A145&gt;0,INDEX('Degree of Public Space By Distr'!A:A,MATCH(RawData_Position!A145,'Degree of Public Space By Distr'!L:L,0)),"")</f>
        <v>ลานกีฬาแซ่ซิ้มสวนบน</v>
      </c>
      <c r="E145" s="6" t="str">
        <f>IF(A145&gt;0,INDEX('Degree of Public Space By Distr'!J:J,MATCH(RawData_Position!A145,'Degree of Public Space By Distr'!L:L,0)),"")</f>
        <v>เขตธนบุรี</v>
      </c>
      <c r="F145" s="6">
        <f t="shared" si="31"/>
        <v>-0.1</v>
      </c>
      <c r="G145" s="6">
        <f t="shared" si="32"/>
        <v>0.04</v>
      </c>
      <c r="H14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45" s="7">
        <f>INDEX(Sheet1!D:D,MATCH(Table4[[#This Row],[PlaceName]],Sheet1!B:B,0))</f>
        <v>0</v>
      </c>
      <c r="J145" s="7">
        <f>INDEX(Sheet1!E:E,MATCH(Table4[[#This Row],[PlaceName]],Sheet1!B:B,0))</f>
        <v>0</v>
      </c>
      <c r="K145" s="17" t="s">
        <v>1281</v>
      </c>
      <c r="L145" s="17" t="s">
        <v>1032</v>
      </c>
      <c r="M145" s="17" t="str">
        <f>IF(A145&gt;0,INDEX('Degree of Public Space By Distr'!A:A,MATCH(RawData_Position!A145,'Degree of Public Space By Distr'!L:L,0)),"")</f>
        <v>ลานกีฬาแซ่ซิ้มสวนบน</v>
      </c>
      <c r="N145" s="17">
        <f>INDEX(Input_Score!D:D,MATCH(Table4[[#This Row],[TypeScoring]],Input_Score!A:A,0))</f>
        <v>5</v>
      </c>
      <c r="O145" s="17">
        <f t="shared" si="29"/>
        <v>0</v>
      </c>
      <c r="P145" s="17">
        <f t="shared" si="30"/>
        <v>0</v>
      </c>
      <c r="Q145" s="17"/>
      <c r="R145">
        <f>COUNTIFS(U$3:U145,U145)</f>
        <v>12</v>
      </c>
      <c r="S145">
        <f>INDEX(Quadrant_GoogleSheets!C:C,MATCH(Table4[[#This Row],[PlaceName]],Quadrant_GoogleSheets!A:A,0))</f>
        <v>0</v>
      </c>
      <c r="T145">
        <f>INDEX(Quadrant_GoogleSheets!D:D,MATCH(Table4[[#This Row],[PlaceName]],Quadrant_GoogleSheets!A:A,0))</f>
        <v>0</v>
      </c>
      <c r="U145" t="str">
        <f t="shared" si="33"/>
        <v>0,0,No</v>
      </c>
      <c r="V145">
        <f t="shared" si="34"/>
        <v>-0.1</v>
      </c>
      <c r="W145">
        <f t="shared" si="35"/>
        <v>0.04</v>
      </c>
      <c r="AD145" s="8"/>
      <c r="AE145" s="8"/>
    </row>
    <row r="146" spans="1:31" x14ac:dyDescent="0.2">
      <c r="A146" s="9">
        <f t="shared" si="36"/>
        <v>143</v>
      </c>
      <c r="B146" s="7" t="s">
        <v>722</v>
      </c>
      <c r="C146" s="6" t="s">
        <v>6</v>
      </c>
      <c r="D146" s="6" t="str">
        <f>IF(A146&gt;0,INDEX('Degree of Public Space By Distr'!A:A,MATCH(RawData_Position!A146,'Degree of Public Space By Distr'!L:L,0)),"")</f>
        <v>ลานกีฬาใต้สะพานตลาดพลู</v>
      </c>
      <c r="E146" s="6" t="str">
        <f>IF(A146&gt;0,INDEX('Degree of Public Space By Distr'!J:J,MATCH(RawData_Position!A146,'Degree of Public Space By Distr'!L:L,0)),"")</f>
        <v>เขตธนบุรี</v>
      </c>
      <c r="F146" s="6">
        <f t="shared" si="31"/>
        <v>0.15</v>
      </c>
      <c r="G146" s="6">
        <f t="shared" si="32"/>
        <v>0.05</v>
      </c>
      <c r="H14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46" s="7">
        <f>INDEX(Sheet1!D:D,MATCH(Table4[[#This Row],[PlaceName]],Sheet1!B:B,0))</f>
        <v>13.722129192502999</v>
      </c>
      <c r="J146" s="7">
        <f>INDEX(Sheet1!E:E,MATCH(Table4[[#This Row],[PlaceName]],Sheet1!B:B,0))</f>
        <v>100.47713183469</v>
      </c>
      <c r="K146" s="17"/>
      <c r="L146" s="17" t="s">
        <v>1285</v>
      </c>
      <c r="M146" s="17" t="str">
        <f>IF(A146&gt;0,INDEX('Degree of Public Space By Distr'!A:A,MATCH(RawData_Position!A146,'Degree of Public Space By Distr'!L:L,0)),"")</f>
        <v>ลานกีฬาใต้สะพานตลาดพลู</v>
      </c>
      <c r="N146" s="17">
        <f>INDEX(Input_Score!D:D,MATCH(Table4[[#This Row],[TypeScoring]],Input_Score!A:A,0))</f>
        <v>5</v>
      </c>
      <c r="O146" s="17">
        <f t="shared" si="29"/>
        <v>0</v>
      </c>
      <c r="P146" s="17">
        <f t="shared" si="30"/>
        <v>0</v>
      </c>
      <c r="Q146" s="17"/>
      <c r="R146">
        <f>COUNTIFS(U$3:U146,U146)</f>
        <v>8</v>
      </c>
      <c r="S146">
        <f>INDEX(Quadrant_GoogleSheets!C:C,MATCH(Table4[[#This Row],[PlaceName]],Quadrant_GoogleSheets!A:A,0))</f>
        <v>0</v>
      </c>
      <c r="T146">
        <f>INDEX(Quadrant_GoogleSheets!D:D,MATCH(Table4[[#This Row],[PlaceName]],Quadrant_GoogleSheets!A:A,0))</f>
        <v>0</v>
      </c>
      <c r="U146" t="str">
        <f t="shared" si="33"/>
        <v>0,0,Ok</v>
      </c>
      <c r="V146">
        <f t="shared" si="34"/>
        <v>0.15</v>
      </c>
      <c r="W146">
        <f t="shared" si="35"/>
        <v>0.05</v>
      </c>
      <c r="AD146" s="8"/>
      <c r="AE146" s="8"/>
    </row>
    <row r="147" spans="1:31" x14ac:dyDescent="0.2">
      <c r="A147" s="9">
        <f t="shared" si="36"/>
        <v>144</v>
      </c>
      <c r="B147" s="7" t="s">
        <v>723</v>
      </c>
      <c r="C147" s="6" t="s">
        <v>6</v>
      </c>
      <c r="D147" s="6" t="str">
        <f>IF(A147&gt;0,INDEX('Degree of Public Space By Distr'!A:A,MATCH(RawData_Position!A147,'Degree of Public Space By Distr'!L:L,0)),"")</f>
        <v>ลานกีฬาวัดราชคฤห์</v>
      </c>
      <c r="E147" s="6" t="str">
        <f>IF(A147&gt;0,INDEX('Degree of Public Space By Distr'!J:J,MATCH(RawData_Position!A147,'Degree of Public Space By Distr'!L:L,0)),"")</f>
        <v>เขตธนบุรี</v>
      </c>
      <c r="F147" s="6">
        <f t="shared" si="31"/>
        <v>-1.1499999999999999</v>
      </c>
      <c r="G147" s="6">
        <f t="shared" si="32"/>
        <v>1.05</v>
      </c>
      <c r="H147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47" s="7">
        <f>INDEX(Sheet1!D:D,MATCH(Table4[[#This Row],[PlaceName]],Sheet1!B:B,0))</f>
        <v>13.7227223900976</v>
      </c>
      <c r="J147" s="7">
        <f>INDEX(Sheet1!E:E,MATCH(Table4[[#This Row],[PlaceName]],Sheet1!B:B,0))</f>
        <v>100.479927631473</v>
      </c>
      <c r="K147" s="17"/>
      <c r="L147" s="17" t="s">
        <v>1285</v>
      </c>
      <c r="M147" s="17" t="str">
        <f>IF(A147&gt;0,INDEX('Degree of Public Space By Distr'!A:A,MATCH(RawData_Position!A147,'Degree of Public Space By Distr'!L:L,0)),"")</f>
        <v>ลานกีฬาวัดราชคฤห์</v>
      </c>
      <c r="N147" s="17">
        <f>INDEX(Input_Score!D:D,MATCH(Table4[[#This Row],[TypeScoring]],Input_Score!A:A,0))</f>
        <v>7</v>
      </c>
      <c r="O147" s="17">
        <f t="shared" si="29"/>
        <v>-1</v>
      </c>
      <c r="P147" s="17">
        <f t="shared" si="30"/>
        <v>1</v>
      </c>
      <c r="Q147" s="17"/>
      <c r="R147">
        <f>COUNTIFS(U$3:U147,U147)</f>
        <v>3</v>
      </c>
      <c r="S147">
        <f>INDEX(Quadrant_GoogleSheets!C:C,MATCH(Table4[[#This Row],[PlaceName]],Quadrant_GoogleSheets!A:A,0))</f>
        <v>-1</v>
      </c>
      <c r="T147">
        <f>INDEX(Quadrant_GoogleSheets!D:D,MATCH(Table4[[#This Row],[PlaceName]],Quadrant_GoogleSheets!A:A,0))</f>
        <v>1</v>
      </c>
      <c r="U147" t="str">
        <f t="shared" si="33"/>
        <v>-1,1,Ok</v>
      </c>
      <c r="V147">
        <f t="shared" si="34"/>
        <v>-0.15</v>
      </c>
      <c r="W147">
        <f t="shared" si="35"/>
        <v>0.05</v>
      </c>
      <c r="AD147" s="8"/>
      <c r="AE147" s="8"/>
    </row>
    <row r="148" spans="1:31" x14ac:dyDescent="0.2">
      <c r="A148" s="9">
        <f t="shared" si="36"/>
        <v>145</v>
      </c>
      <c r="B148" s="7" t="s">
        <v>724</v>
      </c>
      <c r="C148" s="6" t="s">
        <v>6</v>
      </c>
      <c r="D148" s="6" t="s">
        <v>1187</v>
      </c>
      <c r="E148" s="6" t="str">
        <f>IF(A148&gt;0,INDEX('Degree of Public Space By Distr'!J:J,MATCH(RawData_Position!A148,'Degree of Public Space By Distr'!L:L,0)),"")</f>
        <v>เขตธนบุรี</v>
      </c>
      <c r="F148" s="6">
        <f t="shared" si="31"/>
        <v>2.2000000000000002</v>
      </c>
      <c r="G148" s="6">
        <f t="shared" si="32"/>
        <v>-0.96</v>
      </c>
      <c r="H148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48" s="7">
        <f>INDEX(Sheet1!D:D,MATCH(Table4[[#This Row],[PlaceName]],Sheet1!B:B,0))</f>
        <v>13.7178022245715</v>
      </c>
      <c r="J148" s="7">
        <f>INDEX(Sheet1!E:E,MATCH(Table4[[#This Row],[PlaceName]],Sheet1!B:B,0))</f>
        <v>100.478403108168</v>
      </c>
      <c r="K148" s="17" t="s">
        <v>1282</v>
      </c>
      <c r="L148" s="17" t="s">
        <v>1285</v>
      </c>
      <c r="M148" s="17" t="str">
        <f>IF(A148&gt;0,INDEX('Degree of Public Space By Distr'!A:A,MATCH(RawData_Position!A148,'Degree of Public Space By Distr'!L:L,0)),"")</f>
        <v>ลานกีฬาโรงเรียนกันตธาราราม</v>
      </c>
      <c r="N148" s="17">
        <f>INDEX(Input_Score!D:D,MATCH(Table4[[#This Row],[TypeScoring]],Input_Score!A:A,0))</f>
        <v>3</v>
      </c>
      <c r="O148" s="17">
        <f t="shared" si="29"/>
        <v>2</v>
      </c>
      <c r="P148" s="17">
        <f t="shared" si="30"/>
        <v>-1</v>
      </c>
      <c r="Q148" s="17"/>
      <c r="R148">
        <f>COUNTIFS(U$3:U148,U148)</f>
        <v>19</v>
      </c>
      <c r="S148">
        <f>IFERROR(INDEX(Quadrant_GoogleSheets!C:C,MATCH(Table4[[#This Row],[PlaceName]],Quadrant_GoogleSheets!A:A,0)),INDEX(Quadrant_GoogleSheets!C:C,MATCH(M148,Quadrant_GoogleSheets!A:A,0)))</f>
        <v>2</v>
      </c>
      <c r="T148">
        <f>IFERROR(INDEX(Quadrant_GoogleSheets!D:D,MATCH(Table4[[#This Row],[PlaceName]],Quadrant_GoogleSheets!A:A,0)),INDEX(Quadrant_GoogleSheets!D:D,MATCH(M148,Quadrant_GoogleSheets!A:A,0)))</f>
        <v>-1</v>
      </c>
      <c r="U148" t="str">
        <f t="shared" si="33"/>
        <v>2,-1,Ok</v>
      </c>
      <c r="V148">
        <f t="shared" si="34"/>
        <v>0.2</v>
      </c>
      <c r="W148">
        <f t="shared" si="35"/>
        <v>0.04</v>
      </c>
      <c r="AD148" s="8"/>
      <c r="AE148" s="8"/>
    </row>
    <row r="149" spans="1:31" x14ac:dyDescent="0.2">
      <c r="A149" s="9">
        <f t="shared" si="36"/>
        <v>146</v>
      </c>
      <c r="B149" s="7" t="s">
        <v>725</v>
      </c>
      <c r="C149" s="6" t="s">
        <v>6</v>
      </c>
      <c r="D149" s="6" t="str">
        <f>IF(A149&gt;0,INDEX('Degree of Public Space By Distr'!A:A,MATCH(RawData_Position!A149,'Degree of Public Space By Distr'!L:L,0)),"")</f>
        <v>ลานกีฬาโรงเรียนกระจับพินิจ</v>
      </c>
      <c r="E149" s="6" t="str">
        <f>IF(A149&gt;0,INDEX('Degree of Public Space By Distr'!J:J,MATCH(RawData_Position!A149,'Degree of Public Space By Distr'!L:L,0)),"")</f>
        <v>เขตธนบุรี</v>
      </c>
      <c r="F149" s="6">
        <f t="shared" si="31"/>
        <v>2.25</v>
      </c>
      <c r="G149" s="6">
        <f t="shared" si="32"/>
        <v>-0.96</v>
      </c>
      <c r="H149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49" s="7">
        <f>INDEX(Sheet1!D:D,MATCH(Table4[[#This Row],[PlaceName]],Sheet1!B:B,0))</f>
        <v>13.7147859330355</v>
      </c>
      <c r="J149" s="7">
        <f>INDEX(Sheet1!E:E,MATCH(Table4[[#This Row],[PlaceName]],Sheet1!B:B,0))</f>
        <v>100.485918109417</v>
      </c>
      <c r="K149" s="17"/>
      <c r="L149" s="17" t="s">
        <v>1285</v>
      </c>
      <c r="M149" s="17" t="str">
        <f>IF(A149&gt;0,INDEX('Degree of Public Space By Distr'!A:A,MATCH(RawData_Position!A149,'Degree of Public Space By Distr'!L:L,0)),"")</f>
        <v>ลานกีฬาโรงเรียนกระจับพินิจ</v>
      </c>
      <c r="N149" s="17">
        <f>INDEX(Input_Score!D:D,MATCH(Table4[[#This Row],[TypeScoring]],Input_Score!A:A,0))</f>
        <v>3</v>
      </c>
      <c r="O149" s="17">
        <f t="shared" si="29"/>
        <v>2</v>
      </c>
      <c r="P149" s="17">
        <f t="shared" si="30"/>
        <v>-1</v>
      </c>
      <c r="Q149" s="17"/>
      <c r="R149">
        <f>COUNTIFS(U$3:U149,U149)</f>
        <v>20</v>
      </c>
      <c r="S149">
        <f>INDEX(Quadrant_GoogleSheets!C:C,MATCH(Table4[[#This Row],[PlaceName]],Quadrant_GoogleSheets!A:A,0))</f>
        <v>2</v>
      </c>
      <c r="T149">
        <f>INDEX(Quadrant_GoogleSheets!D:D,MATCH(Table4[[#This Row],[PlaceName]],Quadrant_GoogleSheets!A:A,0))</f>
        <v>-1</v>
      </c>
      <c r="U149" t="str">
        <f t="shared" si="33"/>
        <v>2,-1,Ok</v>
      </c>
      <c r="V149">
        <f t="shared" si="34"/>
        <v>0.25</v>
      </c>
      <c r="W149">
        <f t="shared" si="35"/>
        <v>0.04</v>
      </c>
      <c r="AD149" s="8"/>
      <c r="AE149" s="8"/>
    </row>
    <row r="150" spans="1:31" x14ac:dyDescent="0.2">
      <c r="A150" s="9">
        <f t="shared" si="36"/>
        <v>147</v>
      </c>
      <c r="B150" s="7" t="s">
        <v>726</v>
      </c>
      <c r="C150" s="6" t="s">
        <v>6</v>
      </c>
      <c r="D150" s="6" t="str">
        <f>IF(A150&gt;0,INDEX('Degree of Public Space By Distr'!A:A,MATCH(RawData_Position!A150,'Degree of Public Space By Distr'!L:L,0)),"")</f>
        <v>ลานกีฬาใต้สะพานสะแกนอก</v>
      </c>
      <c r="E150" s="6" t="str">
        <f>IF(A150&gt;0,INDEX('Degree of Public Space By Distr'!J:J,MATCH(RawData_Position!A150,'Degree of Public Space By Distr'!L:L,0)),"")</f>
        <v>เขตธนบุรี</v>
      </c>
      <c r="F150" s="6">
        <f t="shared" si="31"/>
        <v>-0.15</v>
      </c>
      <c r="G150" s="6">
        <f t="shared" si="32"/>
        <v>0.04</v>
      </c>
      <c r="H15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50" s="7">
        <f>INDEX(Sheet1!D:D,MATCH(Table4[[#This Row],[PlaceName]],Sheet1!B:B,0))</f>
        <v>0</v>
      </c>
      <c r="J150" s="7">
        <f>INDEX(Sheet1!E:E,MATCH(Table4[[#This Row],[PlaceName]],Sheet1!B:B,0))</f>
        <v>0</v>
      </c>
      <c r="K150" s="17" t="s">
        <v>1281</v>
      </c>
      <c r="L150" s="17" t="s">
        <v>1032</v>
      </c>
      <c r="M150" s="17" t="str">
        <f>IF(A150&gt;0,INDEX('Degree of Public Space By Distr'!A:A,MATCH(RawData_Position!A150,'Degree of Public Space By Distr'!L:L,0)),"")</f>
        <v>ลานกีฬาใต้สะพานสะแกนอก</v>
      </c>
      <c r="N150" s="17">
        <f>INDEX(Input_Score!D:D,MATCH(Table4[[#This Row],[TypeScoring]],Input_Score!A:A,0))</f>
        <v>5</v>
      </c>
      <c r="O150" s="17">
        <f t="shared" si="29"/>
        <v>0</v>
      </c>
      <c r="P150" s="17">
        <f t="shared" si="30"/>
        <v>0</v>
      </c>
      <c r="Q150" s="17"/>
      <c r="R150">
        <f>COUNTIFS(U$3:U150,U150)</f>
        <v>13</v>
      </c>
      <c r="S150">
        <f>INDEX(Quadrant_GoogleSheets!C:C,MATCH(Table4[[#This Row],[PlaceName]],Quadrant_GoogleSheets!A:A,0))</f>
        <v>0</v>
      </c>
      <c r="T150">
        <f>INDEX(Quadrant_GoogleSheets!D:D,MATCH(Table4[[#This Row],[PlaceName]],Quadrant_GoogleSheets!A:A,0))</f>
        <v>0</v>
      </c>
      <c r="U150" t="str">
        <f t="shared" si="33"/>
        <v>0,0,No</v>
      </c>
      <c r="V150">
        <f t="shared" si="34"/>
        <v>-0.15</v>
      </c>
      <c r="W150">
        <f t="shared" si="35"/>
        <v>0.04</v>
      </c>
      <c r="AD150" s="8"/>
      <c r="AE150" s="8"/>
    </row>
    <row r="151" spans="1:31" x14ac:dyDescent="0.2">
      <c r="A151" s="9">
        <f t="shared" si="36"/>
        <v>148</v>
      </c>
      <c r="B151" s="7" t="s">
        <v>727</v>
      </c>
      <c r="C151" s="6" t="s">
        <v>6</v>
      </c>
      <c r="D151" s="6" t="str">
        <f>IF(A151&gt;0,INDEX('Degree of Public Space By Distr'!A:A,MATCH(RawData_Position!A151,'Degree of Public Space By Distr'!L:L,0)),"")</f>
        <v>สวนสาธารณะและลานกีฬาใต้สะพานตากสิน-เพชรเกษม</v>
      </c>
      <c r="E151" s="6" t="str">
        <f>IF(A151&gt;0,INDEX('Degree of Public Space By Distr'!J:J,MATCH(RawData_Position!A151,'Degree of Public Space By Distr'!L:L,0)),"")</f>
        <v>เขตธนบุรี</v>
      </c>
      <c r="F151" s="6">
        <f t="shared" si="31"/>
        <v>1.8</v>
      </c>
      <c r="G151" s="6">
        <f t="shared" si="32"/>
        <v>0.04</v>
      </c>
      <c r="H151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151" s="7">
        <f>INDEX(Sheet1!D:D,MATCH(Table4[[#This Row],[PlaceName]],Sheet1!B:B,0))</f>
        <v>13.720299138645601</v>
      </c>
      <c r="J151" s="7">
        <f>INDEX(Sheet1!E:E,MATCH(Table4[[#This Row],[PlaceName]],Sheet1!B:B,0))</f>
        <v>100.509498703056</v>
      </c>
      <c r="K151" s="17"/>
      <c r="L151" s="17" t="s">
        <v>1285</v>
      </c>
      <c r="M151" s="17" t="str">
        <f>IF(A151&gt;0,INDEX('Degree of Public Space By Distr'!A:A,MATCH(RawData_Position!A151,'Degree of Public Space By Distr'!L:L,0)),"")</f>
        <v>สวนสาธารณะและลานกีฬาใต้สะพานตากสิน-เพชรเกษม</v>
      </c>
      <c r="N151" s="17">
        <f>INDEX(Input_Score!D:D,MATCH(Table4[[#This Row],[TypeScoring]],Input_Score!A:A,0))</f>
        <v>6</v>
      </c>
      <c r="O151" s="17">
        <f t="shared" si="29"/>
        <v>2</v>
      </c>
      <c r="P151" s="17">
        <f t="shared" si="30"/>
        <v>0</v>
      </c>
      <c r="Q151" s="17"/>
      <c r="R151">
        <f>COUNTIFS(U$3:U151,U151)</f>
        <v>14</v>
      </c>
      <c r="S151">
        <f>INDEX(Quadrant_GoogleSheets!C:C,MATCH(Table4[[#This Row],[PlaceName]],Quadrant_GoogleSheets!A:A,0))</f>
        <v>2</v>
      </c>
      <c r="T151">
        <f>INDEX(Quadrant_GoogleSheets!D:D,MATCH(Table4[[#This Row],[PlaceName]],Quadrant_GoogleSheets!A:A,0))</f>
        <v>0</v>
      </c>
      <c r="U151" t="str">
        <f t="shared" si="33"/>
        <v>2,0,Ok</v>
      </c>
      <c r="V151">
        <f t="shared" si="34"/>
        <v>-0.2</v>
      </c>
      <c r="W151">
        <f t="shared" si="35"/>
        <v>0.04</v>
      </c>
      <c r="AD151" s="8"/>
      <c r="AE151" s="8"/>
    </row>
    <row r="152" spans="1:31" x14ac:dyDescent="0.2">
      <c r="A152" s="9">
        <f t="shared" si="36"/>
        <v>149</v>
      </c>
      <c r="B152" s="7" t="s">
        <v>728</v>
      </c>
      <c r="C152" s="6" t="s">
        <v>6</v>
      </c>
      <c r="D152" s="6" t="str">
        <f>IF(A152&gt;0,INDEX('Degree of Public Space By Distr'!A:A,MATCH(RawData_Position!A152,'Degree of Public Space By Distr'!L:L,0)),"")</f>
        <v>ลานกีฬาสุทธาราม</v>
      </c>
      <c r="E152" s="6" t="str">
        <f>IF(A152&gt;0,INDEX('Degree of Public Space By Distr'!J:J,MATCH(RawData_Position!A152,'Degree of Public Space By Distr'!L:L,0)),"")</f>
        <v>เขตธนบุรี</v>
      </c>
      <c r="F152" s="6">
        <f t="shared" si="31"/>
        <v>0.2</v>
      </c>
      <c r="G152" s="6">
        <f t="shared" si="32"/>
        <v>0.05</v>
      </c>
      <c r="H15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52" s="7">
        <f>INDEX(Sheet1!D:D,MATCH(Table4[[#This Row],[PlaceName]],Sheet1!B:B,0))</f>
        <v>13.713118175175</v>
      </c>
      <c r="J152" s="7">
        <f>INDEX(Sheet1!E:E,MATCH(Table4[[#This Row],[PlaceName]],Sheet1!B:B,0))</f>
        <v>100.493829051044</v>
      </c>
      <c r="K152" s="17"/>
      <c r="L152" s="17" t="s">
        <v>1285</v>
      </c>
      <c r="M152" s="17" t="str">
        <f>IF(A152&gt;0,INDEX('Degree of Public Space By Distr'!A:A,MATCH(RawData_Position!A152,'Degree of Public Space By Distr'!L:L,0)),"")</f>
        <v>ลานกีฬาสุทธาราม</v>
      </c>
      <c r="N152" s="17">
        <f>INDEX(Input_Score!D:D,MATCH(Table4[[#This Row],[TypeScoring]],Input_Score!A:A,0))</f>
        <v>5</v>
      </c>
      <c r="O152" s="17">
        <f t="shared" si="29"/>
        <v>0</v>
      </c>
      <c r="P152" s="17">
        <f t="shared" si="30"/>
        <v>0</v>
      </c>
      <c r="Q152" s="17"/>
      <c r="R152">
        <f>COUNTIFS(U$3:U152,U152)</f>
        <v>9</v>
      </c>
      <c r="S152">
        <f>INDEX(Quadrant_GoogleSheets!C:C,MATCH(Table4[[#This Row],[PlaceName]],Quadrant_GoogleSheets!A:A,0))</f>
        <v>0</v>
      </c>
      <c r="T152">
        <f>INDEX(Quadrant_GoogleSheets!D:D,MATCH(Table4[[#This Row],[PlaceName]],Quadrant_GoogleSheets!A:A,0))</f>
        <v>0</v>
      </c>
      <c r="U152" t="str">
        <f t="shared" si="33"/>
        <v>0,0,Ok</v>
      </c>
      <c r="V152">
        <f t="shared" si="34"/>
        <v>0.2</v>
      </c>
      <c r="W152">
        <f t="shared" si="35"/>
        <v>0.05</v>
      </c>
      <c r="AD152" s="8"/>
      <c r="AE152" s="8"/>
    </row>
    <row r="153" spans="1:31" x14ac:dyDescent="0.2">
      <c r="A153" s="9">
        <f t="shared" si="36"/>
        <v>150</v>
      </c>
      <c r="B153" s="7" t="s">
        <v>729</v>
      </c>
      <c r="C153" s="6" t="s">
        <v>6</v>
      </c>
      <c r="D153" s="6" t="str">
        <f>IF(A153&gt;0,INDEX('Degree of Public Space By Distr'!A:A,MATCH(RawData_Position!A153,'Degree of Public Space By Distr'!L:L,0)),"")</f>
        <v>ลานกีฬาวัดราชวรินทร์</v>
      </c>
      <c r="E153" s="6" t="str">
        <f>IF(A153&gt;0,INDEX('Degree of Public Space By Distr'!J:J,MATCH(RawData_Position!A153,'Degree of Public Space By Distr'!L:L,0)),"")</f>
        <v>เขตธนบุรี</v>
      </c>
      <c r="F153" s="6">
        <f t="shared" si="31"/>
        <v>-0.95</v>
      </c>
      <c r="G153" s="6">
        <f t="shared" si="32"/>
        <v>0.03</v>
      </c>
      <c r="H15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53" s="7">
        <f>INDEX(Sheet1!D:D,MATCH(Table4[[#This Row],[PlaceName]],Sheet1!B:B,0))</f>
        <v>13.7090986860321</v>
      </c>
      <c r="J153" s="7">
        <f>INDEX(Sheet1!E:E,MATCH(Table4[[#This Row],[PlaceName]],Sheet1!B:B,0))</f>
        <v>100.49191711987</v>
      </c>
      <c r="K153" s="17"/>
      <c r="L153" s="17" t="s">
        <v>1285</v>
      </c>
      <c r="M153" s="17" t="str">
        <f>IF(A153&gt;0,INDEX('Degree of Public Space By Distr'!A:A,MATCH(RawData_Position!A153,'Degree of Public Space By Distr'!L:L,0)),"")</f>
        <v>ลานกีฬาวัดราชวรินทร์</v>
      </c>
      <c r="N153" s="17">
        <f>INDEX(Input_Score!D:D,MATCH(Table4[[#This Row],[TypeScoring]],Input_Score!A:A,0))</f>
        <v>4</v>
      </c>
      <c r="O153" s="17">
        <f t="shared" si="29"/>
        <v>-1</v>
      </c>
      <c r="P153" s="17">
        <f t="shared" si="30"/>
        <v>0</v>
      </c>
      <c r="Q153" s="17"/>
      <c r="R153">
        <f>COUNTIFS(U$3:U153,U153)</f>
        <v>26</v>
      </c>
      <c r="S153">
        <f>INDEX(Quadrant_GoogleSheets!C:C,MATCH(Table4[[#This Row],[PlaceName]],Quadrant_GoogleSheets!A:A,0))</f>
        <v>-1</v>
      </c>
      <c r="T153">
        <f>INDEX(Quadrant_GoogleSheets!D:D,MATCH(Table4[[#This Row],[PlaceName]],Quadrant_GoogleSheets!A:A,0))</f>
        <v>0</v>
      </c>
      <c r="U153" t="str">
        <f t="shared" si="33"/>
        <v>-1,0,Ok</v>
      </c>
      <c r="V153">
        <f t="shared" si="34"/>
        <v>0.05</v>
      </c>
      <c r="W153">
        <f t="shared" si="35"/>
        <v>0.03</v>
      </c>
      <c r="AD153" s="8"/>
      <c r="AE153" s="8"/>
    </row>
    <row r="154" spans="1:31" x14ac:dyDescent="0.2">
      <c r="A154" s="9">
        <f t="shared" si="36"/>
        <v>151</v>
      </c>
      <c r="B154" s="7" t="s">
        <v>730</v>
      </c>
      <c r="C154" s="6" t="s">
        <v>6</v>
      </c>
      <c r="D154" s="6" t="str">
        <f>IF(A154&gt;0,INDEX('Degree of Public Space By Distr'!A:A,MATCH(RawData_Position!A154,'Degree of Public Space By Distr'!L:L,0)),"")</f>
        <v>ลานกีฬาโรงเรียนวัดบางน้ำชน</v>
      </c>
      <c r="E154" s="6" t="str">
        <f>IF(A154&gt;0,INDEX('Degree of Public Space By Distr'!J:J,MATCH(RawData_Position!A154,'Degree of Public Space By Distr'!L:L,0)),"")</f>
        <v>เขตธนบุรี</v>
      </c>
      <c r="F154" s="6">
        <f t="shared" si="31"/>
        <v>1.95</v>
      </c>
      <c r="G154" s="6">
        <f t="shared" si="32"/>
        <v>-0.97</v>
      </c>
      <c r="H15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54" s="7">
        <f>INDEX(Sheet1!D:D,MATCH(Table4[[#This Row],[PlaceName]],Sheet1!B:B,0))</f>
        <v>13.7042491215011</v>
      </c>
      <c r="J154" s="7">
        <f>INDEX(Sheet1!E:E,MATCH(Table4[[#This Row],[PlaceName]],Sheet1!B:B,0))</f>
        <v>100.490714346823</v>
      </c>
      <c r="K154" s="17"/>
      <c r="L154" s="17" t="s">
        <v>1285</v>
      </c>
      <c r="M154" s="17" t="str">
        <f>IF(A154&gt;0,INDEX('Degree of Public Space By Distr'!A:A,MATCH(RawData_Position!A154,'Degree of Public Space By Distr'!L:L,0)),"")</f>
        <v>ลานกีฬาโรงเรียนวัดบางน้ำชน</v>
      </c>
      <c r="N154" s="17">
        <f>INDEX(Input_Score!D:D,MATCH(Table4[[#This Row],[TypeScoring]],Input_Score!A:A,0))</f>
        <v>3</v>
      </c>
      <c r="O154" s="17">
        <f t="shared" si="29"/>
        <v>2</v>
      </c>
      <c r="P154" s="17">
        <f t="shared" si="30"/>
        <v>-1</v>
      </c>
      <c r="Q154" s="17"/>
      <c r="R154">
        <f>COUNTIFS(U$3:U154,U154)</f>
        <v>21</v>
      </c>
      <c r="S154">
        <f>INDEX(Quadrant_GoogleSheets!C:C,MATCH(Table4[[#This Row],[PlaceName]],Quadrant_GoogleSheets!A:A,0))</f>
        <v>2</v>
      </c>
      <c r="T154">
        <f>INDEX(Quadrant_GoogleSheets!D:D,MATCH(Table4[[#This Row],[PlaceName]],Quadrant_GoogleSheets!A:A,0))</f>
        <v>-1</v>
      </c>
      <c r="U154" t="str">
        <f t="shared" si="33"/>
        <v>2,-1,Ok</v>
      </c>
      <c r="V154">
        <f t="shared" si="34"/>
        <v>-0.05</v>
      </c>
      <c r="W154">
        <f t="shared" si="35"/>
        <v>0.03</v>
      </c>
      <c r="AD154" s="8"/>
      <c r="AE154" s="8"/>
    </row>
    <row r="155" spans="1:31" x14ac:dyDescent="0.2">
      <c r="A155" s="9">
        <f t="shared" si="36"/>
        <v>152</v>
      </c>
      <c r="B155" s="7" t="s">
        <v>731</v>
      </c>
      <c r="C155" s="6" t="s">
        <v>6</v>
      </c>
      <c r="D155" s="6" t="str">
        <f>IF(A155&gt;0,INDEX('Degree of Public Space By Distr'!A:A,MATCH(RawData_Position!A155,'Degree of Public Space By Distr'!L:L,0)),"")</f>
        <v>ลานกีฬารวมใจพระราม 3</v>
      </c>
      <c r="E155" s="6" t="str">
        <f>IF(A155&gt;0,INDEX('Degree of Public Space By Distr'!J:J,MATCH(RawData_Position!A155,'Degree of Public Space By Distr'!L:L,0)),"")</f>
        <v>เขตธนบุรี</v>
      </c>
      <c r="F155" s="6">
        <f t="shared" si="31"/>
        <v>0.25</v>
      </c>
      <c r="G155" s="6">
        <f t="shared" si="32"/>
        <v>0.05</v>
      </c>
      <c r="H15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55" s="7">
        <f>INDEX(Sheet1!D:D,MATCH(Table4[[#This Row],[PlaceName]],Sheet1!B:B,0))</f>
        <v>13.7026341405459</v>
      </c>
      <c r="J155" s="7">
        <f>INDEX(Sheet1!E:E,MATCH(Table4[[#This Row],[PlaceName]],Sheet1!B:B,0))</f>
        <v>100.489958673732</v>
      </c>
      <c r="K155" s="17"/>
      <c r="L155" s="17" t="s">
        <v>1285</v>
      </c>
      <c r="M155" s="17" t="str">
        <f>IF(A155&gt;0,INDEX('Degree of Public Space By Distr'!A:A,MATCH(RawData_Position!A155,'Degree of Public Space By Distr'!L:L,0)),"")</f>
        <v>ลานกีฬารวมใจพระราม 3</v>
      </c>
      <c r="N155" s="17">
        <f>INDEX(Input_Score!D:D,MATCH(Table4[[#This Row],[TypeScoring]],Input_Score!A:A,0))</f>
        <v>5</v>
      </c>
      <c r="O155" s="17">
        <f t="shared" si="29"/>
        <v>0</v>
      </c>
      <c r="P155" s="17">
        <f t="shared" si="30"/>
        <v>0</v>
      </c>
      <c r="Q155" s="17"/>
      <c r="R155">
        <f>COUNTIFS(U$3:U155,U155)</f>
        <v>10</v>
      </c>
      <c r="S155">
        <f>INDEX(Quadrant_GoogleSheets!C:C,MATCH(Table4[[#This Row],[PlaceName]],Quadrant_GoogleSheets!A:A,0))</f>
        <v>0</v>
      </c>
      <c r="T155">
        <f>INDEX(Quadrant_GoogleSheets!D:D,MATCH(Table4[[#This Row],[PlaceName]],Quadrant_GoogleSheets!A:A,0))</f>
        <v>0</v>
      </c>
      <c r="U155" t="str">
        <f t="shared" si="33"/>
        <v>0,0,Ok</v>
      </c>
      <c r="V155">
        <f t="shared" si="34"/>
        <v>0.25</v>
      </c>
      <c r="W155">
        <f t="shared" si="35"/>
        <v>0.05</v>
      </c>
      <c r="AD155" s="8"/>
      <c r="AE155" s="8"/>
    </row>
    <row r="156" spans="1:31" x14ac:dyDescent="0.2">
      <c r="A156" s="9">
        <f t="shared" si="36"/>
        <v>153</v>
      </c>
      <c r="B156" s="7" t="s">
        <v>732</v>
      </c>
      <c r="C156" s="6" t="s">
        <v>6</v>
      </c>
      <c r="D156" s="6" t="str">
        <f>IF(A156&gt;0,INDEX('Degree of Public Space By Distr'!A:A,MATCH(RawData_Position!A156,'Degree of Public Space By Distr'!L:L,0)),"")</f>
        <v>ลานกีฬาซอยโกบ๊อ</v>
      </c>
      <c r="E156" s="6" t="str">
        <f>IF(A156&gt;0,INDEX('Degree of Public Space By Distr'!J:J,MATCH(RawData_Position!A156,'Degree of Public Space By Distr'!L:L,0)),"")</f>
        <v>เขตธนบุรี</v>
      </c>
      <c r="F156" s="6">
        <f t="shared" si="31"/>
        <v>-0.2</v>
      </c>
      <c r="G156" s="6">
        <f t="shared" si="32"/>
        <v>0.04</v>
      </c>
      <c r="H15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156" s="7">
        <f>INDEX(Sheet1!D:D,MATCH(Table4[[#This Row],[PlaceName]],Sheet1!B:B,0))</f>
        <v>0</v>
      </c>
      <c r="J156" s="7">
        <f>INDEX(Sheet1!E:E,MATCH(Table4[[#This Row],[PlaceName]],Sheet1!B:B,0))</f>
        <v>0</v>
      </c>
      <c r="K156" s="17" t="s">
        <v>1281</v>
      </c>
      <c r="L156" s="17" t="s">
        <v>1032</v>
      </c>
      <c r="M156" s="17" t="str">
        <f>IF(A156&gt;0,INDEX('Degree of Public Space By Distr'!A:A,MATCH(RawData_Position!A156,'Degree of Public Space By Distr'!L:L,0)),"")</f>
        <v>ลานกีฬาซอยโกบ๊อ</v>
      </c>
      <c r="N156" s="17">
        <f>INDEX(Input_Score!D:D,MATCH(Table4[[#This Row],[TypeScoring]],Input_Score!A:A,0))</f>
        <v>5</v>
      </c>
      <c r="O156" s="17">
        <f t="shared" si="29"/>
        <v>0</v>
      </c>
      <c r="P156" s="17">
        <f t="shared" si="30"/>
        <v>0</v>
      </c>
      <c r="Q156" s="17"/>
      <c r="R156">
        <f>COUNTIFS(U$3:U156,U156)</f>
        <v>14</v>
      </c>
      <c r="S156">
        <f>INDEX(Quadrant_GoogleSheets!C:C,MATCH(Table4[[#This Row],[PlaceName]],Quadrant_GoogleSheets!A:A,0))</f>
        <v>0</v>
      </c>
      <c r="T156">
        <f>INDEX(Quadrant_GoogleSheets!D:D,MATCH(Table4[[#This Row],[PlaceName]],Quadrant_GoogleSheets!A:A,0))</f>
        <v>0</v>
      </c>
      <c r="U156" t="str">
        <f t="shared" si="33"/>
        <v>0,0,No</v>
      </c>
      <c r="V156">
        <f t="shared" si="34"/>
        <v>-0.2</v>
      </c>
      <c r="W156">
        <f t="shared" si="35"/>
        <v>0.04</v>
      </c>
      <c r="AD156" s="8"/>
      <c r="AE156" s="8"/>
    </row>
    <row r="157" spans="1:31" x14ac:dyDescent="0.2">
      <c r="A157" s="9">
        <f t="shared" si="36"/>
        <v>154</v>
      </c>
      <c r="B157" s="7" t="s">
        <v>733</v>
      </c>
      <c r="C157" s="6" t="s">
        <v>6</v>
      </c>
      <c r="D157" s="6" t="str">
        <f>IF(A157&gt;0,INDEX('Degree of Public Space By Distr'!A:A,MATCH(RawData_Position!A157,'Degree of Public Space By Distr'!L:L,0)),"")</f>
        <v>ลานกีฬาโรงเรียนวัดบุคคโล</v>
      </c>
      <c r="E157" s="6" t="str">
        <f>IF(A157&gt;0,INDEX('Degree of Public Space By Distr'!J:J,MATCH(RawData_Position!A157,'Degree of Public Space By Distr'!L:L,0)),"")</f>
        <v>เขตธนบุรี</v>
      </c>
      <c r="F157" s="6">
        <f t="shared" si="31"/>
        <v>1.9</v>
      </c>
      <c r="G157" s="6">
        <f t="shared" si="32"/>
        <v>-0.97</v>
      </c>
      <c r="H15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57" s="7">
        <f>INDEX(Sheet1!D:D,MATCH(Table4[[#This Row],[PlaceName]],Sheet1!B:B,0))</f>
        <v>13.7002085409709</v>
      </c>
      <c r="J157" s="7">
        <f>INDEX(Sheet1!E:E,MATCH(Table4[[#This Row],[PlaceName]],Sheet1!B:B,0))</f>
        <v>100.488499675881</v>
      </c>
      <c r="K157" s="17"/>
      <c r="L157" s="17" t="s">
        <v>1285</v>
      </c>
      <c r="M157" s="17" t="str">
        <f>IF(A157&gt;0,INDEX('Degree of Public Space By Distr'!A:A,MATCH(RawData_Position!A157,'Degree of Public Space By Distr'!L:L,0)),"")</f>
        <v>ลานกีฬาโรงเรียนวัดบุคคโล</v>
      </c>
      <c r="N157" s="17">
        <f>INDEX(Input_Score!D:D,MATCH(Table4[[#This Row],[TypeScoring]],Input_Score!A:A,0))</f>
        <v>3</v>
      </c>
      <c r="O157" s="17">
        <f t="shared" si="29"/>
        <v>2</v>
      </c>
      <c r="P157" s="17">
        <f t="shared" si="30"/>
        <v>-1</v>
      </c>
      <c r="Q157" s="17"/>
      <c r="R157">
        <f>COUNTIFS(U$3:U157,U157)</f>
        <v>22</v>
      </c>
      <c r="S157">
        <f>INDEX(Quadrant_GoogleSheets!C:C,MATCH(Table4[[#This Row],[PlaceName]],Quadrant_GoogleSheets!A:A,0))</f>
        <v>2</v>
      </c>
      <c r="T157">
        <f>INDEX(Quadrant_GoogleSheets!D:D,MATCH(Table4[[#This Row],[PlaceName]],Quadrant_GoogleSheets!A:A,0))</f>
        <v>-1</v>
      </c>
      <c r="U157" t="str">
        <f t="shared" si="33"/>
        <v>2,-1,Ok</v>
      </c>
      <c r="V157">
        <f t="shared" si="34"/>
        <v>-0.1</v>
      </c>
      <c r="W157">
        <f t="shared" si="35"/>
        <v>0.03</v>
      </c>
      <c r="AD157" s="8"/>
      <c r="AE157" s="8"/>
    </row>
    <row r="158" spans="1:31" x14ac:dyDescent="0.2">
      <c r="A158" s="9">
        <f t="shared" si="36"/>
        <v>155</v>
      </c>
      <c r="B158" s="7" t="s">
        <v>734</v>
      </c>
      <c r="C158" s="6" t="s">
        <v>6</v>
      </c>
      <c r="D158" s="6" t="str">
        <f>IF(A158&gt;0,INDEX('Degree of Public Space By Distr'!A:A,MATCH(RawData_Position!A158,'Degree of Public Space By Distr'!L:L,0)),"")</f>
        <v>ลานกีฬาส.สะพานยาวอนุสรณ์</v>
      </c>
      <c r="E158" s="6" t="str">
        <f>IF(A158&gt;0,INDEX('Degree of Public Space By Distr'!J:J,MATCH(RawData_Position!A158,'Degree of Public Space By Distr'!L:L,0)),"")</f>
        <v>เขตธนบุรี</v>
      </c>
      <c r="F158" s="6">
        <f t="shared" si="31"/>
        <v>1.95</v>
      </c>
      <c r="G158" s="6">
        <f t="shared" si="32"/>
        <v>2.0499999999999998</v>
      </c>
      <c r="H158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158" s="7">
        <f>INDEX(Sheet1!D:D,MATCH(Table4[[#This Row],[PlaceName]],Sheet1!B:B,0))</f>
        <v>0</v>
      </c>
      <c r="J158" s="7">
        <f>INDEX(Sheet1!E:E,MATCH(Table4[[#This Row],[PlaceName]],Sheet1!B:B,0))</f>
        <v>0</v>
      </c>
      <c r="K158" s="17" t="s">
        <v>1281</v>
      </c>
      <c r="L158" s="17" t="s">
        <v>1032</v>
      </c>
      <c r="M158" s="17" t="str">
        <f>IF(A158&gt;0,INDEX('Degree of Public Space By Distr'!A:A,MATCH(RawData_Position!A158,'Degree of Public Space By Distr'!L:L,0)),"")</f>
        <v>ลานกีฬาส.สะพานยาวอนุสรณ์</v>
      </c>
      <c r="N158" s="17">
        <f>INDEX(Input_Score!D:D,MATCH(Table4[[#This Row],[TypeScoring]],Input_Score!A:A,0))</f>
        <v>9</v>
      </c>
      <c r="O158" s="17">
        <f t="shared" si="29"/>
        <v>2</v>
      </c>
      <c r="P158" s="17">
        <f t="shared" si="30"/>
        <v>2</v>
      </c>
      <c r="Q158" s="17"/>
      <c r="R158">
        <f>COUNTIFS(U$3:U158,U158)</f>
        <v>1</v>
      </c>
      <c r="S158">
        <f>INDEX(Quadrant_GoogleSheets!C:C,MATCH(Table4[[#This Row],[PlaceName]],Quadrant_GoogleSheets!A:A,0))</f>
        <v>2</v>
      </c>
      <c r="T158">
        <f>INDEX(Quadrant_GoogleSheets!D:D,MATCH(Table4[[#This Row],[PlaceName]],Quadrant_GoogleSheets!A:A,0))</f>
        <v>2</v>
      </c>
      <c r="U158" t="str">
        <f t="shared" si="33"/>
        <v>2,2,No</v>
      </c>
      <c r="V158">
        <f t="shared" si="34"/>
        <v>-0.05</v>
      </c>
      <c r="W158">
        <f t="shared" si="35"/>
        <v>0.05</v>
      </c>
      <c r="AD158" s="8"/>
      <c r="AE158" s="8"/>
    </row>
    <row r="159" spans="1:31" x14ac:dyDescent="0.2">
      <c r="A159" s="9">
        <f t="shared" si="36"/>
        <v>156</v>
      </c>
      <c r="B159" s="7" t="s">
        <v>735</v>
      </c>
      <c r="C159" s="6" t="s">
        <v>6</v>
      </c>
      <c r="D159" s="6" t="str">
        <f>IF(A159&gt;0,INDEX('Degree of Public Space By Distr'!A:A,MATCH(RawData_Position!A159,'Degree of Public Space By Distr'!L:L,0)),"")</f>
        <v>ลาน BIG - C ดาวคะนอง</v>
      </c>
      <c r="E159" s="6" t="str">
        <f>IF(A159&gt;0,INDEX('Degree of Public Space By Distr'!J:J,MATCH(RawData_Position!A159,'Degree of Public Space By Distr'!L:L,0)),"")</f>
        <v>เขตธนบุรี</v>
      </c>
      <c r="F159" s="6">
        <f t="shared" si="31"/>
        <v>-2.0499999999999998</v>
      </c>
      <c r="G159" s="6">
        <f t="shared" si="32"/>
        <v>-0.97</v>
      </c>
      <c r="H15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59" s="7">
        <f>INDEX(Sheet1!D:D,MATCH(Table4[[#This Row],[PlaceName]],Sheet1!B:B,0))</f>
        <v>13.699059464234001</v>
      </c>
      <c r="J159" s="7">
        <f>INDEX(Sheet1!E:E,MATCH(Table4[[#This Row],[PlaceName]],Sheet1!B:B,0))</f>
        <v>100.483501118289</v>
      </c>
      <c r="K159" s="17"/>
      <c r="L159" s="17" t="s">
        <v>1285</v>
      </c>
      <c r="M159" s="17" t="str">
        <f>IF(A159&gt;0,INDEX('Degree of Public Space By Distr'!A:A,MATCH(RawData_Position!A159,'Degree of Public Space By Distr'!L:L,0)),"")</f>
        <v>ลาน BIG - C ดาวคะนอง</v>
      </c>
      <c r="N159" s="17">
        <f>INDEX(Input_Score!D:D,MATCH(Table4[[#This Row],[TypeScoring]],Input_Score!A:A,0))</f>
        <v>1</v>
      </c>
      <c r="O159" s="17">
        <f t="shared" si="29"/>
        <v>-2</v>
      </c>
      <c r="P159" s="17">
        <f t="shared" si="30"/>
        <v>-1</v>
      </c>
      <c r="Q159" s="17"/>
      <c r="R159">
        <f>COUNTIFS(U$3:U159,U159)</f>
        <v>21</v>
      </c>
      <c r="S159">
        <f>INDEX(Quadrant_GoogleSheets!C:C,MATCH(Table4[[#This Row],[PlaceName]],Quadrant_GoogleSheets!A:A,0))</f>
        <v>-2</v>
      </c>
      <c r="T159">
        <f>INDEX(Quadrant_GoogleSheets!D:D,MATCH(Table4[[#This Row],[PlaceName]],Quadrant_GoogleSheets!A:A,0))</f>
        <v>-1</v>
      </c>
      <c r="U159" t="str">
        <f t="shared" si="33"/>
        <v>-2,-1,Ok</v>
      </c>
      <c r="V159">
        <f t="shared" si="34"/>
        <v>-0.05</v>
      </c>
      <c r="W159">
        <f t="shared" si="35"/>
        <v>0.03</v>
      </c>
      <c r="AD159" s="8"/>
      <c r="AE159" s="8"/>
    </row>
    <row r="160" spans="1:31" x14ac:dyDescent="0.2">
      <c r="A160" s="9">
        <f t="shared" si="36"/>
        <v>157</v>
      </c>
      <c r="B160" s="7" t="s">
        <v>736</v>
      </c>
      <c r="C160" s="6" t="s">
        <v>6</v>
      </c>
      <c r="D160" s="6" t="str">
        <f>IF(A160&gt;0,INDEX('Degree of Public Space By Distr'!A:A,MATCH(RawData_Position!A160,'Degree of Public Space By Distr'!L:L,0)),"")</f>
        <v>สนามกีฬากรมแพทย์ทหารเรือ</v>
      </c>
      <c r="E160" s="6" t="str">
        <f>IF(A160&gt;0,INDEX('Degree of Public Space By Distr'!J:J,MATCH(RawData_Position!A160,'Degree of Public Space By Distr'!L:L,0)),"")</f>
        <v>เขตธนบุรี</v>
      </c>
      <c r="F160" s="6">
        <f t="shared" si="31"/>
        <v>1.75</v>
      </c>
      <c r="G160" s="6">
        <f t="shared" si="32"/>
        <v>0.04</v>
      </c>
      <c r="H160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160" s="7">
        <f>INDEX(Sheet1!D:D,MATCH(Table4[[#This Row],[PlaceName]],Sheet1!B:B,0))</f>
        <v>13.7088322278218</v>
      </c>
      <c r="J160" s="7">
        <f>INDEX(Sheet1!E:E,MATCH(Table4[[#This Row],[PlaceName]],Sheet1!B:B,0))</f>
        <v>100.484851025244</v>
      </c>
      <c r="K160" s="17"/>
      <c r="L160" s="17" t="s">
        <v>1285</v>
      </c>
      <c r="M160" s="17" t="str">
        <f>IF(A160&gt;0,INDEX('Degree of Public Space By Distr'!A:A,MATCH(RawData_Position!A160,'Degree of Public Space By Distr'!L:L,0)),"")</f>
        <v>สนามกีฬากรมแพทย์ทหารเรือ</v>
      </c>
      <c r="N160" s="17">
        <f>INDEX(Input_Score!D:D,MATCH(Table4[[#This Row],[TypeScoring]],Input_Score!A:A,0))</f>
        <v>6</v>
      </c>
      <c r="O160" s="17">
        <f t="shared" si="29"/>
        <v>2</v>
      </c>
      <c r="P160" s="17">
        <f t="shared" si="30"/>
        <v>0</v>
      </c>
      <c r="Q160" s="17"/>
      <c r="R160">
        <f>COUNTIFS(U$3:U160,U160)</f>
        <v>15</v>
      </c>
      <c r="S160">
        <f>INDEX(Quadrant_GoogleSheets!C:C,MATCH(Table4[[#This Row],[PlaceName]],Quadrant_GoogleSheets!A:A,0))</f>
        <v>2</v>
      </c>
      <c r="T160">
        <f>INDEX(Quadrant_GoogleSheets!D:D,MATCH(Table4[[#This Row],[PlaceName]],Quadrant_GoogleSheets!A:A,0))</f>
        <v>0</v>
      </c>
      <c r="U160" t="str">
        <f t="shared" si="33"/>
        <v>2,0,Ok</v>
      </c>
      <c r="V160">
        <f t="shared" si="34"/>
        <v>-0.25</v>
      </c>
      <c r="W160">
        <f t="shared" si="35"/>
        <v>0.04</v>
      </c>
    </row>
    <row r="161" spans="1:23" x14ac:dyDescent="0.2">
      <c r="A161" s="9">
        <f t="shared" si="36"/>
        <v>158</v>
      </c>
      <c r="B161" s="7" t="s">
        <v>737</v>
      </c>
      <c r="C161" s="6" t="s">
        <v>6</v>
      </c>
      <c r="D161" s="6" t="str">
        <f>IF(A161&gt;0,INDEX('Degree of Public Space By Distr'!A:A,MATCH(RawData_Position!A161,'Degree of Public Space By Distr'!L:L,0)),"")</f>
        <v>ลานวัดกระจับพินิจ</v>
      </c>
      <c r="E161" s="6" t="str">
        <f>IF(A161&gt;0,INDEX('Degree of Public Space By Distr'!J:J,MATCH(RawData_Position!A161,'Degree of Public Space By Distr'!L:L,0)),"")</f>
        <v>เขตธนบุรี</v>
      </c>
      <c r="F161" s="6">
        <f t="shared" si="31"/>
        <v>-1.1000000000000001</v>
      </c>
      <c r="G161" s="6">
        <f t="shared" si="32"/>
        <v>2.0499999999999998</v>
      </c>
      <c r="H16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61" s="7">
        <f>INDEX(Sheet1!D:D,MATCH(Table4[[#This Row],[PlaceName]],Sheet1!B:B,0))</f>
        <v>13.715203692909</v>
      </c>
      <c r="J161" s="7">
        <f>INDEX(Sheet1!E:E,MATCH(Table4[[#This Row],[PlaceName]],Sheet1!B:B,0))</f>
        <v>100.485421824368</v>
      </c>
      <c r="K161" s="17"/>
      <c r="L161" s="17" t="s">
        <v>1285</v>
      </c>
      <c r="M161" s="17" t="str">
        <f>IF(A161&gt;0,INDEX('Degree of Public Space By Distr'!A:A,MATCH(RawData_Position!A161,'Degree of Public Space By Distr'!L:L,0)),"")</f>
        <v>ลานวัดกระจับพินิจ</v>
      </c>
      <c r="N161" s="17">
        <f>INDEX(Input_Score!D:D,MATCH(Table4[[#This Row],[TypeScoring]],Input_Score!A:A,0))</f>
        <v>7</v>
      </c>
      <c r="O161" s="17">
        <f t="shared" si="29"/>
        <v>-1</v>
      </c>
      <c r="P161" s="17">
        <f t="shared" si="30"/>
        <v>2</v>
      </c>
      <c r="Q161" s="17"/>
      <c r="R161">
        <f>COUNTIFS(U$3:U161,U161)</f>
        <v>2</v>
      </c>
      <c r="S161">
        <f>INDEX(Quadrant_GoogleSheets!C:C,MATCH(Table4[[#This Row],[PlaceName]],Quadrant_GoogleSheets!A:A,0))</f>
        <v>-1</v>
      </c>
      <c r="T161">
        <f>INDEX(Quadrant_GoogleSheets!D:D,MATCH(Table4[[#This Row],[PlaceName]],Quadrant_GoogleSheets!A:A,0))</f>
        <v>2</v>
      </c>
      <c r="U161" t="str">
        <f t="shared" si="33"/>
        <v>-1,2,Ok</v>
      </c>
      <c r="V161">
        <f t="shared" si="34"/>
        <v>-0.1</v>
      </c>
      <c r="W161">
        <f t="shared" si="35"/>
        <v>0.05</v>
      </c>
    </row>
    <row r="162" spans="1:23" x14ac:dyDescent="0.2">
      <c r="A162" s="9">
        <f t="shared" si="36"/>
        <v>159</v>
      </c>
      <c r="B162" s="7" t="s">
        <v>738</v>
      </c>
      <c r="C162" s="6" t="s">
        <v>6</v>
      </c>
      <c r="D162" s="6" t="str">
        <f>IF(A162&gt;0,INDEX('Degree of Public Space By Distr'!A:A,MATCH(RawData_Position!A162,'Degree of Public Space By Distr'!L:L,0)),"")</f>
        <v>ลานวัดกลางดาวคนอง</v>
      </c>
      <c r="E162" s="6" t="str">
        <f>IF(A162&gt;0,INDEX('Degree of Public Space By Distr'!J:J,MATCH(RawData_Position!A162,'Degree of Public Space By Distr'!L:L,0)),"")</f>
        <v>เขตธนบุรี</v>
      </c>
      <c r="F162" s="6">
        <f t="shared" si="31"/>
        <v>-0.9</v>
      </c>
      <c r="G162" s="6">
        <f t="shared" si="32"/>
        <v>0.03</v>
      </c>
      <c r="H16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2" s="7">
        <f>INDEX(Sheet1!D:D,MATCH(Table4[[#This Row],[PlaceName]],Sheet1!B:B,0))</f>
        <v>13.696811876611299</v>
      </c>
      <c r="J162" s="7">
        <f>INDEX(Sheet1!E:E,MATCH(Table4[[#This Row],[PlaceName]],Sheet1!B:B,0))</f>
        <v>100.488427684455</v>
      </c>
      <c r="K162" s="17"/>
      <c r="L162" s="17" t="s">
        <v>1285</v>
      </c>
      <c r="M162" s="17" t="str">
        <f>IF(A162&gt;0,INDEX('Degree of Public Space By Distr'!A:A,MATCH(RawData_Position!A162,'Degree of Public Space By Distr'!L:L,0)),"")</f>
        <v>ลานวัดกลางดาวคนอง</v>
      </c>
      <c r="N162" s="17">
        <f>INDEX(Input_Score!D:D,MATCH(Table4[[#This Row],[TypeScoring]],Input_Score!A:A,0))</f>
        <v>4</v>
      </c>
      <c r="O162" s="17">
        <f t="shared" si="29"/>
        <v>-1</v>
      </c>
      <c r="P162" s="17">
        <f t="shared" si="30"/>
        <v>0</v>
      </c>
      <c r="Q162" s="17"/>
      <c r="R162">
        <f>COUNTIFS(U$3:U162,U162)</f>
        <v>27</v>
      </c>
      <c r="S162">
        <f>INDEX(Quadrant_GoogleSheets!C:C,MATCH(Table4[[#This Row],[PlaceName]],Quadrant_GoogleSheets!A:A,0))</f>
        <v>-1</v>
      </c>
      <c r="T162">
        <f>INDEX(Quadrant_GoogleSheets!D:D,MATCH(Table4[[#This Row],[PlaceName]],Quadrant_GoogleSheets!A:A,0))</f>
        <v>0</v>
      </c>
      <c r="U162" t="str">
        <f t="shared" si="33"/>
        <v>-1,0,Ok</v>
      </c>
      <c r="V162">
        <f t="shared" si="34"/>
        <v>0.1</v>
      </c>
      <c r="W162">
        <f t="shared" si="35"/>
        <v>0.03</v>
      </c>
    </row>
    <row r="163" spans="1:23" x14ac:dyDescent="0.2">
      <c r="A163" s="9">
        <f t="shared" si="36"/>
        <v>160</v>
      </c>
      <c r="B163" s="7" t="s">
        <v>739</v>
      </c>
      <c r="C163" s="6" t="s">
        <v>6</v>
      </c>
      <c r="D163" s="6" t="str">
        <f>IF(A163&gt;0,INDEX('Degree of Public Space By Distr'!A:A,MATCH(RawData_Position!A163,'Degree of Public Space By Distr'!L:L,0)),"")</f>
        <v>ลานวัดกันตทาราราม</v>
      </c>
      <c r="E163" s="6" t="str">
        <f>IF(A163&gt;0,INDEX('Degree of Public Space By Distr'!J:J,MATCH(RawData_Position!A163,'Degree of Public Space By Distr'!L:L,0)),"")</f>
        <v>เขตธนบุรี</v>
      </c>
      <c r="F163" s="6">
        <f t="shared" si="31"/>
        <v>-0.85</v>
      </c>
      <c r="G163" s="6">
        <f t="shared" si="32"/>
        <v>0.03</v>
      </c>
      <c r="H16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3" s="7">
        <f>INDEX(Sheet1!D:D,MATCH(Table4[[#This Row],[PlaceName]],Sheet1!B:B,0))</f>
        <v>13.7189874583611</v>
      </c>
      <c r="J163" s="7">
        <f>INDEX(Sheet1!E:E,MATCH(Table4[[#This Row],[PlaceName]],Sheet1!B:B,0))</f>
        <v>100.479174594242</v>
      </c>
      <c r="K163" s="17"/>
      <c r="L163" s="17" t="s">
        <v>1285</v>
      </c>
      <c r="M163" s="17" t="str">
        <f>IF(A163&gt;0,INDEX('Degree of Public Space By Distr'!A:A,MATCH(RawData_Position!A163,'Degree of Public Space By Distr'!L:L,0)),"")</f>
        <v>ลานวัดกันตทาราราม</v>
      </c>
      <c r="N163" s="17">
        <f>INDEX(Input_Score!D:D,MATCH(Table4[[#This Row],[TypeScoring]],Input_Score!A:A,0))</f>
        <v>4</v>
      </c>
      <c r="O163" s="17">
        <f t="shared" si="29"/>
        <v>-1</v>
      </c>
      <c r="P163" s="17">
        <f t="shared" si="30"/>
        <v>0</v>
      </c>
      <c r="Q163" s="17"/>
      <c r="R163">
        <f>COUNTIFS(U$3:U163,U163)</f>
        <v>28</v>
      </c>
      <c r="S163">
        <f>INDEX(Quadrant_GoogleSheets!C:C,MATCH(Table4[[#This Row],[PlaceName]],Quadrant_GoogleSheets!A:A,0))</f>
        <v>-1</v>
      </c>
      <c r="T163">
        <f>INDEX(Quadrant_GoogleSheets!D:D,MATCH(Table4[[#This Row],[PlaceName]],Quadrant_GoogleSheets!A:A,0))</f>
        <v>0</v>
      </c>
      <c r="U163" t="str">
        <f t="shared" si="33"/>
        <v>-1,0,Ok</v>
      </c>
      <c r="V163">
        <f t="shared" si="34"/>
        <v>0.15</v>
      </c>
      <c r="W163">
        <f t="shared" si="35"/>
        <v>0.03</v>
      </c>
    </row>
    <row r="164" spans="1:23" x14ac:dyDescent="0.2">
      <c r="A164" s="9">
        <f t="shared" si="36"/>
        <v>161</v>
      </c>
      <c r="B164" s="7" t="s">
        <v>740</v>
      </c>
      <c r="C164" s="6" t="s">
        <v>6</v>
      </c>
      <c r="D164" s="6" t="str">
        <f>IF(A164&gt;0,INDEX('Degree of Public Space By Distr'!A:A,MATCH(RawData_Position!A164,'Degree of Public Space By Distr'!L:L,0)),"")</f>
        <v>ลานวัดกัลยาณมิตรวรมหาวิหาร</v>
      </c>
      <c r="E164" s="6" t="str">
        <f>IF(A164&gt;0,INDEX('Degree of Public Space By Distr'!J:J,MATCH(RawData_Position!A164,'Degree of Public Space By Distr'!L:L,0)),"")</f>
        <v>เขตธนบุรี</v>
      </c>
      <c r="F164" s="6">
        <f t="shared" si="31"/>
        <v>-0.8</v>
      </c>
      <c r="G164" s="6">
        <f t="shared" si="32"/>
        <v>0.03</v>
      </c>
      <c r="H16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4" s="7">
        <f>INDEX(Sheet1!D:D,MATCH(Table4[[#This Row],[PlaceName]],Sheet1!B:B,0))</f>
        <v>13.740662365854201</v>
      </c>
      <c r="J164" s="7">
        <f>INDEX(Sheet1!E:E,MATCH(Table4[[#This Row],[PlaceName]],Sheet1!B:B,0))</f>
        <v>100.49193158447601</v>
      </c>
      <c r="K164" s="17"/>
      <c r="L164" s="17" t="s">
        <v>1285</v>
      </c>
      <c r="M164" s="17" t="str">
        <f>IF(A164&gt;0,INDEX('Degree of Public Space By Distr'!A:A,MATCH(RawData_Position!A164,'Degree of Public Space By Distr'!L:L,0)),"")</f>
        <v>ลานวัดกัลยาณมิตรวรมหาวิหาร</v>
      </c>
      <c r="N164" s="17">
        <f>INDEX(Input_Score!D:D,MATCH(Table4[[#This Row],[TypeScoring]],Input_Score!A:A,0))</f>
        <v>4</v>
      </c>
      <c r="O164" s="17">
        <f t="shared" si="29"/>
        <v>-1</v>
      </c>
      <c r="P164" s="17">
        <f t="shared" si="30"/>
        <v>0</v>
      </c>
      <c r="Q164" s="17"/>
      <c r="R164">
        <f>COUNTIFS(U$3:U164,U164)</f>
        <v>29</v>
      </c>
      <c r="S164">
        <f>INDEX(Quadrant_GoogleSheets!C:C,MATCH(Table4[[#This Row],[PlaceName]],Quadrant_GoogleSheets!A:A,0))</f>
        <v>-1</v>
      </c>
      <c r="T164">
        <f>INDEX(Quadrant_GoogleSheets!D:D,MATCH(Table4[[#This Row],[PlaceName]],Quadrant_GoogleSheets!A:A,0))</f>
        <v>0</v>
      </c>
      <c r="U164" t="str">
        <f t="shared" si="33"/>
        <v>-1,0,Ok</v>
      </c>
      <c r="V164">
        <f t="shared" si="34"/>
        <v>0.2</v>
      </c>
      <c r="W164">
        <f t="shared" si="35"/>
        <v>0.03</v>
      </c>
    </row>
    <row r="165" spans="1:23" x14ac:dyDescent="0.2">
      <c r="A165" s="9">
        <f t="shared" si="36"/>
        <v>162</v>
      </c>
      <c r="B165" s="7" t="s">
        <v>741</v>
      </c>
      <c r="C165" s="6" t="s">
        <v>6</v>
      </c>
      <c r="D165" s="6" t="str">
        <f>IF(A165&gt;0,INDEX('Degree of Public Space By Distr'!A:A,MATCH(RawData_Position!A165,'Degree of Public Space By Distr'!L:L,0)),"")</f>
        <v>ลานวัดจันทารามวรวิหาร</v>
      </c>
      <c r="E165" s="6" t="str">
        <f>IF(A165&gt;0,INDEX('Degree of Public Space By Distr'!J:J,MATCH(RawData_Position!A165,'Degree of Public Space By Distr'!L:L,0)),"")</f>
        <v>เขตธนบุรี</v>
      </c>
      <c r="F165" s="6">
        <f t="shared" si="31"/>
        <v>-0.75</v>
      </c>
      <c r="G165" s="6">
        <f t="shared" si="32"/>
        <v>0.03</v>
      </c>
      <c r="H16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5" s="7">
        <f>INDEX(Sheet1!D:D,MATCH(Table4[[#This Row],[PlaceName]],Sheet1!B:B,0))</f>
        <v>13.7222313767837</v>
      </c>
      <c r="J165" s="7">
        <f>INDEX(Sheet1!E:E,MATCH(Table4[[#This Row],[PlaceName]],Sheet1!B:B,0))</f>
        <v>100.481202285078</v>
      </c>
      <c r="K165" s="17"/>
      <c r="L165" s="17" t="s">
        <v>1285</v>
      </c>
      <c r="M165" s="17" t="str">
        <f>IF(A165&gt;0,INDEX('Degree of Public Space By Distr'!A:A,MATCH(RawData_Position!A165,'Degree of Public Space By Distr'!L:L,0)),"")</f>
        <v>ลานวัดจันทารามวรวิหาร</v>
      </c>
      <c r="N165" s="17">
        <f>INDEX(Input_Score!D:D,MATCH(Table4[[#This Row],[TypeScoring]],Input_Score!A:A,0))</f>
        <v>4</v>
      </c>
      <c r="O165" s="17">
        <f t="shared" si="29"/>
        <v>-1</v>
      </c>
      <c r="P165" s="17">
        <f t="shared" si="30"/>
        <v>0</v>
      </c>
      <c r="Q165" s="17"/>
      <c r="R165">
        <f>COUNTIFS(U$3:U165,U165)</f>
        <v>30</v>
      </c>
      <c r="S165">
        <f>INDEX(Quadrant_GoogleSheets!C:C,MATCH(Table4[[#This Row],[PlaceName]],Quadrant_GoogleSheets!A:A,0))</f>
        <v>-1</v>
      </c>
      <c r="T165">
        <f>INDEX(Quadrant_GoogleSheets!D:D,MATCH(Table4[[#This Row],[PlaceName]],Quadrant_GoogleSheets!A:A,0))</f>
        <v>0</v>
      </c>
      <c r="U165" t="str">
        <f t="shared" si="33"/>
        <v>-1,0,Ok</v>
      </c>
      <c r="V165">
        <f t="shared" si="34"/>
        <v>0.25</v>
      </c>
      <c r="W165">
        <f t="shared" si="35"/>
        <v>0.03</v>
      </c>
    </row>
    <row r="166" spans="1:23" x14ac:dyDescent="0.2">
      <c r="A166" s="9">
        <f t="shared" si="36"/>
        <v>163</v>
      </c>
      <c r="B166" s="7" t="s">
        <v>742</v>
      </c>
      <c r="C166" s="6" t="s">
        <v>6</v>
      </c>
      <c r="D166" s="6" t="str">
        <f>IF(A166&gt;0,INDEX('Degree of Public Space By Distr'!A:A,MATCH(RawData_Position!A166,'Degree of Public Space By Distr'!L:L,0)),"")</f>
        <v>ลานวัดดาวคะนอง</v>
      </c>
      <c r="E166" s="6" t="str">
        <f>IF(A166&gt;0,INDEX('Degree of Public Space By Distr'!J:J,MATCH(RawData_Position!A166,'Degree of Public Space By Distr'!L:L,0)),"")</f>
        <v>เขตธนบุรี</v>
      </c>
      <c r="F166" s="6">
        <f t="shared" si="31"/>
        <v>-1.05</v>
      </c>
      <c r="G166" s="6">
        <f t="shared" si="32"/>
        <v>0.02</v>
      </c>
      <c r="H16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6" s="7">
        <f>INDEX(Sheet1!D:D,MATCH(Table4[[#This Row],[PlaceName]],Sheet1!B:B,0))</f>
        <v>13.696047131043199</v>
      </c>
      <c r="J166" s="7">
        <f>INDEX(Sheet1!E:E,MATCH(Table4[[#This Row],[PlaceName]],Sheet1!B:B,0))</f>
        <v>100.488585112941</v>
      </c>
      <c r="K166" s="17"/>
      <c r="L166" s="17" t="s">
        <v>1285</v>
      </c>
      <c r="M166" s="17" t="str">
        <f>IF(A166&gt;0,INDEX('Degree of Public Space By Distr'!A:A,MATCH(RawData_Position!A166,'Degree of Public Space By Distr'!L:L,0)),"")</f>
        <v>ลานวัดดาวคะนอง</v>
      </c>
      <c r="N166" s="17">
        <f>INDEX(Input_Score!D:D,MATCH(Table4[[#This Row],[TypeScoring]],Input_Score!A:A,0))</f>
        <v>4</v>
      </c>
      <c r="O166" s="17">
        <f t="shared" si="29"/>
        <v>-1</v>
      </c>
      <c r="P166" s="17">
        <f t="shared" si="30"/>
        <v>0</v>
      </c>
      <c r="Q166" s="17"/>
      <c r="R166">
        <f>COUNTIFS(U$3:U166,U166)</f>
        <v>31</v>
      </c>
      <c r="S166">
        <f>INDEX(Quadrant_GoogleSheets!C:C,MATCH(Table4[[#This Row],[PlaceName]],Quadrant_GoogleSheets!A:A,0))</f>
        <v>-1</v>
      </c>
      <c r="T166">
        <f>INDEX(Quadrant_GoogleSheets!D:D,MATCH(Table4[[#This Row],[PlaceName]],Quadrant_GoogleSheets!A:A,0))</f>
        <v>0</v>
      </c>
      <c r="U166" t="str">
        <f t="shared" si="33"/>
        <v>-1,0,Ok</v>
      </c>
      <c r="V166">
        <f t="shared" si="34"/>
        <v>-0.05</v>
      </c>
      <c r="W166">
        <f t="shared" si="35"/>
        <v>0.02</v>
      </c>
    </row>
    <row r="167" spans="1:23" x14ac:dyDescent="0.2">
      <c r="A167" s="9">
        <f t="shared" si="36"/>
        <v>164</v>
      </c>
      <c r="B167" s="7" t="s">
        <v>743</v>
      </c>
      <c r="C167" s="6" t="s">
        <v>6</v>
      </c>
      <c r="D167" s="6" t="str">
        <f>IF(A167&gt;0,INDEX('Degree of Public Space By Distr'!A:A,MATCH(RawData_Position!A167,'Degree of Public Space By Distr'!L:L,0)),"")</f>
        <v>ลานวัดบางน้ำชน</v>
      </c>
      <c r="E167" s="6" t="str">
        <f>IF(A167&gt;0,INDEX('Degree of Public Space By Distr'!J:J,MATCH(RawData_Position!A167,'Degree of Public Space By Distr'!L:L,0)),"")</f>
        <v>เขตธนบุรี</v>
      </c>
      <c r="F167" s="6">
        <f t="shared" si="31"/>
        <v>-1.1000000000000001</v>
      </c>
      <c r="G167" s="6">
        <f t="shared" si="32"/>
        <v>0.02</v>
      </c>
      <c r="H16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7" s="7">
        <f>INDEX(Sheet1!D:D,MATCH(Table4[[#This Row],[PlaceName]],Sheet1!B:B,0))</f>
        <v>13.7045864502123</v>
      </c>
      <c r="J167" s="7">
        <f>INDEX(Sheet1!E:E,MATCH(Table4[[#This Row],[PlaceName]],Sheet1!B:B,0))</f>
        <v>100.490658915807</v>
      </c>
      <c r="K167" s="17"/>
      <c r="L167" s="17" t="s">
        <v>1285</v>
      </c>
      <c r="M167" s="17" t="str">
        <f>IF(A167&gt;0,INDEX('Degree of Public Space By Distr'!A:A,MATCH(RawData_Position!A167,'Degree of Public Space By Distr'!L:L,0)),"")</f>
        <v>ลานวัดบางน้ำชน</v>
      </c>
      <c r="N167" s="17">
        <f>INDEX(Input_Score!D:D,MATCH(Table4[[#This Row],[TypeScoring]],Input_Score!A:A,0))</f>
        <v>4</v>
      </c>
      <c r="O167" s="17">
        <f t="shared" si="29"/>
        <v>-1</v>
      </c>
      <c r="P167" s="17">
        <f t="shared" si="30"/>
        <v>0</v>
      </c>
      <c r="Q167" s="17"/>
      <c r="R167">
        <f>COUNTIFS(U$3:U167,U167)</f>
        <v>32</v>
      </c>
      <c r="S167">
        <f>INDEX(Quadrant_GoogleSheets!C:C,MATCH(Table4[[#This Row],[PlaceName]],Quadrant_GoogleSheets!A:A,0))</f>
        <v>-1</v>
      </c>
      <c r="T167">
        <f>INDEX(Quadrant_GoogleSheets!D:D,MATCH(Table4[[#This Row],[PlaceName]],Quadrant_GoogleSheets!A:A,0))</f>
        <v>0</v>
      </c>
      <c r="U167" t="str">
        <f t="shared" si="33"/>
        <v>-1,0,Ok</v>
      </c>
      <c r="V167">
        <f t="shared" si="34"/>
        <v>-0.1</v>
      </c>
      <c r="W167">
        <f t="shared" si="35"/>
        <v>0.02</v>
      </c>
    </row>
    <row r="168" spans="1:23" x14ac:dyDescent="0.2">
      <c r="A168" s="9">
        <f t="shared" si="36"/>
        <v>165</v>
      </c>
      <c r="B168" s="7" t="s">
        <v>744</v>
      </c>
      <c r="C168" s="6" t="s">
        <v>6</v>
      </c>
      <c r="D168" s="6" t="str">
        <f>IF(A168&gt;0,INDEX('Degree of Public Space By Distr'!A:A,MATCH(RawData_Position!A168,'Degree of Public Space By Distr'!L:L,0)),"")</f>
        <v>ลานวัดบางสะแกนอก</v>
      </c>
      <c r="E168" s="6" t="str">
        <f>IF(A168&gt;0,INDEX('Degree of Public Space By Distr'!J:J,MATCH(RawData_Position!A168,'Degree of Public Space By Distr'!L:L,0)),"")</f>
        <v>เขตธนบุรี</v>
      </c>
      <c r="F168" s="6">
        <f t="shared" si="31"/>
        <v>-1.1499999999999999</v>
      </c>
      <c r="G168" s="6">
        <f t="shared" si="32"/>
        <v>0.02</v>
      </c>
      <c r="H16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8" s="7">
        <f>INDEX(Sheet1!D:D,MATCH(Table4[[#This Row],[PlaceName]],Sheet1!B:B,0))</f>
        <v>13.7160878481428</v>
      </c>
      <c r="J168" s="7">
        <f>INDEX(Sheet1!E:E,MATCH(Table4[[#This Row],[PlaceName]],Sheet1!B:B,0))</f>
        <v>100.476034790057</v>
      </c>
      <c r="K168" s="17"/>
      <c r="L168" s="17" t="s">
        <v>1285</v>
      </c>
      <c r="M168" s="17" t="str">
        <f>IF(A168&gt;0,INDEX('Degree of Public Space By Distr'!A:A,MATCH(RawData_Position!A168,'Degree of Public Space By Distr'!L:L,0)),"")</f>
        <v>ลานวัดบางสะแกนอก</v>
      </c>
      <c r="N168" s="17">
        <f>INDEX(Input_Score!D:D,MATCH(Table4[[#This Row],[TypeScoring]],Input_Score!A:A,0))</f>
        <v>4</v>
      </c>
      <c r="O168" s="17">
        <f t="shared" si="29"/>
        <v>-1</v>
      </c>
      <c r="P168" s="17">
        <f t="shared" si="30"/>
        <v>0</v>
      </c>
      <c r="Q168" s="17"/>
      <c r="R168">
        <f>COUNTIFS(U$3:U168,U168)</f>
        <v>33</v>
      </c>
      <c r="S168">
        <f>INDEX(Quadrant_GoogleSheets!C:C,MATCH(Table4[[#This Row],[PlaceName]],Quadrant_GoogleSheets!A:A,0))</f>
        <v>-1</v>
      </c>
      <c r="T168">
        <f>INDEX(Quadrant_GoogleSheets!D:D,MATCH(Table4[[#This Row],[PlaceName]],Quadrant_GoogleSheets!A:A,0))</f>
        <v>0</v>
      </c>
      <c r="U168" t="str">
        <f t="shared" si="33"/>
        <v>-1,0,Ok</v>
      </c>
      <c r="V168">
        <f t="shared" si="34"/>
        <v>-0.15</v>
      </c>
      <c r="W168">
        <f t="shared" si="35"/>
        <v>0.02</v>
      </c>
    </row>
    <row r="169" spans="1:23" x14ac:dyDescent="0.2">
      <c r="A169" s="9">
        <f t="shared" si="36"/>
        <v>166</v>
      </c>
      <c r="B169" s="7" t="s">
        <v>745</v>
      </c>
      <c r="C169" s="6" t="s">
        <v>6</v>
      </c>
      <c r="D169" s="6" t="str">
        <f>IF(A169&gt;0,INDEX('Degree of Public Space By Distr'!A:A,MATCH(RawData_Position!A169,'Degree of Public Space By Distr'!L:L,0)),"")</f>
        <v>ลานวัดบางสะแกใน</v>
      </c>
      <c r="E169" s="6" t="str">
        <f>IF(A169&gt;0,INDEX('Degree of Public Space By Distr'!J:J,MATCH(RawData_Position!A169,'Degree of Public Space By Distr'!L:L,0)),"")</f>
        <v>เขตธนบุรี</v>
      </c>
      <c r="F169" s="6">
        <f t="shared" si="31"/>
        <v>-1.2</v>
      </c>
      <c r="G169" s="6">
        <f t="shared" si="32"/>
        <v>0.02</v>
      </c>
      <c r="H16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69" s="7">
        <f>INDEX(Sheet1!D:D,MATCH(Table4[[#This Row],[PlaceName]],Sheet1!B:B,0))</f>
        <v>13.711975295013</v>
      </c>
      <c r="J169" s="7">
        <f>INDEX(Sheet1!E:E,MATCH(Table4[[#This Row],[PlaceName]],Sheet1!B:B,0))</f>
        <v>100.476104614585</v>
      </c>
      <c r="K169" s="17"/>
      <c r="L169" s="17" t="s">
        <v>1285</v>
      </c>
      <c r="M169" s="17" t="str">
        <f>IF(A169&gt;0,INDEX('Degree of Public Space By Distr'!A:A,MATCH(RawData_Position!A169,'Degree of Public Space By Distr'!L:L,0)),"")</f>
        <v>ลานวัดบางสะแกใน</v>
      </c>
      <c r="N169" s="17">
        <f>INDEX(Input_Score!D:D,MATCH(Table4[[#This Row],[TypeScoring]],Input_Score!A:A,0))</f>
        <v>4</v>
      </c>
      <c r="O169" s="17">
        <f t="shared" si="29"/>
        <v>-1</v>
      </c>
      <c r="P169" s="17">
        <f t="shared" si="30"/>
        <v>0</v>
      </c>
      <c r="Q169" s="17"/>
      <c r="R169">
        <f>COUNTIFS(U$3:U169,U169)</f>
        <v>34</v>
      </c>
      <c r="S169">
        <f>INDEX(Quadrant_GoogleSheets!C:C,MATCH(Table4[[#This Row],[PlaceName]],Quadrant_GoogleSheets!A:A,0))</f>
        <v>-1</v>
      </c>
      <c r="T169">
        <f>INDEX(Quadrant_GoogleSheets!D:D,MATCH(Table4[[#This Row],[PlaceName]],Quadrant_GoogleSheets!A:A,0))</f>
        <v>0</v>
      </c>
      <c r="U169" t="str">
        <f t="shared" si="33"/>
        <v>-1,0,Ok</v>
      </c>
      <c r="V169">
        <f t="shared" si="34"/>
        <v>-0.2</v>
      </c>
      <c r="W169">
        <f t="shared" si="35"/>
        <v>0.02</v>
      </c>
    </row>
    <row r="170" spans="1:23" x14ac:dyDescent="0.2">
      <c r="A170" s="9">
        <f t="shared" si="36"/>
        <v>167</v>
      </c>
      <c r="B170" s="7" t="s">
        <v>746</v>
      </c>
      <c r="C170" s="6" t="s">
        <v>6</v>
      </c>
      <c r="D170" s="6" t="str">
        <f>IF(A170&gt;0,INDEX('Degree of Public Space By Distr'!A:A,MATCH(RawData_Position!A170,'Degree of Public Space By Distr'!L:L,0)),"")</f>
        <v>ลานวัดบางไส้ไก่</v>
      </c>
      <c r="E170" s="6" t="str">
        <f>IF(A170&gt;0,INDEX('Degree of Public Space By Distr'!J:J,MATCH(RawData_Position!A170,'Degree of Public Space By Distr'!L:L,0)),"")</f>
        <v>เขตธนบุรี</v>
      </c>
      <c r="F170" s="6">
        <f t="shared" si="31"/>
        <v>-1.25</v>
      </c>
      <c r="G170" s="6">
        <f t="shared" si="32"/>
        <v>0.02</v>
      </c>
      <c r="H17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0" s="7">
        <f>INDEX(Sheet1!D:D,MATCH(Table4[[#This Row],[PlaceName]],Sheet1!B:B,0))</f>
        <v>13.732558813681999</v>
      </c>
      <c r="J170" s="7">
        <f>INDEX(Sheet1!E:E,MATCH(Table4[[#This Row],[PlaceName]],Sheet1!B:B,0))</f>
        <v>100.48904965435401</v>
      </c>
      <c r="K170" s="17"/>
      <c r="L170" s="17" t="s">
        <v>1285</v>
      </c>
      <c r="M170" s="17" t="str">
        <f>IF(A170&gt;0,INDEX('Degree of Public Space By Distr'!A:A,MATCH(RawData_Position!A170,'Degree of Public Space By Distr'!L:L,0)),"")</f>
        <v>ลานวัดบางไส้ไก่</v>
      </c>
      <c r="N170" s="17">
        <f>INDEX(Input_Score!D:D,MATCH(Table4[[#This Row],[TypeScoring]],Input_Score!A:A,0))</f>
        <v>4</v>
      </c>
      <c r="O170" s="17">
        <f t="shared" si="29"/>
        <v>-1</v>
      </c>
      <c r="P170" s="17">
        <f t="shared" si="30"/>
        <v>0</v>
      </c>
      <c r="Q170" s="17"/>
      <c r="R170">
        <f>COUNTIFS(U$3:U170,U170)</f>
        <v>35</v>
      </c>
      <c r="S170">
        <f>INDEX(Quadrant_GoogleSheets!C:C,MATCH(Table4[[#This Row],[PlaceName]],Quadrant_GoogleSheets!A:A,0))</f>
        <v>-1</v>
      </c>
      <c r="T170">
        <f>INDEX(Quadrant_GoogleSheets!D:D,MATCH(Table4[[#This Row],[PlaceName]],Quadrant_GoogleSheets!A:A,0))</f>
        <v>0</v>
      </c>
      <c r="U170" t="str">
        <f t="shared" si="33"/>
        <v>-1,0,Ok</v>
      </c>
      <c r="V170">
        <f t="shared" si="34"/>
        <v>-0.25</v>
      </c>
      <c r="W170">
        <f t="shared" si="35"/>
        <v>0.02</v>
      </c>
    </row>
    <row r="171" spans="1:23" x14ac:dyDescent="0.2">
      <c r="A171" s="9">
        <f t="shared" si="36"/>
        <v>168</v>
      </c>
      <c r="B171" s="7" t="s">
        <v>747</v>
      </c>
      <c r="C171" s="6" t="s">
        <v>6</v>
      </c>
      <c r="D171" s="6" t="str">
        <f>IF(A171&gt;0,INDEX('Degree of Public Space By Distr'!A:A,MATCH(RawData_Position!A171,'Degree of Public Space By Distr'!L:L,0)),"")</f>
        <v>ลานวัดบุคคโล</v>
      </c>
      <c r="E171" s="6" t="str">
        <f>IF(A171&gt;0,INDEX('Degree of Public Space By Distr'!J:J,MATCH(RawData_Position!A171,'Degree of Public Space By Distr'!L:L,0)),"")</f>
        <v>เขตธนบุรี</v>
      </c>
      <c r="F171" s="6">
        <f t="shared" si="31"/>
        <v>-0.95</v>
      </c>
      <c r="G171" s="6">
        <f t="shared" si="32"/>
        <v>0.02</v>
      </c>
      <c r="H17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1" s="7">
        <f>INDEX(Sheet1!D:D,MATCH(Table4[[#This Row],[PlaceName]],Sheet1!B:B,0))</f>
        <v>13.6999235038002</v>
      </c>
      <c r="J171" s="7">
        <f>INDEX(Sheet1!E:E,MATCH(Table4[[#This Row],[PlaceName]],Sheet1!B:B,0))</f>
        <v>100.489297758671</v>
      </c>
      <c r="K171" s="17"/>
      <c r="L171" s="17" t="s">
        <v>1285</v>
      </c>
      <c r="M171" s="17" t="str">
        <f>IF(A171&gt;0,INDEX('Degree of Public Space By Distr'!A:A,MATCH(RawData_Position!A171,'Degree of Public Space By Distr'!L:L,0)),"")</f>
        <v>ลานวัดบุคคโล</v>
      </c>
      <c r="N171" s="17">
        <f>INDEX(Input_Score!D:D,MATCH(Table4[[#This Row],[TypeScoring]],Input_Score!A:A,0))</f>
        <v>4</v>
      </c>
      <c r="O171" s="17">
        <f t="shared" si="29"/>
        <v>-1</v>
      </c>
      <c r="P171" s="17">
        <f t="shared" si="30"/>
        <v>0</v>
      </c>
      <c r="Q171" s="17"/>
      <c r="R171">
        <f>COUNTIFS(U$3:U171,U171)</f>
        <v>36</v>
      </c>
      <c r="S171">
        <f>INDEX(Quadrant_GoogleSheets!C:C,MATCH(Table4[[#This Row],[PlaceName]],Quadrant_GoogleSheets!A:A,0))</f>
        <v>-1</v>
      </c>
      <c r="T171">
        <f>INDEX(Quadrant_GoogleSheets!D:D,MATCH(Table4[[#This Row],[PlaceName]],Quadrant_GoogleSheets!A:A,0))</f>
        <v>0</v>
      </c>
      <c r="U171" t="str">
        <f t="shared" si="33"/>
        <v>-1,0,Ok</v>
      </c>
      <c r="V171">
        <f t="shared" si="34"/>
        <v>0.05</v>
      </c>
      <c r="W171">
        <f t="shared" si="35"/>
        <v>0.02</v>
      </c>
    </row>
    <row r="172" spans="1:23" x14ac:dyDescent="0.2">
      <c r="A172" s="9">
        <f t="shared" si="36"/>
        <v>169</v>
      </c>
      <c r="B172" s="7" t="s">
        <v>748</v>
      </c>
      <c r="C172" s="6" t="s">
        <v>6</v>
      </c>
      <c r="D172" s="6" t="str">
        <f>IF(A172&gt;0,INDEX('Degree of Public Space By Distr'!A:A,MATCH(RawData_Position!A172,'Degree of Public Space By Distr'!L:L,0)),"")</f>
        <v>ลานวัดบุปผารามวรวิหาร</v>
      </c>
      <c r="E172" s="6" t="str">
        <f>IF(A172&gt;0,INDEX('Degree of Public Space By Distr'!J:J,MATCH(RawData_Position!A172,'Degree of Public Space By Distr'!L:L,0)),"")</f>
        <v>เขตธนบุรี</v>
      </c>
      <c r="F172" s="6">
        <f t="shared" si="31"/>
        <v>-0.9</v>
      </c>
      <c r="G172" s="6">
        <f t="shared" si="32"/>
        <v>0.02</v>
      </c>
      <c r="H17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2" s="7">
        <f>INDEX(Sheet1!D:D,MATCH(Table4[[#This Row],[PlaceName]],Sheet1!B:B,0))</f>
        <v>13.7353872327507</v>
      </c>
      <c r="J172" s="7">
        <f>INDEX(Sheet1!E:E,MATCH(Table4[[#This Row],[PlaceName]],Sheet1!B:B,0))</f>
        <v>100.49245760775599</v>
      </c>
      <c r="K172" s="17"/>
      <c r="L172" s="17" t="s">
        <v>1285</v>
      </c>
      <c r="M172" s="17" t="str">
        <f>IF(A172&gt;0,INDEX('Degree of Public Space By Distr'!A:A,MATCH(RawData_Position!A172,'Degree of Public Space By Distr'!L:L,0)),"")</f>
        <v>ลานวัดบุปผารามวรวิหาร</v>
      </c>
      <c r="N172" s="17">
        <f>INDEX(Input_Score!D:D,MATCH(Table4[[#This Row],[TypeScoring]],Input_Score!A:A,0))</f>
        <v>4</v>
      </c>
      <c r="O172" s="17">
        <f t="shared" si="29"/>
        <v>-1</v>
      </c>
      <c r="P172" s="17">
        <f t="shared" si="30"/>
        <v>0</v>
      </c>
      <c r="Q172" s="17"/>
      <c r="R172">
        <f>COUNTIFS(U$3:U172,U172)</f>
        <v>37</v>
      </c>
      <c r="S172">
        <f>INDEX(Quadrant_GoogleSheets!C:C,MATCH(Table4[[#This Row],[PlaceName]],Quadrant_GoogleSheets!A:A,0))</f>
        <v>-1</v>
      </c>
      <c r="T172">
        <f>INDEX(Quadrant_GoogleSheets!D:D,MATCH(Table4[[#This Row],[PlaceName]],Quadrant_GoogleSheets!A:A,0))</f>
        <v>0</v>
      </c>
      <c r="U172" t="str">
        <f t="shared" si="33"/>
        <v>-1,0,Ok</v>
      </c>
      <c r="V172">
        <f t="shared" si="34"/>
        <v>0.1</v>
      </c>
      <c r="W172">
        <f t="shared" si="35"/>
        <v>0.02</v>
      </c>
    </row>
    <row r="173" spans="1:23" x14ac:dyDescent="0.2">
      <c r="A173" s="9">
        <f t="shared" si="36"/>
        <v>170</v>
      </c>
      <c r="B173" s="7" t="s">
        <v>749</v>
      </c>
      <c r="C173" s="6" t="s">
        <v>6</v>
      </c>
      <c r="D173" s="6" t="str">
        <f>IF(A173&gt;0,INDEX('Degree of Public Space By Distr'!A:A,MATCH(RawData_Position!A173,'Degree of Public Space By Distr'!L:L,0)),"")</f>
        <v>ลานวัดประดิษฐาราม (กรุงเทพมหานคร)</v>
      </c>
      <c r="E173" s="6" t="str">
        <f>IF(A173&gt;0,INDEX('Degree of Public Space By Distr'!J:J,MATCH(RawData_Position!A173,'Degree of Public Space By Distr'!L:L,0)),"")</f>
        <v>เขตธนบุรี</v>
      </c>
      <c r="F173" s="6">
        <f t="shared" si="31"/>
        <v>-0.85</v>
      </c>
      <c r="G173" s="6">
        <f t="shared" si="32"/>
        <v>0.02</v>
      </c>
      <c r="H17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3" s="7">
        <f>INDEX(Sheet1!D:D,MATCH(Table4[[#This Row],[PlaceName]],Sheet1!B:B,0))</f>
        <v>13.734161334913001</v>
      </c>
      <c r="J173" s="7">
        <f>INDEX(Sheet1!E:E,MATCH(Table4[[#This Row],[PlaceName]],Sheet1!B:B,0))</f>
        <v>100.487873107789</v>
      </c>
      <c r="K173" s="17"/>
      <c r="L173" s="17" t="s">
        <v>1285</v>
      </c>
      <c r="M173" s="17" t="str">
        <f>IF(A173&gt;0,INDEX('Degree of Public Space By Distr'!A:A,MATCH(RawData_Position!A173,'Degree of Public Space By Distr'!L:L,0)),"")</f>
        <v>ลานวัดประดิษฐาราม (กรุงเทพมหานคร)</v>
      </c>
      <c r="N173" s="17">
        <f>INDEX(Input_Score!D:D,MATCH(Table4[[#This Row],[TypeScoring]],Input_Score!A:A,0))</f>
        <v>4</v>
      </c>
      <c r="O173" s="17">
        <f t="shared" si="29"/>
        <v>-1</v>
      </c>
      <c r="P173" s="17">
        <f t="shared" si="30"/>
        <v>0</v>
      </c>
      <c r="Q173" s="17"/>
      <c r="R173">
        <f>COUNTIFS(U$3:U173,U173)</f>
        <v>38</v>
      </c>
      <c r="S173">
        <f>INDEX(Quadrant_GoogleSheets!C:C,MATCH(Table4[[#This Row],[PlaceName]],Quadrant_GoogleSheets!A:A,0))</f>
        <v>-1</v>
      </c>
      <c r="T173">
        <f>INDEX(Quadrant_GoogleSheets!D:D,MATCH(Table4[[#This Row],[PlaceName]],Quadrant_GoogleSheets!A:A,0))</f>
        <v>0</v>
      </c>
      <c r="U173" t="str">
        <f t="shared" si="33"/>
        <v>-1,0,Ok</v>
      </c>
      <c r="V173">
        <f t="shared" si="34"/>
        <v>0.15</v>
      </c>
      <c r="W173">
        <f t="shared" si="35"/>
        <v>0.02</v>
      </c>
    </row>
    <row r="174" spans="1:23" x14ac:dyDescent="0.2">
      <c r="A174" s="9">
        <f t="shared" si="36"/>
        <v>171</v>
      </c>
      <c r="B174" s="7" t="s">
        <v>750</v>
      </c>
      <c r="C174" s="6" t="s">
        <v>6</v>
      </c>
      <c r="D174" s="6" t="str">
        <f>IF(A174&gt;0,INDEX('Degree of Public Space By Distr'!A:A,MATCH(RawData_Position!A174,'Degree of Public Space By Distr'!L:L,0)),"")</f>
        <v>ลานวัดประยุรวงศาวาสวรวิหาร</v>
      </c>
      <c r="E174" s="6" t="str">
        <f>IF(A174&gt;0,INDEX('Degree of Public Space By Distr'!J:J,MATCH(RawData_Position!A174,'Degree of Public Space By Distr'!L:L,0)),"")</f>
        <v>เขตธนบุรี</v>
      </c>
      <c r="F174" s="6">
        <f t="shared" si="31"/>
        <v>-0.8</v>
      </c>
      <c r="G174" s="6">
        <f t="shared" si="32"/>
        <v>0.02</v>
      </c>
      <c r="H17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4" s="7">
        <f>INDEX(Sheet1!D:D,MATCH(Table4[[#This Row],[PlaceName]],Sheet1!B:B,0))</f>
        <v>13.737062923943</v>
      </c>
      <c r="J174" s="7">
        <f>INDEX(Sheet1!E:E,MATCH(Table4[[#This Row],[PlaceName]],Sheet1!B:B,0))</f>
        <v>100.495845873539</v>
      </c>
      <c r="K174" s="17"/>
      <c r="L174" s="17" t="s">
        <v>1285</v>
      </c>
      <c r="M174" s="17" t="str">
        <f>IF(A174&gt;0,INDEX('Degree of Public Space By Distr'!A:A,MATCH(RawData_Position!A174,'Degree of Public Space By Distr'!L:L,0)),"")</f>
        <v>ลานวัดประยุรวงศาวาสวรวิหาร</v>
      </c>
      <c r="N174" s="17">
        <f>INDEX(Input_Score!D:D,MATCH(Table4[[#This Row],[TypeScoring]],Input_Score!A:A,0))</f>
        <v>4</v>
      </c>
      <c r="O174" s="17">
        <f t="shared" si="29"/>
        <v>-1</v>
      </c>
      <c r="P174" s="17">
        <f t="shared" si="30"/>
        <v>0</v>
      </c>
      <c r="Q174" s="17"/>
      <c r="R174">
        <f>COUNTIFS(U$3:U174,U174)</f>
        <v>39</v>
      </c>
      <c r="S174">
        <f>INDEX(Quadrant_GoogleSheets!C:C,MATCH(Table4[[#This Row],[PlaceName]],Quadrant_GoogleSheets!A:A,0))</f>
        <v>-1</v>
      </c>
      <c r="T174">
        <f>INDEX(Quadrant_GoogleSheets!D:D,MATCH(Table4[[#This Row],[PlaceName]],Quadrant_GoogleSheets!A:A,0))</f>
        <v>0</v>
      </c>
      <c r="U174" t="str">
        <f t="shared" si="33"/>
        <v>-1,0,Ok</v>
      </c>
      <c r="V174">
        <f t="shared" si="34"/>
        <v>0.2</v>
      </c>
      <c r="W174">
        <f t="shared" si="35"/>
        <v>0.02</v>
      </c>
    </row>
    <row r="175" spans="1:23" x14ac:dyDescent="0.2">
      <c r="A175" s="9">
        <f t="shared" si="36"/>
        <v>172</v>
      </c>
      <c r="B175" s="7" t="s">
        <v>751</v>
      </c>
      <c r="C175" s="6" t="s">
        <v>6</v>
      </c>
      <c r="D175" s="6" t="str">
        <f>IF(A175&gt;0,INDEX('Degree of Public Space By Distr'!A:A,MATCH(RawData_Position!A175,'Degree of Public Space By Distr'!L:L,0)),"")</f>
        <v>ลานวัดโพธินิมิตรสถิตมหาสีมาราม</v>
      </c>
      <c r="E175" s="6" t="str">
        <f>IF(A175&gt;0,INDEX('Degree of Public Space By Distr'!J:J,MATCH(RawData_Position!A175,'Degree of Public Space By Distr'!L:L,0)),"")</f>
        <v>เขตธนบุรี</v>
      </c>
      <c r="F175" s="6">
        <f t="shared" si="31"/>
        <v>-0.75</v>
      </c>
      <c r="G175" s="6">
        <f t="shared" si="32"/>
        <v>0.02</v>
      </c>
      <c r="H17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5" s="7">
        <f>INDEX(Sheet1!D:D,MATCH(Table4[[#This Row],[PlaceName]],Sheet1!B:B,0))</f>
        <v>13.720794126865499</v>
      </c>
      <c r="J175" s="7">
        <f>INDEX(Sheet1!E:E,MATCH(Table4[[#This Row],[PlaceName]],Sheet1!B:B,0))</f>
        <v>100.48418390172399</v>
      </c>
      <c r="K175" s="17"/>
      <c r="L175" s="17" t="s">
        <v>1285</v>
      </c>
      <c r="M175" s="17" t="str">
        <f>IF(A175&gt;0,INDEX('Degree of Public Space By Distr'!A:A,MATCH(RawData_Position!A175,'Degree of Public Space By Distr'!L:L,0)),"")</f>
        <v>ลานวัดโพธินิมิตรสถิตมหาสีมาราม</v>
      </c>
      <c r="N175" s="17">
        <f>INDEX(Input_Score!D:D,MATCH(Table4[[#This Row],[TypeScoring]],Input_Score!A:A,0))</f>
        <v>4</v>
      </c>
      <c r="O175" s="17">
        <f t="shared" si="29"/>
        <v>-1</v>
      </c>
      <c r="P175" s="17">
        <f t="shared" si="30"/>
        <v>0</v>
      </c>
      <c r="Q175" s="17"/>
      <c r="R175">
        <f>COUNTIFS(U$3:U175,U175)</f>
        <v>40</v>
      </c>
      <c r="S175">
        <f>INDEX(Quadrant_GoogleSheets!C:C,MATCH(Table4[[#This Row],[PlaceName]],Quadrant_GoogleSheets!A:A,0))</f>
        <v>-1</v>
      </c>
      <c r="T175">
        <f>INDEX(Quadrant_GoogleSheets!D:D,MATCH(Table4[[#This Row],[PlaceName]],Quadrant_GoogleSheets!A:A,0))</f>
        <v>0</v>
      </c>
      <c r="U175" t="str">
        <f t="shared" si="33"/>
        <v>-1,0,Ok</v>
      </c>
      <c r="V175">
        <f t="shared" si="34"/>
        <v>0.25</v>
      </c>
      <c r="W175">
        <f t="shared" si="35"/>
        <v>0.02</v>
      </c>
    </row>
    <row r="176" spans="1:23" x14ac:dyDescent="0.2">
      <c r="A176" s="9">
        <f t="shared" si="36"/>
        <v>173</v>
      </c>
      <c r="B176" s="7" t="s">
        <v>752</v>
      </c>
      <c r="C176" s="6" t="s">
        <v>6</v>
      </c>
      <c r="D176" s="6" t="str">
        <f>IF(A176&gt;0,INDEX('Degree of Public Space By Distr'!A:A,MATCH(RawData_Position!A176,'Degree of Public Space By Distr'!L:L,0)),"")</f>
        <v>ลานวัดราชคฤห์วรวิหาร</v>
      </c>
      <c r="E176" s="6" t="str">
        <f>IF(A176&gt;0,INDEX('Degree of Public Space By Distr'!J:J,MATCH(RawData_Position!A176,'Degree of Public Space By Distr'!L:L,0)),"")</f>
        <v>เขตธนบุรี</v>
      </c>
      <c r="F176" s="6">
        <f t="shared" si="31"/>
        <v>-1.05</v>
      </c>
      <c r="G176" s="6">
        <f t="shared" si="32"/>
        <v>0.01</v>
      </c>
      <c r="H17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6" s="7">
        <f>INDEX(Sheet1!D:D,MATCH(Table4[[#This Row],[PlaceName]],Sheet1!B:B,0))</f>
        <v>13.7226520969948</v>
      </c>
      <c r="J176" s="7">
        <f>INDEX(Sheet1!E:E,MATCH(Table4[[#This Row],[PlaceName]],Sheet1!B:B,0))</f>
        <v>100.479750180137</v>
      </c>
      <c r="K176" s="17"/>
      <c r="L176" s="17" t="s">
        <v>1285</v>
      </c>
      <c r="M176" s="17" t="str">
        <f>IF(A176&gt;0,INDEX('Degree of Public Space By Distr'!A:A,MATCH(RawData_Position!A176,'Degree of Public Space By Distr'!L:L,0)),"")</f>
        <v>ลานวัดราชคฤห์วรวิหาร</v>
      </c>
      <c r="N176" s="17">
        <f>INDEX(Input_Score!D:D,MATCH(Table4[[#This Row],[TypeScoring]],Input_Score!A:A,0))</f>
        <v>4</v>
      </c>
      <c r="O176" s="17">
        <f t="shared" si="29"/>
        <v>-1</v>
      </c>
      <c r="P176" s="17">
        <f t="shared" si="30"/>
        <v>0</v>
      </c>
      <c r="Q176" s="17"/>
      <c r="R176">
        <f>COUNTIFS(U$3:U176,U176)</f>
        <v>41</v>
      </c>
      <c r="S176">
        <f>INDEX(Quadrant_GoogleSheets!C:C,MATCH(Table4[[#This Row],[PlaceName]],Quadrant_GoogleSheets!A:A,0))</f>
        <v>-1</v>
      </c>
      <c r="T176">
        <f>INDEX(Quadrant_GoogleSheets!D:D,MATCH(Table4[[#This Row],[PlaceName]],Quadrant_GoogleSheets!A:A,0))</f>
        <v>0</v>
      </c>
      <c r="U176" t="str">
        <f t="shared" si="33"/>
        <v>-1,0,Ok</v>
      </c>
      <c r="V176">
        <f t="shared" si="34"/>
        <v>-0.05</v>
      </c>
      <c r="W176">
        <f t="shared" si="35"/>
        <v>0.01</v>
      </c>
    </row>
    <row r="177" spans="1:23" x14ac:dyDescent="0.2">
      <c r="A177" s="9">
        <f t="shared" si="36"/>
        <v>174</v>
      </c>
      <c r="B177" s="7" t="s">
        <v>753</v>
      </c>
      <c r="C177" s="6" t="s">
        <v>6</v>
      </c>
      <c r="D177" s="6" t="str">
        <f>IF(A177&gt;0,INDEX('Degree of Public Space By Distr'!A:A,MATCH(RawData_Position!A177,'Degree of Public Space By Distr'!L:L,0)),"")</f>
        <v>ลานวัดราชวรินทร์</v>
      </c>
      <c r="E177" s="6" t="str">
        <f>IF(A177&gt;0,INDEX('Degree of Public Space By Distr'!J:J,MATCH(RawData_Position!A177,'Degree of Public Space By Distr'!L:L,0)),"")</f>
        <v>เขตธนบุรี</v>
      </c>
      <c r="F177" s="6">
        <f t="shared" si="31"/>
        <v>-1.1000000000000001</v>
      </c>
      <c r="G177" s="6">
        <f t="shared" si="32"/>
        <v>0.01</v>
      </c>
      <c r="H17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7" s="7">
        <f>INDEX(Sheet1!D:D,MATCH(Table4[[#This Row],[PlaceName]],Sheet1!B:B,0))</f>
        <v>13.7091061413226</v>
      </c>
      <c r="J177" s="7">
        <f>INDEX(Sheet1!E:E,MATCH(Table4[[#This Row],[PlaceName]],Sheet1!B:B,0))</f>
        <v>100.49195161570699</v>
      </c>
      <c r="K177" s="17"/>
      <c r="L177" s="17" t="s">
        <v>1285</v>
      </c>
      <c r="M177" s="17" t="str">
        <f>IF(A177&gt;0,INDEX('Degree of Public Space By Distr'!A:A,MATCH(RawData_Position!A177,'Degree of Public Space By Distr'!L:L,0)),"")</f>
        <v>ลานวัดราชวรินทร์</v>
      </c>
      <c r="N177" s="17">
        <f>INDEX(Input_Score!D:D,MATCH(Table4[[#This Row],[TypeScoring]],Input_Score!A:A,0))</f>
        <v>4</v>
      </c>
      <c r="O177" s="17">
        <f t="shared" si="29"/>
        <v>-1</v>
      </c>
      <c r="P177" s="17">
        <f t="shared" si="30"/>
        <v>0</v>
      </c>
      <c r="Q177" s="17"/>
      <c r="R177">
        <f>COUNTIFS(U$3:U177,U177)</f>
        <v>42</v>
      </c>
      <c r="S177">
        <f>INDEX(Quadrant_GoogleSheets!C:C,MATCH(Table4[[#This Row],[PlaceName]],Quadrant_GoogleSheets!A:A,0))</f>
        <v>-1</v>
      </c>
      <c r="T177">
        <f>INDEX(Quadrant_GoogleSheets!D:D,MATCH(Table4[[#This Row],[PlaceName]],Quadrant_GoogleSheets!A:A,0))</f>
        <v>0</v>
      </c>
      <c r="U177" t="str">
        <f t="shared" si="33"/>
        <v>-1,0,Ok</v>
      </c>
      <c r="V177">
        <f t="shared" si="34"/>
        <v>-0.1</v>
      </c>
      <c r="W177">
        <f t="shared" si="35"/>
        <v>0.01</v>
      </c>
    </row>
    <row r="178" spans="1:23" x14ac:dyDescent="0.2">
      <c r="A178" s="9">
        <f t="shared" si="36"/>
        <v>175</v>
      </c>
      <c r="B178" s="7" t="s">
        <v>754</v>
      </c>
      <c r="C178" s="6" t="s">
        <v>6</v>
      </c>
      <c r="D178" s="6" t="str">
        <f>IF(A178&gt;0,INDEX('Degree of Public Space By Distr'!A:A,MATCH(RawData_Position!A178,'Degree of Public Space By Distr'!L:L,0)),"")</f>
        <v>ลานวัดวรามาตยภัณฑสาราราม</v>
      </c>
      <c r="E178" s="6" t="str">
        <f>IF(A178&gt;0,INDEX('Degree of Public Space By Distr'!J:J,MATCH(RawData_Position!A178,'Degree of Public Space By Distr'!L:L,0)),"")</f>
        <v>เขตธนบุรี</v>
      </c>
      <c r="F178" s="6">
        <f t="shared" si="31"/>
        <v>-1.1499999999999999</v>
      </c>
      <c r="G178" s="6">
        <f t="shared" si="32"/>
        <v>0.01</v>
      </c>
      <c r="H17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8" s="7">
        <f>INDEX(Sheet1!D:D,MATCH(Table4[[#This Row],[PlaceName]],Sheet1!B:B,0))</f>
        <v>13.720204124483599</v>
      </c>
      <c r="J178" s="7">
        <f>INDEX(Sheet1!E:E,MATCH(Table4[[#This Row],[PlaceName]],Sheet1!B:B,0))</f>
        <v>100.47130614025301</v>
      </c>
      <c r="K178" s="17"/>
      <c r="L178" s="17" t="s">
        <v>1285</v>
      </c>
      <c r="M178" s="17" t="str">
        <f>IF(A178&gt;0,INDEX('Degree of Public Space By Distr'!A:A,MATCH(RawData_Position!A178,'Degree of Public Space By Distr'!L:L,0)),"")</f>
        <v>ลานวัดวรามาตยภัณฑสาราราม</v>
      </c>
      <c r="N178" s="17">
        <f>INDEX(Input_Score!D:D,MATCH(Table4[[#This Row],[TypeScoring]],Input_Score!A:A,0))</f>
        <v>4</v>
      </c>
      <c r="O178" s="17">
        <f t="shared" si="29"/>
        <v>-1</v>
      </c>
      <c r="P178" s="17">
        <f t="shared" si="30"/>
        <v>0</v>
      </c>
      <c r="Q178" s="17"/>
      <c r="R178">
        <f>COUNTIFS(U$3:U178,U178)</f>
        <v>43</v>
      </c>
      <c r="S178">
        <f>INDEX(Quadrant_GoogleSheets!C:C,MATCH(Table4[[#This Row],[PlaceName]],Quadrant_GoogleSheets!A:A,0))</f>
        <v>-1</v>
      </c>
      <c r="T178">
        <f>INDEX(Quadrant_GoogleSheets!D:D,MATCH(Table4[[#This Row],[PlaceName]],Quadrant_GoogleSheets!A:A,0))</f>
        <v>0</v>
      </c>
      <c r="U178" t="str">
        <f t="shared" si="33"/>
        <v>-1,0,Ok</v>
      </c>
      <c r="V178">
        <f t="shared" si="34"/>
        <v>-0.15</v>
      </c>
      <c r="W178">
        <f t="shared" si="35"/>
        <v>0.01</v>
      </c>
    </row>
    <row r="179" spans="1:23" x14ac:dyDescent="0.2">
      <c r="A179" s="9">
        <f t="shared" si="36"/>
        <v>176</v>
      </c>
      <c r="B179" s="7" t="s">
        <v>755</v>
      </c>
      <c r="C179" s="6" t="s">
        <v>6</v>
      </c>
      <c r="D179" s="6" t="str">
        <f>IF(A179&gt;0,INDEX('Degree of Public Space By Distr'!A:A,MATCH(RawData_Position!A179,'Degree of Public Space By Distr'!L:L,0)),"")</f>
        <v>ลานวัดเวฬุราชิณ</v>
      </c>
      <c r="E179" s="6" t="str">
        <f>IF(A179&gt;0,INDEX('Degree of Public Space By Distr'!J:J,MATCH(RawData_Position!A179,'Degree of Public Space By Distr'!L:L,0)),"")</f>
        <v>เขตธนบุรี</v>
      </c>
      <c r="F179" s="6">
        <f t="shared" si="31"/>
        <v>-1.2</v>
      </c>
      <c r="G179" s="6">
        <f t="shared" si="32"/>
        <v>0.01</v>
      </c>
      <c r="H17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79" s="7">
        <f>INDEX(Sheet1!D:D,MATCH(Table4[[#This Row],[PlaceName]],Sheet1!B:B,0))</f>
        <v>13.7255451410345</v>
      </c>
      <c r="J179" s="7">
        <f>INDEX(Sheet1!E:E,MATCH(Table4[[#This Row],[PlaceName]],Sheet1!B:B,0))</f>
        <v>100.48604367015101</v>
      </c>
      <c r="K179" s="17"/>
      <c r="L179" s="17" t="s">
        <v>1285</v>
      </c>
      <c r="M179" s="17" t="str">
        <f>IF(A179&gt;0,INDEX('Degree of Public Space By Distr'!A:A,MATCH(RawData_Position!A179,'Degree of Public Space By Distr'!L:L,0)),"")</f>
        <v>ลานวัดเวฬุราชิณ</v>
      </c>
      <c r="N179" s="17">
        <f>INDEX(Input_Score!D:D,MATCH(Table4[[#This Row],[TypeScoring]],Input_Score!A:A,0))</f>
        <v>4</v>
      </c>
      <c r="O179" s="17">
        <f t="shared" si="29"/>
        <v>-1</v>
      </c>
      <c r="P179" s="17">
        <f t="shared" si="30"/>
        <v>0</v>
      </c>
      <c r="Q179" s="17"/>
      <c r="R179">
        <f>COUNTIFS(U$3:U179,U179)</f>
        <v>44</v>
      </c>
      <c r="S179">
        <f>INDEX(Quadrant_GoogleSheets!C:C,MATCH(Table4[[#This Row],[PlaceName]],Quadrant_GoogleSheets!A:A,0))</f>
        <v>-1</v>
      </c>
      <c r="T179">
        <f>INDEX(Quadrant_GoogleSheets!D:D,MATCH(Table4[[#This Row],[PlaceName]],Quadrant_GoogleSheets!A:A,0))</f>
        <v>0</v>
      </c>
      <c r="U179" t="str">
        <f t="shared" si="33"/>
        <v>-1,0,Ok</v>
      </c>
      <c r="V179">
        <f t="shared" si="34"/>
        <v>-0.2</v>
      </c>
      <c r="W179">
        <f t="shared" si="35"/>
        <v>0.01</v>
      </c>
    </row>
    <row r="180" spans="1:23" x14ac:dyDescent="0.2">
      <c r="A180" s="9">
        <f t="shared" si="36"/>
        <v>177</v>
      </c>
      <c r="B180" s="7" t="s">
        <v>756</v>
      </c>
      <c r="C180" s="6" t="s">
        <v>6</v>
      </c>
      <c r="D180" s="6" t="str">
        <f>IF(A180&gt;0,INDEX('Degree of Public Space By Distr'!A:A,MATCH(RawData_Position!A180,'Degree of Public Space By Distr'!L:L,0)),"")</f>
        <v>ลานวัดสันติธรรมาราม</v>
      </c>
      <c r="E180" s="6" t="str">
        <f>IF(A180&gt;0,INDEX('Degree of Public Space By Distr'!J:J,MATCH(RawData_Position!A180,'Degree of Public Space By Distr'!L:L,0)),"")</f>
        <v>เขตธนบุรี</v>
      </c>
      <c r="F180" s="6">
        <f t="shared" si="31"/>
        <v>-1.25</v>
      </c>
      <c r="G180" s="6">
        <f t="shared" si="32"/>
        <v>0.01</v>
      </c>
      <c r="H18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80" s="7">
        <f>INDEX(Sheet1!D:D,MATCH(Table4[[#This Row],[PlaceName]],Sheet1!B:B,0))</f>
        <v>13.707187482552801</v>
      </c>
      <c r="J180" s="7">
        <f>INDEX(Sheet1!E:E,MATCH(Table4[[#This Row],[PlaceName]],Sheet1!B:B,0))</f>
        <v>100.488819207196</v>
      </c>
      <c r="K180" s="17"/>
      <c r="L180" s="17" t="s">
        <v>1285</v>
      </c>
      <c r="M180" s="17" t="str">
        <f>IF(A180&gt;0,INDEX('Degree of Public Space By Distr'!A:A,MATCH(RawData_Position!A180,'Degree of Public Space By Distr'!L:L,0)),"")</f>
        <v>ลานวัดสันติธรรมาราม</v>
      </c>
      <c r="N180" s="17">
        <f>INDEX(Input_Score!D:D,MATCH(Table4[[#This Row],[TypeScoring]],Input_Score!A:A,0))</f>
        <v>4</v>
      </c>
      <c r="O180" s="17">
        <f t="shared" si="29"/>
        <v>-1</v>
      </c>
      <c r="P180" s="17">
        <f t="shared" si="30"/>
        <v>0</v>
      </c>
      <c r="Q180" s="17"/>
      <c r="R180">
        <f>COUNTIFS(U$3:U180,U180)</f>
        <v>45</v>
      </c>
      <c r="S180">
        <f>INDEX(Quadrant_GoogleSheets!C:C,MATCH(Table4[[#This Row],[PlaceName]],Quadrant_GoogleSheets!A:A,0))</f>
        <v>-1</v>
      </c>
      <c r="T180">
        <f>INDEX(Quadrant_GoogleSheets!D:D,MATCH(Table4[[#This Row],[PlaceName]],Quadrant_GoogleSheets!A:A,0))</f>
        <v>0</v>
      </c>
      <c r="U180" t="str">
        <f t="shared" si="33"/>
        <v>-1,0,Ok</v>
      </c>
      <c r="V180">
        <f t="shared" si="34"/>
        <v>-0.25</v>
      </c>
      <c r="W180">
        <f t="shared" si="35"/>
        <v>0.01</v>
      </c>
    </row>
    <row r="181" spans="1:23" x14ac:dyDescent="0.2">
      <c r="A181" s="9">
        <f t="shared" si="36"/>
        <v>178</v>
      </c>
      <c r="B181" s="7" t="s">
        <v>757</v>
      </c>
      <c r="C181" s="6" t="s">
        <v>6</v>
      </c>
      <c r="D181" s="6" t="str">
        <f>IF(A181&gt;0,INDEX('Degree of Public Space By Distr'!A:A,MATCH(RawData_Position!A181,'Degree of Public Space By Distr'!L:L,0)),"")</f>
        <v>ลานวัดสุทธาวาส (เขตธนบุรี)</v>
      </c>
      <c r="E181" s="6" t="str">
        <f>IF(A181&gt;0,INDEX('Degree of Public Space By Distr'!J:J,MATCH(RawData_Position!A181,'Degree of Public Space By Distr'!L:L,0)),"")</f>
        <v>เขตธนบุรี</v>
      </c>
      <c r="F181" s="6">
        <f t="shared" si="31"/>
        <v>-0.95</v>
      </c>
      <c r="G181" s="6">
        <f t="shared" si="32"/>
        <v>0.01</v>
      </c>
      <c r="H181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81" s="7">
        <f>INDEX(Sheet1!D:D,MATCH(Table4[[#This Row],[PlaceName]],Sheet1!B:B,0))</f>
        <v>13.707886508454401</v>
      </c>
      <c r="J181" s="7">
        <f>INDEX(Sheet1!E:E,MATCH(Table4[[#This Row],[PlaceName]],Sheet1!B:B,0))</f>
        <v>100.48231819646</v>
      </c>
      <c r="K181" s="17"/>
      <c r="L181" s="17" t="s">
        <v>1285</v>
      </c>
      <c r="M181" s="17" t="str">
        <f>IF(A181&gt;0,INDEX('Degree of Public Space By Distr'!A:A,MATCH(RawData_Position!A181,'Degree of Public Space By Distr'!L:L,0)),"")</f>
        <v>ลานวัดสุทธาวาส (เขตธนบุรี)</v>
      </c>
      <c r="N181" s="17">
        <f>INDEX(Input_Score!D:D,MATCH(Table4[[#This Row],[TypeScoring]],Input_Score!A:A,0))</f>
        <v>4</v>
      </c>
      <c r="O181" s="17">
        <f t="shared" si="29"/>
        <v>-1</v>
      </c>
      <c r="P181" s="17">
        <f t="shared" si="30"/>
        <v>0</v>
      </c>
      <c r="Q181" s="17"/>
      <c r="R181">
        <f>COUNTIFS(U$3:U181,U181)</f>
        <v>46</v>
      </c>
      <c r="S181">
        <f>INDEX(Quadrant_GoogleSheets!C:C,MATCH(Table4[[#This Row],[PlaceName]],Quadrant_GoogleSheets!A:A,0))</f>
        <v>-1</v>
      </c>
      <c r="T181">
        <f>INDEX(Quadrant_GoogleSheets!D:D,MATCH(Table4[[#This Row],[PlaceName]],Quadrant_GoogleSheets!A:A,0))</f>
        <v>0</v>
      </c>
      <c r="U181" t="str">
        <f t="shared" si="33"/>
        <v>-1,0,Ok</v>
      </c>
      <c r="V181">
        <f t="shared" si="34"/>
        <v>0.05</v>
      </c>
      <c r="W181">
        <f t="shared" si="35"/>
        <v>0.01</v>
      </c>
    </row>
    <row r="182" spans="1:23" x14ac:dyDescent="0.2">
      <c r="A182" s="9">
        <f t="shared" si="36"/>
        <v>179</v>
      </c>
      <c r="B182" s="7" t="s">
        <v>758</v>
      </c>
      <c r="C182" s="6" t="s">
        <v>6</v>
      </c>
      <c r="D182" s="6" t="str">
        <f>IF(A182&gt;0,INDEX('Degree of Public Space By Distr'!A:A,MATCH(RawData_Position!A182,'Degree of Public Space By Distr'!L:L,0)),"")</f>
        <v>ลานวัดหิรัญรูจีวรวิหาร</v>
      </c>
      <c r="E182" s="6" t="str">
        <f>IF(A182&gt;0,INDEX('Degree of Public Space By Distr'!J:J,MATCH(RawData_Position!A182,'Degree of Public Space By Distr'!L:L,0)),"")</f>
        <v>เขตธนบุรี</v>
      </c>
      <c r="F182" s="6">
        <f t="shared" si="31"/>
        <v>-1.1499999999999999</v>
      </c>
      <c r="G182" s="6">
        <f t="shared" si="32"/>
        <v>2.0499999999999998</v>
      </c>
      <c r="H182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82" s="7">
        <f>INDEX(Sheet1!D:D,MATCH(Table4[[#This Row],[PlaceName]],Sheet1!B:B,0))</f>
        <v>13.7287856887805</v>
      </c>
      <c r="J182" s="7">
        <f>INDEX(Sheet1!E:E,MATCH(Table4[[#This Row],[PlaceName]],Sheet1!B:B,0))</f>
        <v>100.491141791012</v>
      </c>
      <c r="K182" s="17"/>
      <c r="L182" s="17" t="s">
        <v>1285</v>
      </c>
      <c r="M182" s="17" t="str">
        <f>IF(A182&gt;0,INDEX('Degree of Public Space By Distr'!A:A,MATCH(RawData_Position!A182,'Degree of Public Space By Distr'!L:L,0)),"")</f>
        <v>ลานวัดหิรัญรูจีวรวิหาร</v>
      </c>
      <c r="N182" s="17">
        <f>INDEX(Input_Score!D:D,MATCH(Table4[[#This Row],[TypeScoring]],Input_Score!A:A,0))</f>
        <v>7</v>
      </c>
      <c r="O182" s="17">
        <f t="shared" si="29"/>
        <v>-1</v>
      </c>
      <c r="P182" s="17">
        <f t="shared" si="30"/>
        <v>2</v>
      </c>
      <c r="Q182" s="17"/>
      <c r="R182">
        <f>COUNTIFS(U$3:U182,U182)</f>
        <v>3</v>
      </c>
      <c r="S182">
        <f>INDEX(Quadrant_GoogleSheets!C:C,MATCH(Table4[[#This Row],[PlaceName]],Quadrant_GoogleSheets!A:A,0))</f>
        <v>-1</v>
      </c>
      <c r="T182">
        <f>INDEX(Quadrant_GoogleSheets!D:D,MATCH(Table4[[#This Row],[PlaceName]],Quadrant_GoogleSheets!A:A,0))</f>
        <v>2</v>
      </c>
      <c r="U182" t="str">
        <f t="shared" si="33"/>
        <v>-1,2,Ok</v>
      </c>
      <c r="V182">
        <f t="shared" si="34"/>
        <v>-0.15</v>
      </c>
      <c r="W182">
        <f t="shared" si="35"/>
        <v>0.05</v>
      </c>
    </row>
    <row r="183" spans="1:23" x14ac:dyDescent="0.2">
      <c r="A183" s="9">
        <f t="shared" si="36"/>
        <v>180</v>
      </c>
      <c r="B183" s="7" t="s">
        <v>759</v>
      </c>
      <c r="C183" s="6" t="s">
        <v>6</v>
      </c>
      <c r="D183" s="6" t="str">
        <f>IF(A183&gt;0,INDEX('Degree of Public Space By Distr'!A:A,MATCH(RawData_Position!A183,'Degree of Public Space By Distr'!L:L,0)),"")</f>
        <v>ลานวัดใหญ่ศรีสุพรรณ</v>
      </c>
      <c r="E183" s="6" t="str">
        <f>IF(A183&gt;0,INDEX('Degree of Public Space By Distr'!J:J,MATCH(RawData_Position!A183,'Degree of Public Space By Distr'!L:L,0)),"")</f>
        <v>เขตธนบุรี</v>
      </c>
      <c r="F183" s="6">
        <f t="shared" si="31"/>
        <v>-0.9</v>
      </c>
      <c r="G183" s="6">
        <f t="shared" si="32"/>
        <v>0.01</v>
      </c>
      <c r="H18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83" s="7">
        <f>INDEX(Sheet1!D:D,MATCH(Table4[[#This Row],[PlaceName]],Sheet1!B:B,0))</f>
        <v>13.729951239548001</v>
      </c>
      <c r="J183" s="7">
        <f>INDEX(Sheet1!E:E,MATCH(Table4[[#This Row],[PlaceName]],Sheet1!B:B,0))</f>
        <v>100.48836950811101</v>
      </c>
      <c r="K183" s="17"/>
      <c r="L183" s="17" t="s">
        <v>1285</v>
      </c>
      <c r="M183" s="17" t="str">
        <f>IF(A183&gt;0,INDEX('Degree of Public Space By Distr'!A:A,MATCH(RawData_Position!A183,'Degree of Public Space By Distr'!L:L,0)),"")</f>
        <v>ลานวัดใหญ่ศรีสุพรรณ</v>
      </c>
      <c r="N183" s="17">
        <f>INDEX(Input_Score!D:D,MATCH(Table4[[#This Row],[TypeScoring]],Input_Score!A:A,0))</f>
        <v>4</v>
      </c>
      <c r="O183" s="17">
        <f t="shared" si="29"/>
        <v>-1</v>
      </c>
      <c r="P183" s="17">
        <f t="shared" si="30"/>
        <v>0</v>
      </c>
      <c r="Q183" s="17"/>
      <c r="R183">
        <f>COUNTIFS(U$3:U183,U183)</f>
        <v>47</v>
      </c>
      <c r="S183">
        <f>INDEX(Quadrant_GoogleSheets!C:C,MATCH(Table4[[#This Row],[PlaceName]],Quadrant_GoogleSheets!A:A,0))</f>
        <v>-1</v>
      </c>
      <c r="T183">
        <f>INDEX(Quadrant_GoogleSheets!D:D,MATCH(Table4[[#This Row],[PlaceName]],Quadrant_GoogleSheets!A:A,0))</f>
        <v>0</v>
      </c>
      <c r="U183" t="str">
        <f t="shared" si="33"/>
        <v>-1,0,Ok</v>
      </c>
      <c r="V183">
        <f t="shared" si="34"/>
        <v>0.1</v>
      </c>
      <c r="W183">
        <f t="shared" si="35"/>
        <v>0.01</v>
      </c>
    </row>
    <row r="184" spans="1:23" x14ac:dyDescent="0.2">
      <c r="A184" s="9">
        <f t="shared" si="36"/>
        <v>181</v>
      </c>
      <c r="B184" s="7" t="s">
        <v>760</v>
      </c>
      <c r="C184" s="6" t="s">
        <v>6</v>
      </c>
      <c r="D184" s="6" t="str">
        <f>IF(A184&gt;0,INDEX('Degree of Public Space By Distr'!A:A,MATCH(RawData_Position!A184,'Degree of Public Space By Distr'!L:L,0)),"")</f>
        <v>ลานวัดใหม่ยายนุ้ย</v>
      </c>
      <c r="E184" s="6" t="str">
        <f>IF(A184&gt;0,INDEX('Degree of Public Space By Distr'!J:J,MATCH(RawData_Position!A184,'Degree of Public Space By Distr'!L:L,0)),"")</f>
        <v>เขตธนบุรี</v>
      </c>
      <c r="F184" s="6">
        <f t="shared" si="31"/>
        <v>-0.85</v>
      </c>
      <c r="G184" s="6">
        <f t="shared" si="32"/>
        <v>0.01</v>
      </c>
      <c r="H18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84" s="7">
        <f>INDEX(Sheet1!D:D,MATCH(Table4[[#This Row],[PlaceName]],Sheet1!B:B,0))</f>
        <v>13.7121533278412</v>
      </c>
      <c r="J184" s="7">
        <f>INDEX(Sheet1!E:E,MATCH(Table4[[#This Row],[PlaceName]],Sheet1!B:B,0))</f>
        <v>100.468490536947</v>
      </c>
      <c r="K184" s="17"/>
      <c r="L184" s="17" t="s">
        <v>1285</v>
      </c>
      <c r="M184" s="17" t="str">
        <f>IF(A184&gt;0,INDEX('Degree of Public Space By Distr'!A:A,MATCH(RawData_Position!A184,'Degree of Public Space By Distr'!L:L,0)),"")</f>
        <v>ลานวัดใหม่ยายนุ้ย</v>
      </c>
      <c r="N184" s="17">
        <f>INDEX(Input_Score!D:D,MATCH(Table4[[#This Row],[TypeScoring]],Input_Score!A:A,0))</f>
        <v>4</v>
      </c>
      <c r="O184" s="17">
        <f t="shared" si="29"/>
        <v>-1</v>
      </c>
      <c r="P184" s="17">
        <f t="shared" si="30"/>
        <v>0</v>
      </c>
      <c r="Q184" s="17"/>
      <c r="R184">
        <f>COUNTIFS(U$3:U184,U184)</f>
        <v>48</v>
      </c>
      <c r="S184">
        <f>INDEX(Quadrant_GoogleSheets!C:C,MATCH(Table4[[#This Row],[PlaceName]],Quadrant_GoogleSheets!A:A,0))</f>
        <v>-1</v>
      </c>
      <c r="T184">
        <f>INDEX(Quadrant_GoogleSheets!D:D,MATCH(Table4[[#This Row],[PlaceName]],Quadrant_GoogleSheets!A:A,0))</f>
        <v>0</v>
      </c>
      <c r="U184" t="str">
        <f t="shared" si="33"/>
        <v>-1,0,Ok</v>
      </c>
      <c r="V184">
        <f t="shared" si="34"/>
        <v>0.15</v>
      </c>
      <c r="W184">
        <f t="shared" si="35"/>
        <v>0.01</v>
      </c>
    </row>
    <row r="185" spans="1:23" x14ac:dyDescent="0.2">
      <c r="A185" s="9">
        <f t="shared" si="36"/>
        <v>182</v>
      </c>
      <c r="B185" s="7" t="s">
        <v>761</v>
      </c>
      <c r="C185" s="6" t="s">
        <v>6</v>
      </c>
      <c r="D185" s="6" t="str">
        <f>IF(A185&gt;0,INDEX('Degree of Public Space By Distr'!A:A,MATCH(RawData_Position!A185,'Degree of Public Space By Distr'!L:L,0)),"")</f>
        <v>ลานวัดอินทารามวรวิหาร</v>
      </c>
      <c r="E185" s="6" t="str">
        <f>IF(A185&gt;0,INDEX('Degree of Public Space By Distr'!J:J,MATCH(RawData_Position!A185,'Degree of Public Space By Distr'!L:L,0)),"")</f>
        <v>เขตธนบุรี</v>
      </c>
      <c r="F185" s="6">
        <f t="shared" si="31"/>
        <v>-0.8</v>
      </c>
      <c r="G185" s="6">
        <f t="shared" si="32"/>
        <v>0.01</v>
      </c>
      <c r="H18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85" s="7">
        <f>INDEX(Sheet1!D:D,MATCH(Table4[[#This Row],[PlaceName]],Sheet1!B:B,0))</f>
        <v>13.723701469959799</v>
      </c>
      <c r="J185" s="7">
        <f>INDEX(Sheet1!E:E,MATCH(Table4[[#This Row],[PlaceName]],Sheet1!B:B,0))</f>
        <v>100.482933212353</v>
      </c>
      <c r="K185" s="17"/>
      <c r="L185" s="17" t="s">
        <v>1285</v>
      </c>
      <c r="M185" s="17" t="str">
        <f>IF(A185&gt;0,INDEX('Degree of Public Space By Distr'!A:A,MATCH(RawData_Position!A185,'Degree of Public Space By Distr'!L:L,0)),"")</f>
        <v>ลานวัดอินทารามวรวิหาร</v>
      </c>
      <c r="N185" s="17">
        <f>INDEX(Input_Score!D:D,MATCH(Table4[[#This Row],[TypeScoring]],Input_Score!A:A,0))</f>
        <v>4</v>
      </c>
      <c r="O185" s="17">
        <f t="shared" si="29"/>
        <v>-1</v>
      </c>
      <c r="P185" s="17">
        <f t="shared" si="30"/>
        <v>0</v>
      </c>
      <c r="Q185" s="17"/>
      <c r="R185">
        <f>COUNTIFS(U$3:U185,U185)</f>
        <v>49</v>
      </c>
      <c r="S185">
        <f>INDEX(Quadrant_GoogleSheets!C:C,MATCH(Table4[[#This Row],[PlaceName]],Quadrant_GoogleSheets!A:A,0))</f>
        <v>-1</v>
      </c>
      <c r="T185">
        <f>INDEX(Quadrant_GoogleSheets!D:D,MATCH(Table4[[#This Row],[PlaceName]],Quadrant_GoogleSheets!A:A,0))</f>
        <v>0</v>
      </c>
      <c r="U185" t="str">
        <f t="shared" si="33"/>
        <v>-1,0,Ok</v>
      </c>
      <c r="V185">
        <f t="shared" si="34"/>
        <v>0.2</v>
      </c>
      <c r="W185">
        <f t="shared" si="35"/>
        <v>0.01</v>
      </c>
    </row>
    <row r="186" spans="1:23" x14ac:dyDescent="0.2">
      <c r="A186" s="9">
        <f t="shared" si="36"/>
        <v>183</v>
      </c>
      <c r="B186" s="7" t="s">
        <v>762</v>
      </c>
      <c r="C186" s="6" t="s">
        <v>6</v>
      </c>
      <c r="D186" s="6" t="str">
        <f>IF(A186&gt;0,INDEX('Degree of Public Space By Distr'!A:A,MATCH(RawData_Position!A186,'Degree of Public Space By Distr'!L:L,0)),"")</f>
        <v>สวนโรงพยาบาลสมเด็จพระปิ่นเกล้า</v>
      </c>
      <c r="E186" s="6" t="str">
        <f>IF(A186&gt;0,INDEX('Degree of Public Space By Distr'!J:J,MATCH(RawData_Position!A186,'Degree of Public Space By Distr'!L:L,0)),"")</f>
        <v>เขตธนบุรี</v>
      </c>
      <c r="F186" s="6">
        <f t="shared" si="31"/>
        <v>1.95</v>
      </c>
      <c r="G186" s="6">
        <f t="shared" si="32"/>
        <v>2.0499999999999998</v>
      </c>
      <c r="H186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186" s="7">
        <f>INDEX(Sheet1!D:D,MATCH(Table4[[#This Row],[PlaceName]],Sheet1!B:B,0))</f>
        <v>13.7097435108626</v>
      </c>
      <c r="J186" s="7">
        <f>INDEX(Sheet1!E:E,MATCH(Table4[[#This Row],[PlaceName]],Sheet1!B:B,0))</f>
        <v>100.486518936097</v>
      </c>
      <c r="K186" s="17"/>
      <c r="L186" s="17" t="s">
        <v>1285</v>
      </c>
      <c r="M186" s="17" t="str">
        <f>IF(A186&gt;0,INDEX('Degree of Public Space By Distr'!A:A,MATCH(RawData_Position!A186,'Degree of Public Space By Distr'!L:L,0)),"")</f>
        <v>สวนโรงพยาบาลสมเด็จพระปิ่นเกล้า</v>
      </c>
      <c r="N186" s="17">
        <f>INDEX(Input_Score!D:D,MATCH(Table4[[#This Row],[TypeScoring]],Input_Score!A:A,0))</f>
        <v>9</v>
      </c>
      <c r="O186" s="17">
        <f t="shared" si="29"/>
        <v>2</v>
      </c>
      <c r="P186" s="17">
        <f t="shared" si="30"/>
        <v>2</v>
      </c>
      <c r="Q186" s="17"/>
      <c r="R186">
        <f>COUNTIFS(U$3:U186,U186)</f>
        <v>1</v>
      </c>
      <c r="S186">
        <f>INDEX(Quadrant_GoogleSheets!C:C,MATCH(Table4[[#This Row],[PlaceName]],Quadrant_GoogleSheets!A:A,0))</f>
        <v>2</v>
      </c>
      <c r="T186">
        <f>INDEX(Quadrant_GoogleSheets!D:D,MATCH(Table4[[#This Row],[PlaceName]],Quadrant_GoogleSheets!A:A,0))</f>
        <v>2</v>
      </c>
      <c r="U186" t="str">
        <f t="shared" si="33"/>
        <v>2,2,Ok</v>
      </c>
      <c r="V186">
        <f t="shared" si="34"/>
        <v>-0.05</v>
      </c>
      <c r="W186">
        <f t="shared" si="35"/>
        <v>0.05</v>
      </c>
    </row>
    <row r="187" spans="1:23" x14ac:dyDescent="0.2">
      <c r="A187" s="9">
        <f t="shared" si="36"/>
        <v>184</v>
      </c>
      <c r="B187" s="7" t="s">
        <v>763</v>
      </c>
      <c r="C187" s="6" t="s">
        <v>6</v>
      </c>
      <c r="D187" s="6" t="str">
        <f>IF(A187&gt;0,INDEX('Degree of Public Space By Distr'!A:A,MATCH(RawData_Position!A187,'Degree of Public Space By Distr'!L:L,0)),"")</f>
        <v>สวนโรงเรียนมัธยม ดาวคะนอง</v>
      </c>
      <c r="E187" s="6" t="str">
        <f>IF(A187&gt;0,INDEX('Degree of Public Space By Distr'!J:J,MATCH(RawData_Position!A187,'Degree of Public Space By Distr'!L:L,0)),"")</f>
        <v>เขตธนบุรี</v>
      </c>
      <c r="F187" s="6">
        <f t="shared" si="31"/>
        <v>1.9</v>
      </c>
      <c r="G187" s="6">
        <f t="shared" si="32"/>
        <v>-0.95</v>
      </c>
      <c r="H18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187" s="7">
        <f>INDEX(Sheet1!D:D,MATCH(Table4[[#This Row],[PlaceName]],Sheet1!B:B,0))</f>
        <v>0</v>
      </c>
      <c r="J187" s="7">
        <f>INDEX(Sheet1!E:E,MATCH(Table4[[#This Row],[PlaceName]],Sheet1!B:B,0))</f>
        <v>0</v>
      </c>
      <c r="K187" s="17" t="s">
        <v>1281</v>
      </c>
      <c r="L187" s="17" t="s">
        <v>1032</v>
      </c>
      <c r="M187" s="17" t="str">
        <f>IF(A187&gt;0,INDEX('Degree of Public Space By Distr'!A:A,MATCH(RawData_Position!A187,'Degree of Public Space By Distr'!L:L,0)),"")</f>
        <v>สวนโรงเรียนมัธยม ดาวคะนอง</v>
      </c>
      <c r="N187" s="17">
        <f>INDEX(Input_Score!D:D,MATCH(Table4[[#This Row],[TypeScoring]],Input_Score!A:A,0))</f>
        <v>3</v>
      </c>
      <c r="O187" s="17">
        <f t="shared" si="29"/>
        <v>2</v>
      </c>
      <c r="P187" s="17">
        <f t="shared" si="30"/>
        <v>-1</v>
      </c>
      <c r="Q187" s="17"/>
      <c r="R187">
        <f>COUNTIFS(U$3:U187,U187)</f>
        <v>2</v>
      </c>
      <c r="S187">
        <f>INDEX(Quadrant_GoogleSheets!C:C,MATCH(Table4[[#This Row],[PlaceName]],Quadrant_GoogleSheets!A:A,0))</f>
        <v>2</v>
      </c>
      <c r="T187">
        <f>INDEX(Quadrant_GoogleSheets!D:D,MATCH(Table4[[#This Row],[PlaceName]],Quadrant_GoogleSheets!A:A,0))</f>
        <v>-1</v>
      </c>
      <c r="U187" t="str">
        <f t="shared" si="33"/>
        <v>2,-1,No</v>
      </c>
      <c r="V187">
        <f t="shared" si="34"/>
        <v>-0.1</v>
      </c>
      <c r="W187">
        <f t="shared" si="35"/>
        <v>0.05</v>
      </c>
    </row>
    <row r="188" spans="1:23" x14ac:dyDescent="0.2">
      <c r="A188" s="9">
        <f t="shared" si="36"/>
        <v>185</v>
      </c>
      <c r="B188" s="7" t="s">
        <v>764</v>
      </c>
      <c r="C188" s="6" t="s">
        <v>6</v>
      </c>
      <c r="D188" s="6" t="str">
        <f>IF(A188&gt;0,INDEX('Degree of Public Space By Distr'!A:A,MATCH(RawData_Position!A188,'Degree of Public Space By Distr'!L:L,0)),"")</f>
        <v>สวนหย่อมริมคลองบ้านสมเด็จเจ้าพระยา</v>
      </c>
      <c r="E188" s="6" t="str">
        <f>IF(A188&gt;0,INDEX('Degree of Public Space By Distr'!J:J,MATCH(RawData_Position!A188,'Degree of Public Space By Distr'!L:L,0)),"")</f>
        <v>เขตธนบุรี</v>
      </c>
      <c r="F188" s="6" t="e">
        <f t="shared" si="31"/>
        <v>#VALUE!</v>
      </c>
      <c r="G188" s="6">
        <f t="shared" si="32"/>
        <v>2.0499999999999998</v>
      </c>
      <c r="H188" s="10" t="str">
        <f>IFERROR(INDEX(Quadrant_GoogleSheets!B:B,MATCH(Table4[[#This Row],[PlaceName]],Quadrant_GoogleSheets!A:A,0)),INDEX(Quadrant_GoogleSheets!B:B,MATCH(Table4[[#This Row],[Column1]],Quadrant_GoogleSheets!A:A,0)))</f>
        <v>Text</v>
      </c>
      <c r="I188" s="7">
        <f>INDEX(Sheet1!D:D,MATCH(Table4[[#This Row],[PlaceName]],Sheet1!B:B,0))</f>
        <v>13.733953898377401</v>
      </c>
      <c r="J188" s="7">
        <f>INDEX(Sheet1!E:E,MATCH(Table4[[#This Row],[PlaceName]],Sheet1!B:B,0))</f>
        <v>100.494712251778</v>
      </c>
      <c r="K188" s="17"/>
      <c r="L188" s="17" t="s">
        <v>1429</v>
      </c>
      <c r="M188" s="17" t="str">
        <f>IF(A188&gt;0,INDEX('Degree of Public Space By Distr'!A:A,MATCH(RawData_Position!A188,'Degree of Public Space By Distr'!L:L,0)),"")</f>
        <v>สวนหย่อมริมคลองบ้านสมเด็จเจ้าพระยา</v>
      </c>
      <c r="N188" s="17" t="e">
        <f>INDEX(Input_Score!D:D,MATCH(Table4[[#This Row],[TypeScoring]],Input_Score!A:A,0))</f>
        <v>#N/A</v>
      </c>
      <c r="O188" s="17" t="str">
        <f t="shared" si="29"/>
        <v>สนข.ธนบุรี</v>
      </c>
      <c r="P188" s="17">
        <f t="shared" si="30"/>
        <v>2</v>
      </c>
      <c r="Q188" s="17"/>
      <c r="R188">
        <f>COUNTIFS(U$3:U188,U188)</f>
        <v>1</v>
      </c>
      <c r="S188" t="str">
        <f>INDEX(Quadrant_GoogleSheets!C:C,MATCH(Table4[[#This Row],[PlaceName]],Quadrant_GoogleSheets!A:A,0))</f>
        <v>สนข.ธนบุรี</v>
      </c>
      <c r="T188">
        <f>INDEX(Quadrant_GoogleSheets!D:D,MATCH(Table4[[#This Row],[PlaceName]],Quadrant_GoogleSheets!A:A,0))</f>
        <v>2</v>
      </c>
      <c r="U188" t="str">
        <f t="shared" si="33"/>
        <v>สนข.ธนบุรี,2,No-Quadrant</v>
      </c>
      <c r="V188">
        <f t="shared" si="34"/>
        <v>-0.05</v>
      </c>
      <c r="W188">
        <f t="shared" si="35"/>
        <v>0.05</v>
      </c>
    </row>
    <row r="189" spans="1:23" x14ac:dyDescent="0.2">
      <c r="A189" s="9">
        <f t="shared" si="36"/>
        <v>186</v>
      </c>
      <c r="B189" s="7" t="s">
        <v>765</v>
      </c>
      <c r="C189" s="6" t="s">
        <v>6</v>
      </c>
      <c r="D189" s="6" t="str">
        <f>IF(A189&gt;0,INDEX('Degree of Public Space By Distr'!A:A,MATCH(RawData_Position!A189,'Degree of Public Space By Distr'!L:L,0)),"")</f>
        <v>สวนมหาวิทยาลัยราชภัฏบ้านสมเด็จเจ้าพระยา</v>
      </c>
      <c r="E189" s="6" t="str">
        <f>IF(A189&gt;0,INDEX('Degree of Public Space By Distr'!J:J,MATCH(RawData_Position!A189,'Degree of Public Space By Distr'!L:L,0)),"")</f>
        <v>เขตธนบุรี</v>
      </c>
      <c r="F189" s="6">
        <f t="shared" si="31"/>
        <v>0.95</v>
      </c>
      <c r="G189" s="6">
        <f t="shared" si="32"/>
        <v>0.05</v>
      </c>
      <c r="H189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189" s="7">
        <f>INDEX(Sheet1!D:D,MATCH(Table4[[#This Row],[PlaceName]],Sheet1!B:B,0))</f>
        <v>13.732837717737899</v>
      </c>
      <c r="J189" s="7">
        <f>INDEX(Sheet1!E:E,MATCH(Table4[[#This Row],[PlaceName]],Sheet1!B:B,0))</f>
        <v>100.489659233889</v>
      </c>
      <c r="K189" s="17"/>
      <c r="L189" s="17" t="s">
        <v>1285</v>
      </c>
      <c r="M189" s="17" t="str">
        <f>IF(A189&gt;0,INDEX('Degree of Public Space By Distr'!A:A,MATCH(RawData_Position!A189,'Degree of Public Space By Distr'!L:L,0)),"")</f>
        <v>สวนมหาวิทยาลัยราชภัฏบ้านสมเด็จเจ้าพระยา</v>
      </c>
      <c r="N189" s="17">
        <f>INDEX(Input_Score!D:D,MATCH(Table4[[#This Row],[TypeScoring]],Input_Score!A:A,0))</f>
        <v>6</v>
      </c>
      <c r="O189" s="17">
        <f t="shared" si="29"/>
        <v>1</v>
      </c>
      <c r="P189" s="17">
        <f t="shared" si="30"/>
        <v>0</v>
      </c>
      <c r="Q189" s="17"/>
      <c r="R189">
        <f>COUNTIFS(U$3:U189,U189)</f>
        <v>1</v>
      </c>
      <c r="S189">
        <f>INDEX(Quadrant_GoogleSheets!C:C,MATCH(Table4[[#This Row],[PlaceName]],Quadrant_GoogleSheets!A:A,0))</f>
        <v>1</v>
      </c>
      <c r="T189">
        <f>INDEX(Quadrant_GoogleSheets!D:D,MATCH(Table4[[#This Row],[PlaceName]],Quadrant_GoogleSheets!A:A,0))</f>
        <v>0</v>
      </c>
      <c r="U189" t="str">
        <f t="shared" si="33"/>
        <v>1,0,Ok</v>
      </c>
      <c r="V189">
        <f t="shared" si="34"/>
        <v>-0.05</v>
      </c>
      <c r="W189">
        <f t="shared" si="35"/>
        <v>0.05</v>
      </c>
    </row>
    <row r="190" spans="1:23" x14ac:dyDescent="0.2">
      <c r="A190" s="9">
        <f t="shared" si="36"/>
        <v>187</v>
      </c>
      <c r="B190" s="7" t="s">
        <v>766</v>
      </c>
      <c r="C190" s="6" t="s">
        <v>6</v>
      </c>
      <c r="D190" s="6" t="str">
        <f>IF(A190&gt;0,INDEX('Degree of Public Space By Distr'!A:A,MATCH(RawData_Position!A190,'Degree of Public Space By Distr'!L:L,0)),"")</f>
        <v>เขตบางซื่อ</v>
      </c>
      <c r="E190" s="6" t="str">
        <f>IF(A190&gt;0,INDEX('Degree of Public Space By Distr'!J:J,MATCH(RawData_Position!A190,'Degree of Public Space By Distr'!L:L,0)),"")</f>
        <v>เขตบางซื่อ</v>
      </c>
      <c r="F190" s="6">
        <f t="shared" si="31"/>
        <v>-0.25</v>
      </c>
      <c r="G190" s="6">
        <f t="shared" si="32"/>
        <v>0.04</v>
      </c>
      <c r="H190" s="10">
        <f>IFERROR(INDEX(Quadrant_GoogleSheets!B:B,MATCH(Table4[[#This Row],[PlaceName]],Quadrant_GoogleSheets!A:A,0)),INDEX(Quadrant_GoogleSheets!B:B,MATCH(Table4[[#This Row],[Column1]],Quadrant_GoogleSheets!A:A,0)))</f>
        <v>0</v>
      </c>
      <c r="I190" s="7">
        <f>INDEX(Sheet1!D:D,MATCH(Table4[[#This Row],[PlaceName]],Sheet1!B:B,0))</f>
        <v>0</v>
      </c>
      <c r="J190" s="7">
        <f>INDEX(Sheet1!E:E,MATCH(Table4[[#This Row],[PlaceName]],Sheet1!B:B,0))</f>
        <v>0</v>
      </c>
      <c r="K190" s="17" t="s">
        <v>1032</v>
      </c>
      <c r="L190" s="17" t="s">
        <v>1032</v>
      </c>
      <c r="M190" s="17" t="str">
        <f>IF(A190&gt;0,INDEX('Degree of Public Space By Distr'!A:A,MATCH(RawData_Position!A190,'Degree of Public Space By Distr'!L:L,0)),"")</f>
        <v>เขตบางซื่อ</v>
      </c>
      <c r="N190" s="17" t="e">
        <f>INDEX(Input_Score!D:D,MATCH(Table4[[#This Row],[TypeScoring]],Input_Score!A:A,0))</f>
        <v>#N/A</v>
      </c>
      <c r="O190" s="17">
        <f t="shared" si="29"/>
        <v>0</v>
      </c>
      <c r="P190" s="17">
        <f t="shared" si="30"/>
        <v>0</v>
      </c>
      <c r="Q190" s="17"/>
      <c r="R190">
        <f>COUNTIFS(U$3:U190,U190)</f>
        <v>15</v>
      </c>
      <c r="S190">
        <f>INDEX(Quadrant_GoogleSheets!C:C,MATCH(Table4[[#This Row],[PlaceName]],Quadrant_GoogleSheets!A:A,0))</f>
        <v>0</v>
      </c>
      <c r="T190">
        <f>INDEX(Quadrant_GoogleSheets!D:D,MATCH(Table4[[#This Row],[PlaceName]],Quadrant_GoogleSheets!A:A,0))</f>
        <v>0</v>
      </c>
      <c r="U190" t="str">
        <f t="shared" si="33"/>
        <v>0,0,No</v>
      </c>
      <c r="V190">
        <f t="shared" si="34"/>
        <v>-0.25</v>
      </c>
      <c r="W190">
        <f t="shared" si="35"/>
        <v>0.04</v>
      </c>
    </row>
    <row r="191" spans="1:23" x14ac:dyDescent="0.2">
      <c r="A191" s="9">
        <f t="shared" si="36"/>
        <v>188</v>
      </c>
      <c r="B191" s="7" t="s">
        <v>767</v>
      </c>
      <c r="C191" s="6" t="s">
        <v>6</v>
      </c>
      <c r="D191" s="6" t="str">
        <f>IF(A191&gt;0,INDEX('Degree of Public Space By Distr'!A:A,MATCH(RawData_Position!A191,'Degree of Public Space By Distr'!L:L,0)),"")</f>
        <v>สนามกีฬามหาวิทยาลัยเทคโนโลยีพระจอมเกล้า พระนครเหนือ</v>
      </c>
      <c r="E191" s="6" t="str">
        <f>IF(A191&gt;0,INDEX('Degree of Public Space By Distr'!J:J,MATCH(RawData_Position!A191,'Degree of Public Space By Distr'!L:L,0)),"")</f>
        <v>เขตบางซื่อ</v>
      </c>
      <c r="F191" s="6">
        <f t="shared" si="31"/>
        <v>0.9</v>
      </c>
      <c r="G191" s="6">
        <f t="shared" si="32"/>
        <v>0.05</v>
      </c>
      <c r="H191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191" s="7">
        <f>INDEX(Sheet1!D:D,MATCH(Table4[[#This Row],[PlaceName]],Sheet1!B:B,0))</f>
        <v>13.8226939313749</v>
      </c>
      <c r="J191" s="7">
        <f>INDEX(Sheet1!E:E,MATCH(Table4[[#This Row],[PlaceName]],Sheet1!B:B,0))</f>
        <v>100.512058006164</v>
      </c>
      <c r="K191" s="17"/>
      <c r="L191" s="17" t="s">
        <v>1285</v>
      </c>
      <c r="M191" s="17" t="str">
        <f>IF(A191&gt;0,INDEX('Degree of Public Space By Distr'!A:A,MATCH(RawData_Position!A191,'Degree of Public Space By Distr'!L:L,0)),"")</f>
        <v>สนามกีฬามหาวิทยาลัยเทคโนโลยีพระจอมเกล้า พระนครเหนือ</v>
      </c>
      <c r="N191" s="17">
        <f>INDEX(Input_Score!D:D,MATCH(Table4[[#This Row],[TypeScoring]],Input_Score!A:A,0))</f>
        <v>6</v>
      </c>
      <c r="O191" s="17">
        <f t="shared" si="29"/>
        <v>1</v>
      </c>
      <c r="P191" s="17">
        <f t="shared" si="30"/>
        <v>0</v>
      </c>
      <c r="Q191" s="17"/>
      <c r="R191">
        <f>COUNTIFS(U$3:U191,U191)</f>
        <v>2</v>
      </c>
      <c r="S191">
        <f>INDEX(Quadrant_GoogleSheets!C:C,MATCH(Table4[[#This Row],[PlaceName]],Quadrant_GoogleSheets!A:A,0))</f>
        <v>1</v>
      </c>
      <c r="T191">
        <f>INDEX(Quadrant_GoogleSheets!D:D,MATCH(Table4[[#This Row],[PlaceName]],Quadrant_GoogleSheets!A:A,0))</f>
        <v>0</v>
      </c>
      <c r="U191" t="str">
        <f t="shared" si="33"/>
        <v>1,0,Ok</v>
      </c>
      <c r="V191">
        <f t="shared" si="34"/>
        <v>-0.1</v>
      </c>
      <c r="W191">
        <f t="shared" si="35"/>
        <v>0.05</v>
      </c>
    </row>
    <row r="192" spans="1:23" x14ac:dyDescent="0.2">
      <c r="A192" s="9">
        <f t="shared" si="36"/>
        <v>189</v>
      </c>
      <c r="B192" s="7" t="s">
        <v>768</v>
      </c>
      <c r="C192" s="6" t="s">
        <v>6</v>
      </c>
      <c r="D192" s="6" t="str">
        <f>IF(A192&gt;0,INDEX('Degree of Public Space By Distr'!A:A,MATCH(RawData_Position!A192,'Degree of Public Space By Distr'!L:L,0)),"")</f>
        <v>สนามกีฬาโรงเรียนโยธินบูรณะ</v>
      </c>
      <c r="E192" s="6" t="str">
        <f>IF(A192&gt;0,INDEX('Degree of Public Space By Distr'!J:J,MATCH(RawData_Position!A192,'Degree of Public Space By Distr'!L:L,0)),"")</f>
        <v>เขตบางซื่อ</v>
      </c>
      <c r="F192" s="6">
        <f t="shared" si="31"/>
        <v>2.0499999999999998</v>
      </c>
      <c r="G192" s="6">
        <f t="shared" si="32"/>
        <v>0.04</v>
      </c>
      <c r="H192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192" s="7">
        <f>INDEX(Sheet1!D:D,MATCH(Table4[[#This Row],[PlaceName]],Sheet1!B:B,0))</f>
        <v>13.8139486704346</v>
      </c>
      <c r="J192" s="7">
        <f>INDEX(Sheet1!E:E,MATCH(Table4[[#This Row],[PlaceName]],Sheet1!B:B,0))</f>
        <v>100.520688841758</v>
      </c>
      <c r="K192" s="17"/>
      <c r="L192" s="17" t="s">
        <v>1285</v>
      </c>
      <c r="M192" s="17" t="str">
        <f>IF(A192&gt;0,INDEX('Degree of Public Space By Distr'!A:A,MATCH(RawData_Position!A192,'Degree of Public Space By Distr'!L:L,0)),"")</f>
        <v>สนามกีฬาโรงเรียนโยธินบูรณะ</v>
      </c>
      <c r="N192" s="17">
        <f>INDEX(Input_Score!D:D,MATCH(Table4[[#This Row],[TypeScoring]],Input_Score!A:A,0))</f>
        <v>6</v>
      </c>
      <c r="O192" s="17">
        <f t="shared" si="29"/>
        <v>2</v>
      </c>
      <c r="P192" s="17">
        <f t="shared" si="30"/>
        <v>0</v>
      </c>
      <c r="Q192" s="17"/>
      <c r="R192">
        <f>COUNTIFS(U$3:U192,U192)</f>
        <v>16</v>
      </c>
      <c r="S192">
        <f>INDEX(Quadrant_GoogleSheets!C:C,MATCH(Table4[[#This Row],[PlaceName]],Quadrant_GoogleSheets!A:A,0))</f>
        <v>2</v>
      </c>
      <c r="T192">
        <f>INDEX(Quadrant_GoogleSheets!D:D,MATCH(Table4[[#This Row],[PlaceName]],Quadrant_GoogleSheets!A:A,0))</f>
        <v>0</v>
      </c>
      <c r="U192" t="str">
        <f t="shared" si="33"/>
        <v>2,0,Ok</v>
      </c>
      <c r="V192">
        <f t="shared" si="34"/>
        <v>0.05</v>
      </c>
      <c r="W192">
        <f t="shared" si="35"/>
        <v>0.04</v>
      </c>
    </row>
    <row r="193" spans="1:23" x14ac:dyDescent="0.2">
      <c r="A193" s="9">
        <f t="shared" si="36"/>
        <v>190</v>
      </c>
      <c r="B193" s="7" t="s">
        <v>769</v>
      </c>
      <c r="C193" s="6" t="s">
        <v>6</v>
      </c>
      <c r="D193" s="6" t="str">
        <f>IF(A193&gt;0,INDEX('Degree of Public Space By Distr'!A:A,MATCH(RawData_Position!A193,'Degree of Public Space By Distr'!L:L,0)),"")</f>
        <v>ลาน Lotus's ประชาชื่น</v>
      </c>
      <c r="E193" s="6" t="str">
        <f>IF(A193&gt;0,INDEX('Degree of Public Space By Distr'!J:J,MATCH(RawData_Position!A193,'Degree of Public Space By Distr'!L:L,0)),"")</f>
        <v>เขตบางซื่อ</v>
      </c>
      <c r="F193" s="6">
        <f t="shared" si="31"/>
        <v>-2.1</v>
      </c>
      <c r="G193" s="6">
        <f t="shared" si="32"/>
        <v>0.04</v>
      </c>
      <c r="H19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93" s="7">
        <f>INDEX(Sheet1!D:D,MATCH(Table4[[#This Row],[PlaceName]],Sheet1!B:B,0))</f>
        <v>13.8062644135466</v>
      </c>
      <c r="J193" s="7">
        <f>INDEX(Sheet1!E:E,MATCH(Table4[[#This Row],[PlaceName]],Sheet1!B:B,0))</f>
        <v>100.533825295127</v>
      </c>
      <c r="K193" s="17"/>
      <c r="L193" s="17" t="s">
        <v>1285</v>
      </c>
      <c r="M193" s="17" t="str">
        <f>IF(A193&gt;0,INDEX('Degree of Public Space By Distr'!A:A,MATCH(RawData_Position!A193,'Degree of Public Space By Distr'!L:L,0)),"")</f>
        <v>ลาน Lotus's ประชาชื่น</v>
      </c>
      <c r="N193" s="17">
        <f>INDEX(Input_Score!D:D,MATCH(Table4[[#This Row],[TypeScoring]],Input_Score!A:A,0))</f>
        <v>4</v>
      </c>
      <c r="O193" s="17">
        <f t="shared" si="29"/>
        <v>-2</v>
      </c>
      <c r="P193" s="17">
        <f t="shared" si="30"/>
        <v>0</v>
      </c>
      <c r="Q193" s="17"/>
      <c r="R193">
        <f>COUNTIFS(U$3:U193,U193)</f>
        <v>12</v>
      </c>
      <c r="S193">
        <f>INDEX(Quadrant_GoogleSheets!C:C,MATCH(Table4[[#This Row],[PlaceName]],Quadrant_GoogleSheets!A:A,0))</f>
        <v>-2</v>
      </c>
      <c r="T193">
        <f>INDEX(Quadrant_GoogleSheets!D:D,MATCH(Table4[[#This Row],[PlaceName]],Quadrant_GoogleSheets!A:A,0))</f>
        <v>0</v>
      </c>
      <c r="U193" t="str">
        <f t="shared" si="33"/>
        <v>-2,0,Ok</v>
      </c>
      <c r="V193">
        <f t="shared" si="34"/>
        <v>-0.1</v>
      </c>
      <c r="W193">
        <f t="shared" si="35"/>
        <v>0.04</v>
      </c>
    </row>
    <row r="194" spans="1:23" x14ac:dyDescent="0.2">
      <c r="A194" s="9">
        <f t="shared" si="36"/>
        <v>191</v>
      </c>
      <c r="B194" s="7" t="s">
        <v>770</v>
      </c>
      <c r="C194" s="6" t="s">
        <v>6</v>
      </c>
      <c r="D194" s="6" t="str">
        <f>IF(A194&gt;0,INDEX('Degree of Public Space By Distr'!A:A,MATCH(RawData_Position!A194,'Degree of Public Space By Distr'!L:L,0)),"")</f>
        <v>ลาน Big C วงศ์สว่าง</v>
      </c>
      <c r="E194" s="6" t="str">
        <f>IF(A194&gt;0,INDEX('Degree of Public Space By Distr'!J:J,MATCH(RawData_Position!A194,'Degree of Public Space By Distr'!L:L,0)),"")</f>
        <v>เขตบางซื่อ</v>
      </c>
      <c r="F194" s="6">
        <f t="shared" si="31"/>
        <v>-2.15</v>
      </c>
      <c r="G194" s="6">
        <f t="shared" si="32"/>
        <v>0.04</v>
      </c>
      <c r="H194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94" s="7">
        <f>INDEX(Sheet1!D:D,MATCH(Table4[[#This Row],[PlaceName]],Sheet1!B:B,0))</f>
        <v>13.827062213028601</v>
      </c>
      <c r="J194" s="7">
        <f>INDEX(Sheet1!E:E,MATCH(Table4[[#This Row],[PlaceName]],Sheet1!B:B,0))</f>
        <v>100.5279225092</v>
      </c>
      <c r="K194" s="17"/>
      <c r="L194" s="17" t="s">
        <v>1285</v>
      </c>
      <c r="M194" s="17" t="str">
        <f>IF(A194&gt;0,INDEX('Degree of Public Space By Distr'!A:A,MATCH(RawData_Position!A194,'Degree of Public Space By Distr'!L:L,0)),"")</f>
        <v>ลาน Big C วงศ์สว่าง</v>
      </c>
      <c r="N194" s="17">
        <f>INDEX(Input_Score!D:D,MATCH(Table4[[#This Row],[TypeScoring]],Input_Score!A:A,0))</f>
        <v>4</v>
      </c>
      <c r="O194" s="17">
        <f t="shared" si="29"/>
        <v>-2</v>
      </c>
      <c r="P194" s="17">
        <f t="shared" si="30"/>
        <v>0</v>
      </c>
      <c r="Q194" s="17"/>
      <c r="R194">
        <f>COUNTIFS(U$3:U194,U194)</f>
        <v>13</v>
      </c>
      <c r="S194">
        <f>INDEX(Quadrant_GoogleSheets!C:C,MATCH(Table4[[#This Row],[PlaceName]],Quadrant_GoogleSheets!A:A,0))</f>
        <v>-2</v>
      </c>
      <c r="T194">
        <f>INDEX(Quadrant_GoogleSheets!D:D,MATCH(Table4[[#This Row],[PlaceName]],Quadrant_GoogleSheets!A:A,0))</f>
        <v>0</v>
      </c>
      <c r="U194" t="str">
        <f t="shared" si="33"/>
        <v>-2,0,Ok</v>
      </c>
      <c r="V194">
        <f t="shared" si="34"/>
        <v>-0.15</v>
      </c>
      <c r="W194">
        <f t="shared" si="35"/>
        <v>0.04</v>
      </c>
    </row>
    <row r="195" spans="1:23" x14ac:dyDescent="0.2">
      <c r="A195" s="9">
        <f t="shared" si="36"/>
        <v>192</v>
      </c>
      <c r="B195" s="7" t="s">
        <v>771</v>
      </c>
      <c r="C195" s="6" t="s">
        <v>6</v>
      </c>
      <c r="D195" s="6" t="str">
        <f>IF(A195&gt;0,INDEX('Degree of Public Space By Distr'!A:A,MATCH(RawData_Position!A195,'Degree of Public Space By Distr'!L:L,0)),"")</f>
        <v>ลาน Gateway บางซื่อ</v>
      </c>
      <c r="E195" s="6" t="str">
        <f>IF(A195&gt;0,INDEX('Degree of Public Space By Distr'!J:J,MATCH(RawData_Position!A195,'Degree of Public Space By Distr'!L:L,0)),"")</f>
        <v>เขตบางซื่อ</v>
      </c>
      <c r="F195" s="6">
        <f t="shared" si="31"/>
        <v>-2.2000000000000002</v>
      </c>
      <c r="G195" s="6">
        <f t="shared" si="32"/>
        <v>0.04</v>
      </c>
      <c r="H19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95" s="7">
        <f>INDEX(Sheet1!D:D,MATCH(Table4[[#This Row],[PlaceName]],Sheet1!B:B,0))</f>
        <v>13.806088870960901</v>
      </c>
      <c r="J195" s="7">
        <f>INDEX(Sheet1!E:E,MATCH(Table4[[#This Row],[PlaceName]],Sheet1!B:B,0))</f>
        <v>100.52353041009</v>
      </c>
      <c r="K195" s="17"/>
      <c r="L195" s="17" t="s">
        <v>1285</v>
      </c>
      <c r="M195" s="17" t="str">
        <f>IF(A195&gt;0,INDEX('Degree of Public Space By Distr'!A:A,MATCH(RawData_Position!A195,'Degree of Public Space By Distr'!L:L,0)),"")</f>
        <v>ลาน Gateway บางซื่อ</v>
      </c>
      <c r="N195" s="17">
        <f>INDEX(Input_Score!D:D,MATCH(Table4[[#This Row],[TypeScoring]],Input_Score!A:A,0))</f>
        <v>4</v>
      </c>
      <c r="O195" s="17">
        <f t="shared" si="29"/>
        <v>-2</v>
      </c>
      <c r="P195" s="17">
        <f t="shared" si="30"/>
        <v>0</v>
      </c>
      <c r="Q195" s="17"/>
      <c r="R195">
        <f>COUNTIFS(U$3:U195,U195)</f>
        <v>14</v>
      </c>
      <c r="S195">
        <f>INDEX(Quadrant_GoogleSheets!C:C,MATCH(Table4[[#This Row],[PlaceName]],Quadrant_GoogleSheets!A:A,0))</f>
        <v>-2</v>
      </c>
      <c r="T195">
        <f>INDEX(Quadrant_GoogleSheets!D:D,MATCH(Table4[[#This Row],[PlaceName]],Quadrant_GoogleSheets!A:A,0))</f>
        <v>0</v>
      </c>
      <c r="U195" t="str">
        <f t="shared" si="33"/>
        <v>-2,0,Ok</v>
      </c>
      <c r="V195">
        <f t="shared" si="34"/>
        <v>-0.2</v>
      </c>
      <c r="W195">
        <f t="shared" si="35"/>
        <v>0.04</v>
      </c>
    </row>
    <row r="196" spans="1:23" x14ac:dyDescent="0.2">
      <c r="A196" s="9">
        <f t="shared" si="36"/>
        <v>193</v>
      </c>
      <c r="B196" s="7" t="s">
        <v>772</v>
      </c>
      <c r="C196" s="6" t="s">
        <v>6</v>
      </c>
      <c r="D196" s="6" t="str">
        <f>IF(A196&gt;0,INDEX('Degree of Public Space By Distr'!A:A,MATCH(RawData_Position!A196,'Degree of Public Space By Distr'!L:L,0)),"")</f>
        <v>ลานวัดทองสุทธาราม</v>
      </c>
      <c r="E196" s="6" t="str">
        <f>IF(A196&gt;0,INDEX('Degree of Public Space By Distr'!J:J,MATCH(RawData_Position!A196,'Degree of Public Space By Distr'!L:L,0)),"")</f>
        <v>เขตบางซื่อ</v>
      </c>
      <c r="F196" s="6">
        <f t="shared" si="31"/>
        <v>-0.75</v>
      </c>
      <c r="G196" s="6">
        <f t="shared" si="32"/>
        <v>0.01</v>
      </c>
      <c r="H19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96" s="7">
        <f>INDEX(Sheet1!D:D,MATCH(Table4[[#This Row],[PlaceName]],Sheet1!B:B,0))</f>
        <v>13.8334714603695</v>
      </c>
      <c r="J196" s="7">
        <f>INDEX(Sheet1!E:E,MATCH(Table4[[#This Row],[PlaceName]],Sheet1!B:B,0))</f>
        <v>100.53000730114501</v>
      </c>
      <c r="K196" s="17"/>
      <c r="L196" s="17" t="s">
        <v>1285</v>
      </c>
      <c r="M196" s="17" t="str">
        <f>IF(A196&gt;0,INDEX('Degree of Public Space By Distr'!A:A,MATCH(RawData_Position!A196,'Degree of Public Space By Distr'!L:L,0)),"")</f>
        <v>ลานวัดทองสุทธาราม</v>
      </c>
      <c r="N196" s="17">
        <f>INDEX(Input_Score!D:D,MATCH(Table4[[#This Row],[TypeScoring]],Input_Score!A:A,0))</f>
        <v>4</v>
      </c>
      <c r="O196" s="17">
        <f t="shared" ref="O196:O259" si="37">S196</f>
        <v>-1</v>
      </c>
      <c r="P196" s="17">
        <f t="shared" ref="P196:P259" si="38">T196</f>
        <v>0</v>
      </c>
      <c r="Q196" s="17"/>
      <c r="R196">
        <f>COUNTIFS(U$3:U196,U196)</f>
        <v>50</v>
      </c>
      <c r="S196">
        <f>INDEX(Quadrant_GoogleSheets!C:C,MATCH(Table4[[#This Row],[PlaceName]],Quadrant_GoogleSheets!A:A,0))</f>
        <v>-1</v>
      </c>
      <c r="T196">
        <f>INDEX(Quadrant_GoogleSheets!D:D,MATCH(Table4[[#This Row],[PlaceName]],Quadrant_GoogleSheets!A:A,0))</f>
        <v>0</v>
      </c>
      <c r="U196" t="str">
        <f t="shared" si="33"/>
        <v>-1,0,Ok</v>
      </c>
      <c r="V196">
        <f t="shared" si="34"/>
        <v>0.25</v>
      </c>
      <c r="W196">
        <f t="shared" si="35"/>
        <v>0.01</v>
      </c>
    </row>
    <row r="197" spans="1:23" x14ac:dyDescent="0.2">
      <c r="A197" s="9">
        <f t="shared" si="36"/>
        <v>194</v>
      </c>
      <c r="B197" s="7" t="s">
        <v>773</v>
      </c>
      <c r="C197" s="6" t="s">
        <v>6</v>
      </c>
      <c r="D197" s="6" t="str">
        <f>IF(A197&gt;0,INDEX('Degree of Public Space By Distr'!A:A,MATCH(RawData_Position!A197,'Degree of Public Space By Distr'!L:L,0)),"")</f>
        <v>ลานวัดบางโพโอมาวาส</v>
      </c>
      <c r="E197" s="6" t="str">
        <f>IF(A197&gt;0,INDEX('Degree of Public Space By Distr'!J:J,MATCH(RawData_Position!A197,'Degree of Public Space By Distr'!L:L,0)),"")</f>
        <v>เขตบางซื่อ</v>
      </c>
      <c r="F197" s="6">
        <f t="shared" ref="F197:F260" si="39">S197+V197</f>
        <v>-1.1000000000000001</v>
      </c>
      <c r="G197" s="6">
        <f t="shared" ref="G197:G260" si="40">T197+W197</f>
        <v>-0.95</v>
      </c>
      <c r="H19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197" s="7">
        <f>INDEX(Sheet1!D:D,MATCH(Table4[[#This Row],[PlaceName]],Sheet1!B:B,0))</f>
        <v>13.8089597339235</v>
      </c>
      <c r="J197" s="7">
        <f>INDEX(Sheet1!E:E,MATCH(Table4[[#This Row],[PlaceName]],Sheet1!B:B,0))</f>
        <v>100.518998081474</v>
      </c>
      <c r="K197" s="17"/>
      <c r="L197" s="17" t="s">
        <v>1285</v>
      </c>
      <c r="M197" s="17" t="str">
        <f>IF(A197&gt;0,INDEX('Degree of Public Space By Distr'!A:A,MATCH(RawData_Position!A197,'Degree of Public Space By Distr'!L:L,0)),"")</f>
        <v>ลานวัดบางโพโอมาวาส</v>
      </c>
      <c r="N197" s="17">
        <f>INDEX(Input_Score!D:D,MATCH(Table4[[#This Row],[TypeScoring]],Input_Score!A:A,0))</f>
        <v>1</v>
      </c>
      <c r="O197" s="17">
        <f t="shared" si="37"/>
        <v>-1</v>
      </c>
      <c r="P197" s="17">
        <f t="shared" si="38"/>
        <v>-1</v>
      </c>
      <c r="Q197" s="17"/>
      <c r="R197">
        <f>COUNTIFS(U$3:U197,U197)</f>
        <v>2</v>
      </c>
      <c r="S197">
        <f>INDEX(Quadrant_GoogleSheets!C:C,MATCH(Table4[[#This Row],[PlaceName]],Quadrant_GoogleSheets!A:A,0))</f>
        <v>-1</v>
      </c>
      <c r="T197">
        <f>INDEX(Quadrant_GoogleSheets!D:D,MATCH(Table4[[#This Row],[PlaceName]],Quadrant_GoogleSheets!A:A,0))</f>
        <v>-1</v>
      </c>
      <c r="U197" t="str">
        <f t="shared" ref="U197:U260" si="41">S197&amp;","&amp;T197&amp;","&amp;L197</f>
        <v>-1,-1,Ok</v>
      </c>
      <c r="V197">
        <f t="shared" ref="V197:V260" si="42">INDEX(AD:AD,MATCH($R197,$Z:$Z,0))</f>
        <v>-0.1</v>
      </c>
      <c r="W197">
        <f t="shared" ref="W197:W260" si="43">INDEX(AE:AE,MATCH($R197,$Z:$Z,0))</f>
        <v>0.05</v>
      </c>
    </row>
    <row r="198" spans="1:23" x14ac:dyDescent="0.2">
      <c r="A198" s="9">
        <f t="shared" ref="A198:A261" si="44">IF(OR(A197="",A197=$A$1),"",A197+1)</f>
        <v>195</v>
      </c>
      <c r="B198" s="7" t="s">
        <v>774</v>
      </c>
      <c r="C198" s="6" t="s">
        <v>6</v>
      </c>
      <c r="D198" s="6" t="str">
        <f>IF(A198&gt;0,INDEX('Degree of Public Space By Distr'!A:A,MATCH(RawData_Position!A198,'Degree of Public Space By Distr'!L:L,0)),"")</f>
        <v>ลานวัดประชาศรัทธาธรรม (กรุงเทพมหานคร)</v>
      </c>
      <c r="E198" s="6" t="str">
        <f>IF(A198&gt;0,INDEX('Degree of Public Space By Distr'!J:J,MATCH(RawData_Position!A198,'Degree of Public Space By Distr'!L:L,0)),"")</f>
        <v>เขตบางซื่อ</v>
      </c>
      <c r="F198" s="6">
        <f t="shared" si="39"/>
        <v>-1.2</v>
      </c>
      <c r="G198" s="6">
        <f t="shared" si="40"/>
        <v>1.05</v>
      </c>
      <c r="H198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198" s="7">
        <f>INDEX(Sheet1!D:D,MATCH(Table4[[#This Row],[PlaceName]],Sheet1!B:B,0))</f>
        <v>13.8186655276268</v>
      </c>
      <c r="J198" s="7">
        <f>INDEX(Sheet1!E:E,MATCH(Table4[[#This Row],[PlaceName]],Sheet1!B:B,0))</f>
        <v>100.518632895721</v>
      </c>
      <c r="K198" s="17"/>
      <c r="L198" s="17" t="s">
        <v>1285</v>
      </c>
      <c r="M198" s="17" t="str">
        <f>IF(A198&gt;0,INDEX('Degree of Public Space By Distr'!A:A,MATCH(RawData_Position!A198,'Degree of Public Space By Distr'!L:L,0)),"")</f>
        <v>ลานวัดประชาศรัทธาธรรม (กรุงเทพมหานคร)</v>
      </c>
      <c r="N198" s="17">
        <f>INDEX(Input_Score!D:D,MATCH(Table4[[#This Row],[TypeScoring]],Input_Score!A:A,0))</f>
        <v>7</v>
      </c>
      <c r="O198" s="17">
        <f t="shared" si="37"/>
        <v>-1</v>
      </c>
      <c r="P198" s="17">
        <f t="shared" si="38"/>
        <v>1</v>
      </c>
      <c r="Q198" s="17"/>
      <c r="R198">
        <f>COUNTIFS(U$3:U198,U198)</f>
        <v>4</v>
      </c>
      <c r="S198">
        <f>INDEX(Quadrant_GoogleSheets!C:C,MATCH(Table4[[#This Row],[PlaceName]],Quadrant_GoogleSheets!A:A,0))</f>
        <v>-1</v>
      </c>
      <c r="T198">
        <f>INDEX(Quadrant_GoogleSheets!D:D,MATCH(Table4[[#This Row],[PlaceName]],Quadrant_GoogleSheets!A:A,0))</f>
        <v>1</v>
      </c>
      <c r="U198" t="str">
        <f t="shared" si="41"/>
        <v>-1,1,Ok</v>
      </c>
      <c r="V198">
        <f t="shared" si="42"/>
        <v>-0.2</v>
      </c>
      <c r="W198">
        <f t="shared" si="43"/>
        <v>0.05</v>
      </c>
    </row>
    <row r="199" spans="1:23" x14ac:dyDescent="0.2">
      <c r="A199" s="9">
        <f t="shared" si="44"/>
        <v>196</v>
      </c>
      <c r="B199" s="7" t="s">
        <v>775</v>
      </c>
      <c r="C199" s="6" t="s">
        <v>6</v>
      </c>
      <c r="D199" s="6" t="str">
        <f>IF(A199&gt;0,INDEX('Degree of Public Space By Distr'!A:A,MATCH(RawData_Position!A199,'Degree of Public Space By Distr'!L:L,0)),"")</f>
        <v>ลานวัดประดู่ธรรมาธิปัตย์</v>
      </c>
      <c r="E199" s="6" t="str">
        <f>IF(A199&gt;0,INDEX('Degree of Public Space By Distr'!J:J,MATCH(RawData_Position!A199,'Degree of Public Space By Distr'!L:L,0)),"")</f>
        <v>เขตบางซื่อ</v>
      </c>
      <c r="F199" s="6">
        <f t="shared" si="39"/>
        <v>-1.05</v>
      </c>
      <c r="G199" s="6">
        <f t="shared" si="40"/>
        <v>-0.01</v>
      </c>
      <c r="H19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199" s="7">
        <f>INDEX(Sheet1!D:D,MATCH(Table4[[#This Row],[PlaceName]],Sheet1!B:B,0))</f>
        <v>13.801492435158099</v>
      </c>
      <c r="J199" s="7">
        <f>INDEX(Sheet1!E:E,MATCH(Table4[[#This Row],[PlaceName]],Sheet1!B:B,0))</f>
        <v>100.523568585425</v>
      </c>
      <c r="K199" s="17"/>
      <c r="L199" s="17" t="s">
        <v>1285</v>
      </c>
      <c r="M199" s="17" t="str">
        <f>IF(A199&gt;0,INDEX('Degree of Public Space By Distr'!A:A,MATCH(RawData_Position!A199,'Degree of Public Space By Distr'!L:L,0)),"")</f>
        <v>ลานวัดประดู่ธรรมาธิปัตย์</v>
      </c>
      <c r="N199" s="17">
        <f>INDEX(Input_Score!D:D,MATCH(Table4[[#This Row],[TypeScoring]],Input_Score!A:A,0))</f>
        <v>4</v>
      </c>
      <c r="O199" s="17">
        <f t="shared" si="37"/>
        <v>-1</v>
      </c>
      <c r="P199" s="17">
        <f t="shared" si="38"/>
        <v>0</v>
      </c>
      <c r="Q199" s="17"/>
      <c r="R199">
        <f>COUNTIFS(U$3:U199,U199)</f>
        <v>51</v>
      </c>
      <c r="S199">
        <f>INDEX(Quadrant_GoogleSheets!C:C,MATCH(Table4[[#This Row],[PlaceName]],Quadrant_GoogleSheets!A:A,0))</f>
        <v>-1</v>
      </c>
      <c r="T199">
        <f>INDEX(Quadrant_GoogleSheets!D:D,MATCH(Table4[[#This Row],[PlaceName]],Quadrant_GoogleSheets!A:A,0))</f>
        <v>0</v>
      </c>
      <c r="U199" t="str">
        <f t="shared" si="41"/>
        <v>-1,0,Ok</v>
      </c>
      <c r="V199">
        <f t="shared" si="42"/>
        <v>-0.05</v>
      </c>
      <c r="W199">
        <f t="shared" si="43"/>
        <v>-0.01</v>
      </c>
    </row>
    <row r="200" spans="1:23" x14ac:dyDescent="0.2">
      <c r="A200" s="9">
        <f t="shared" si="44"/>
        <v>197</v>
      </c>
      <c r="B200" s="7" t="s">
        <v>776</v>
      </c>
      <c r="C200" s="6" t="s">
        <v>6</v>
      </c>
      <c r="D200" s="6" t="str">
        <f>IF(A200&gt;0,INDEX('Degree of Public Space By Distr'!A:A,MATCH(RawData_Position!A200,'Degree of Public Space By Distr'!L:L,0)),"")</f>
        <v>ลานวัดมัชฌันติการาม</v>
      </c>
      <c r="E200" s="6" t="str">
        <f>IF(A200&gt;0,INDEX('Degree of Public Space By Distr'!J:J,MATCH(RawData_Position!A200,'Degree of Public Space By Distr'!L:L,0)),"")</f>
        <v>เขตบางซื่อ</v>
      </c>
      <c r="F200" s="6">
        <f t="shared" si="39"/>
        <v>-1.25</v>
      </c>
      <c r="G200" s="6">
        <f t="shared" si="40"/>
        <v>1.05</v>
      </c>
      <c r="H200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00" s="7">
        <f>INDEX(Sheet1!D:D,MATCH(Table4[[#This Row],[PlaceName]],Sheet1!B:B,0))</f>
        <v>13.822714272699301</v>
      </c>
      <c r="J200" s="7">
        <f>INDEX(Sheet1!E:E,MATCH(Table4[[#This Row],[PlaceName]],Sheet1!B:B,0))</f>
        <v>100.51733047399701</v>
      </c>
      <c r="K200" s="17"/>
      <c r="L200" s="17" t="s">
        <v>1285</v>
      </c>
      <c r="M200" s="17" t="str">
        <f>IF(A200&gt;0,INDEX('Degree of Public Space By Distr'!A:A,MATCH(RawData_Position!A200,'Degree of Public Space By Distr'!L:L,0)),"")</f>
        <v>ลานวัดมัชฌันติการาม</v>
      </c>
      <c r="N200" s="17">
        <f>INDEX(Input_Score!D:D,MATCH(Table4[[#This Row],[TypeScoring]],Input_Score!A:A,0))</f>
        <v>7</v>
      </c>
      <c r="O200" s="17">
        <f t="shared" si="37"/>
        <v>-1</v>
      </c>
      <c r="P200" s="17">
        <f t="shared" si="38"/>
        <v>1</v>
      </c>
      <c r="Q200" s="17"/>
      <c r="R200">
        <f>COUNTIFS(U$3:U200,U200)</f>
        <v>5</v>
      </c>
      <c r="S200">
        <f>INDEX(Quadrant_GoogleSheets!C:C,MATCH(Table4[[#This Row],[PlaceName]],Quadrant_GoogleSheets!A:A,0))</f>
        <v>-1</v>
      </c>
      <c r="T200">
        <f>INDEX(Quadrant_GoogleSheets!D:D,MATCH(Table4[[#This Row],[PlaceName]],Quadrant_GoogleSheets!A:A,0))</f>
        <v>1</v>
      </c>
      <c r="U200" t="str">
        <f t="shared" si="41"/>
        <v>-1,1,Ok</v>
      </c>
      <c r="V200">
        <f t="shared" si="42"/>
        <v>-0.25</v>
      </c>
      <c r="W200">
        <f t="shared" si="43"/>
        <v>0.05</v>
      </c>
    </row>
    <row r="201" spans="1:23" x14ac:dyDescent="0.2">
      <c r="A201" s="9">
        <f t="shared" si="44"/>
        <v>198</v>
      </c>
      <c r="B201" s="7" t="s">
        <v>777</v>
      </c>
      <c r="C201" s="6" t="s">
        <v>6</v>
      </c>
      <c r="D201" s="6" t="str">
        <f>IF(A201&gt;0,INDEX('Degree of Public Space By Distr'!A:A,MATCH(RawData_Position!A201,'Degree of Public Space By Distr'!L:L,0)),"")</f>
        <v>ลานวัดเลียบราษฎร์บำรุง</v>
      </c>
      <c r="E201" s="6" t="str">
        <f>IF(A201&gt;0,INDEX('Degree of Public Space By Distr'!J:J,MATCH(RawData_Position!A201,'Degree of Public Space By Distr'!L:L,0)),"")</f>
        <v>เขตบางซื่อ</v>
      </c>
      <c r="F201" s="6">
        <f t="shared" si="39"/>
        <v>-0.95</v>
      </c>
      <c r="G201" s="6">
        <f t="shared" si="40"/>
        <v>1.05</v>
      </c>
      <c r="H20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01" s="7">
        <f>INDEX(Sheet1!D:D,MATCH(Table4[[#This Row],[PlaceName]],Sheet1!B:B,0))</f>
        <v>13.8295075654034</v>
      </c>
      <c r="J201" s="7">
        <f>INDEX(Sheet1!E:E,MATCH(Table4[[#This Row],[PlaceName]],Sheet1!B:B,0))</f>
        <v>100.521671542029</v>
      </c>
      <c r="K201" s="17"/>
      <c r="L201" s="17" t="s">
        <v>1285</v>
      </c>
      <c r="M201" s="17" t="str">
        <f>IF(A201&gt;0,INDEX('Degree of Public Space By Distr'!A:A,MATCH(RawData_Position!A201,'Degree of Public Space By Distr'!L:L,0)),"")</f>
        <v>ลานวัดเลียบราษฎร์บำรุง</v>
      </c>
      <c r="N201" s="17">
        <f>INDEX(Input_Score!D:D,MATCH(Table4[[#This Row],[TypeScoring]],Input_Score!A:A,0))</f>
        <v>7</v>
      </c>
      <c r="O201" s="17">
        <f t="shared" si="37"/>
        <v>-1</v>
      </c>
      <c r="P201" s="17">
        <f t="shared" si="38"/>
        <v>1</v>
      </c>
      <c r="Q201" s="17"/>
      <c r="R201">
        <f>COUNTIFS(U$3:U201,U201)</f>
        <v>6</v>
      </c>
      <c r="S201">
        <f>INDEX(Quadrant_GoogleSheets!C:C,MATCH(Table4[[#This Row],[PlaceName]],Quadrant_GoogleSheets!A:A,0))</f>
        <v>-1</v>
      </c>
      <c r="T201">
        <f>INDEX(Quadrant_GoogleSheets!D:D,MATCH(Table4[[#This Row],[PlaceName]],Quadrant_GoogleSheets!A:A,0))</f>
        <v>1</v>
      </c>
      <c r="U201" t="str">
        <f t="shared" si="41"/>
        <v>-1,1,Ok</v>
      </c>
      <c r="V201">
        <f t="shared" si="42"/>
        <v>0.05</v>
      </c>
      <c r="W201">
        <f t="shared" si="43"/>
        <v>0.05</v>
      </c>
    </row>
    <row r="202" spans="1:23" x14ac:dyDescent="0.2">
      <c r="A202" s="9">
        <f t="shared" si="44"/>
        <v>199</v>
      </c>
      <c r="B202" s="7" t="s">
        <v>778</v>
      </c>
      <c r="C202" s="6" t="s">
        <v>6</v>
      </c>
      <c r="D202" s="6" t="str">
        <f>IF(A202&gt;0,INDEX('Degree of Public Space By Distr'!A:A,MATCH(RawData_Position!A202,'Degree of Public Space By Distr'!L:L,0)),"")</f>
        <v>ลานวัดเวตวันธรรมาวาส</v>
      </c>
      <c r="E202" s="6" t="str">
        <f>IF(A202&gt;0,INDEX('Degree of Public Space By Distr'!J:J,MATCH(RawData_Position!A202,'Degree of Public Space By Distr'!L:L,0)),"")</f>
        <v>เขตบางซื่อ</v>
      </c>
      <c r="F202" s="6">
        <f t="shared" si="39"/>
        <v>-0.9</v>
      </c>
      <c r="G202" s="6">
        <f t="shared" si="40"/>
        <v>1.05</v>
      </c>
      <c r="H202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02" s="7">
        <f>INDEX(Sheet1!D:D,MATCH(Table4[[#This Row],[PlaceName]],Sheet1!B:B,0))</f>
        <v>13.815959855108501</v>
      </c>
      <c r="J202" s="7">
        <f>INDEX(Sheet1!E:E,MATCH(Table4[[#This Row],[PlaceName]],Sheet1!B:B,0))</f>
        <v>100.52907734411799</v>
      </c>
      <c r="K202" s="17"/>
      <c r="L202" s="17" t="s">
        <v>1285</v>
      </c>
      <c r="M202" s="17" t="str">
        <f>IF(A202&gt;0,INDEX('Degree of Public Space By Distr'!A:A,MATCH(RawData_Position!A202,'Degree of Public Space By Distr'!L:L,0)),"")</f>
        <v>ลานวัดเวตวันธรรมาวาส</v>
      </c>
      <c r="N202" s="17">
        <f>INDEX(Input_Score!D:D,MATCH(Table4[[#This Row],[TypeScoring]],Input_Score!A:A,0))</f>
        <v>7</v>
      </c>
      <c r="O202" s="17">
        <f t="shared" si="37"/>
        <v>-1</v>
      </c>
      <c r="P202" s="17">
        <f t="shared" si="38"/>
        <v>1</v>
      </c>
      <c r="Q202" s="17"/>
      <c r="R202">
        <f>COUNTIFS(U$3:U202,U202)</f>
        <v>7</v>
      </c>
      <c r="S202">
        <f>INDEX(Quadrant_GoogleSheets!C:C,MATCH(Table4[[#This Row],[PlaceName]],Quadrant_GoogleSheets!A:A,0))</f>
        <v>-1</v>
      </c>
      <c r="T202">
        <f>INDEX(Quadrant_GoogleSheets!D:D,MATCH(Table4[[#This Row],[PlaceName]],Quadrant_GoogleSheets!A:A,0))</f>
        <v>1</v>
      </c>
      <c r="U202" t="str">
        <f t="shared" si="41"/>
        <v>-1,1,Ok</v>
      </c>
      <c r="V202">
        <f t="shared" si="42"/>
        <v>0.1</v>
      </c>
      <c r="W202">
        <f t="shared" si="43"/>
        <v>0.05</v>
      </c>
    </row>
    <row r="203" spans="1:23" x14ac:dyDescent="0.2">
      <c r="A203" s="9">
        <f t="shared" si="44"/>
        <v>200</v>
      </c>
      <c r="B203" s="7" t="s">
        <v>779</v>
      </c>
      <c r="C203" s="6" t="s">
        <v>6</v>
      </c>
      <c r="D203" s="6" t="str">
        <f>IF(A203&gt;0,INDEX('Degree of Public Space By Distr'!A:A,MATCH(RawData_Position!A203,'Degree of Public Space By Distr'!L:L,0)),"")</f>
        <v>ลานวัดสร้อยทอง</v>
      </c>
      <c r="E203" s="6" t="str">
        <f>IF(A203&gt;0,INDEX('Degree of Public Space By Distr'!J:J,MATCH(RawData_Position!A203,'Degree of Public Space By Distr'!L:L,0)),"")</f>
        <v>เขตบางซื่อ</v>
      </c>
      <c r="F203" s="6">
        <f t="shared" si="39"/>
        <v>-1.1000000000000001</v>
      </c>
      <c r="G203" s="6">
        <f t="shared" si="40"/>
        <v>-0.01</v>
      </c>
      <c r="H20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03" s="7">
        <f>INDEX(Sheet1!D:D,MATCH(Table4[[#This Row],[PlaceName]],Sheet1!B:B,0))</f>
        <v>13.812796993049901</v>
      </c>
      <c r="J203" s="7">
        <f>INDEX(Sheet1!E:E,MATCH(Table4[[#This Row],[PlaceName]],Sheet1!B:B,0))</f>
        <v>100.51811739032</v>
      </c>
      <c r="K203" s="17"/>
      <c r="L203" s="17" t="s">
        <v>1285</v>
      </c>
      <c r="M203" s="17" t="str">
        <f>IF(A203&gt;0,INDEX('Degree of Public Space By Distr'!A:A,MATCH(RawData_Position!A203,'Degree of Public Space By Distr'!L:L,0)),"")</f>
        <v>ลานวัดสร้อยทอง</v>
      </c>
      <c r="N203" s="17">
        <f>INDEX(Input_Score!D:D,MATCH(Table4[[#This Row],[TypeScoring]],Input_Score!A:A,0))</f>
        <v>4</v>
      </c>
      <c r="O203" s="17">
        <f t="shared" si="37"/>
        <v>-1</v>
      </c>
      <c r="P203" s="17">
        <f t="shared" si="38"/>
        <v>0</v>
      </c>
      <c r="Q203" s="17"/>
      <c r="R203">
        <f>COUNTIFS(U$3:U203,U203)</f>
        <v>52</v>
      </c>
      <c r="S203">
        <f>INDEX(Quadrant_GoogleSheets!C:C,MATCH(Table4[[#This Row],[PlaceName]],Quadrant_GoogleSheets!A:A,0))</f>
        <v>-1</v>
      </c>
      <c r="T203">
        <f>INDEX(Quadrant_GoogleSheets!D:D,MATCH(Table4[[#This Row],[PlaceName]],Quadrant_GoogleSheets!A:A,0))</f>
        <v>0</v>
      </c>
      <c r="U203" t="str">
        <f t="shared" si="41"/>
        <v>-1,0,Ok</v>
      </c>
      <c r="V203">
        <f t="shared" si="42"/>
        <v>-0.1</v>
      </c>
      <c r="W203">
        <f t="shared" si="43"/>
        <v>-0.01</v>
      </c>
    </row>
    <row r="204" spans="1:23" x14ac:dyDescent="0.2">
      <c r="A204" s="9">
        <f t="shared" si="44"/>
        <v>201</v>
      </c>
      <c r="B204" s="7" t="s">
        <v>780</v>
      </c>
      <c r="C204" s="6" t="s">
        <v>6</v>
      </c>
      <c r="D204" s="6" t="str">
        <f>IF(A204&gt;0,INDEX('Degree of Public Space By Distr'!A:A,MATCH(RawData_Position!A204,'Degree of Public Space By Distr'!L:L,0)),"")</f>
        <v>ลานกีฬามาร์เวล</v>
      </c>
      <c r="E204" s="6" t="str">
        <f>IF(A204&gt;0,INDEX('Degree of Public Space By Distr'!J:J,MATCH(RawData_Position!A204,'Degree of Public Space By Distr'!L:L,0)),"")</f>
        <v>เขตบางซื่อ</v>
      </c>
      <c r="F204" s="6">
        <f t="shared" si="39"/>
        <v>-2.0499999999999998</v>
      </c>
      <c r="G204" s="6">
        <f t="shared" si="40"/>
        <v>1.05</v>
      </c>
      <c r="H204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04" s="7">
        <f>INDEX(Sheet1!D:D,MATCH(Table4[[#This Row],[PlaceName]],Sheet1!B:B,0))</f>
        <v>0</v>
      </c>
      <c r="J204" s="7">
        <f>INDEX(Sheet1!E:E,MATCH(Table4[[#This Row],[PlaceName]],Sheet1!B:B,0))</f>
        <v>0</v>
      </c>
      <c r="K204" s="17" t="s">
        <v>1281</v>
      </c>
      <c r="L204" s="17" t="s">
        <v>1032</v>
      </c>
      <c r="M204" s="17" t="str">
        <f>IF(A204&gt;0,INDEX('Degree of Public Space By Distr'!A:A,MATCH(RawData_Position!A204,'Degree of Public Space By Distr'!L:L,0)),"")</f>
        <v>ลานกีฬามาร์เวล</v>
      </c>
      <c r="N204" s="17">
        <f>INDEX(Input_Score!D:D,MATCH(Table4[[#This Row],[TypeScoring]],Input_Score!A:A,0))</f>
        <v>7</v>
      </c>
      <c r="O204" s="17">
        <f t="shared" si="37"/>
        <v>-2</v>
      </c>
      <c r="P204" s="17">
        <f t="shared" si="38"/>
        <v>1</v>
      </c>
      <c r="Q204" s="17"/>
      <c r="R204">
        <f>COUNTIFS(U$3:U204,U204)</f>
        <v>1</v>
      </c>
      <c r="S204">
        <f>INDEX(Quadrant_GoogleSheets!C:C,MATCH(Table4[[#This Row],[PlaceName]],Quadrant_GoogleSheets!A:A,0))</f>
        <v>-2</v>
      </c>
      <c r="T204">
        <f>INDEX(Quadrant_GoogleSheets!D:D,MATCH(Table4[[#This Row],[PlaceName]],Quadrant_GoogleSheets!A:A,0))</f>
        <v>1</v>
      </c>
      <c r="U204" t="str">
        <f t="shared" si="41"/>
        <v>-2,1,No</v>
      </c>
      <c r="V204">
        <f t="shared" si="42"/>
        <v>-0.05</v>
      </c>
      <c r="W204">
        <f t="shared" si="43"/>
        <v>0.05</v>
      </c>
    </row>
    <row r="205" spans="1:23" x14ac:dyDescent="0.2">
      <c r="A205" s="9">
        <f t="shared" si="44"/>
        <v>202</v>
      </c>
      <c r="B205" s="7" t="s">
        <v>781</v>
      </c>
      <c r="C205" s="6" t="s">
        <v>6</v>
      </c>
      <c r="D205" s="6" t="str">
        <f>IF(A205&gt;0,INDEX('Degree of Public Space By Distr'!A:A,MATCH(RawData_Position!A205,'Degree of Public Space By Distr'!L:L,0)),"")</f>
        <v>ลานกีฬาวัดประดู่ธรรมาธิปัตย์</v>
      </c>
      <c r="E205" s="6" t="str">
        <f>IF(A205&gt;0,INDEX('Degree of Public Space By Distr'!J:J,MATCH(RawData_Position!A205,'Degree of Public Space By Distr'!L:L,0)),"")</f>
        <v>เขตบางซื่อ</v>
      </c>
      <c r="F205" s="6">
        <f t="shared" si="39"/>
        <v>0.05</v>
      </c>
      <c r="G205" s="6">
        <f t="shared" si="40"/>
        <v>0.04</v>
      </c>
      <c r="H20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05" s="7">
        <f>INDEX(Sheet1!D:D,MATCH(Table4[[#This Row],[PlaceName]],Sheet1!B:B,0))</f>
        <v>0</v>
      </c>
      <c r="J205" s="7">
        <f>INDEX(Sheet1!E:E,MATCH(Table4[[#This Row],[PlaceName]],Sheet1!B:B,0))</f>
        <v>0</v>
      </c>
      <c r="K205" s="17" t="s">
        <v>1281</v>
      </c>
      <c r="L205" s="17" t="s">
        <v>1032</v>
      </c>
      <c r="M205" s="17" t="str">
        <f>IF(A205&gt;0,INDEX('Degree of Public Space By Distr'!A:A,MATCH(RawData_Position!A205,'Degree of Public Space By Distr'!L:L,0)),"")</f>
        <v>ลานกีฬาวัดประดู่ธรรมาธิปัตย์</v>
      </c>
      <c r="N205" s="17">
        <f>INDEX(Input_Score!D:D,MATCH(Table4[[#This Row],[TypeScoring]],Input_Score!A:A,0))</f>
        <v>5</v>
      </c>
      <c r="O205" s="17">
        <f t="shared" si="37"/>
        <v>0</v>
      </c>
      <c r="P205" s="17">
        <f t="shared" si="38"/>
        <v>0</v>
      </c>
      <c r="Q205" s="17"/>
      <c r="R205">
        <f>COUNTIFS(U$3:U205,U205)</f>
        <v>16</v>
      </c>
      <c r="S205">
        <f>INDEX(Quadrant_GoogleSheets!C:C,MATCH(Table4[[#This Row],[PlaceName]],Quadrant_GoogleSheets!A:A,0))</f>
        <v>0</v>
      </c>
      <c r="T205">
        <f>INDEX(Quadrant_GoogleSheets!D:D,MATCH(Table4[[#This Row],[PlaceName]],Quadrant_GoogleSheets!A:A,0))</f>
        <v>0</v>
      </c>
      <c r="U205" t="str">
        <f t="shared" si="41"/>
        <v>0,0,No</v>
      </c>
      <c r="V205">
        <f t="shared" si="42"/>
        <v>0.05</v>
      </c>
      <c r="W205">
        <f t="shared" si="43"/>
        <v>0.04</v>
      </c>
    </row>
    <row r="206" spans="1:23" x14ac:dyDescent="0.2">
      <c r="A206" s="9">
        <f t="shared" si="44"/>
        <v>203</v>
      </c>
      <c r="B206" s="7" t="s">
        <v>782</v>
      </c>
      <c r="C206" s="6" t="s">
        <v>6</v>
      </c>
      <c r="D206" s="6" t="str">
        <f>IF(A206&gt;0,INDEX('Degree of Public Space By Distr'!A:A,MATCH(RawData_Position!A206,'Degree of Public Space By Distr'!L:L,0)),"")</f>
        <v>ลานกีฬาชุมชนซอยโจ๊ก</v>
      </c>
      <c r="E206" s="6" t="str">
        <f>IF(A206&gt;0,INDEX('Degree of Public Space By Distr'!J:J,MATCH(RawData_Position!A206,'Degree of Public Space By Distr'!L:L,0)),"")</f>
        <v>เขตบางซื่อ</v>
      </c>
      <c r="F206" s="6">
        <f t="shared" si="39"/>
        <v>0.1</v>
      </c>
      <c r="G206" s="6">
        <f t="shared" si="40"/>
        <v>0.04</v>
      </c>
      <c r="H20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06" s="7">
        <f>INDEX(Sheet1!D:D,MATCH(Table4[[#This Row],[PlaceName]],Sheet1!B:B,0))</f>
        <v>0</v>
      </c>
      <c r="J206" s="7">
        <f>INDEX(Sheet1!E:E,MATCH(Table4[[#This Row],[PlaceName]],Sheet1!B:B,0))</f>
        <v>0</v>
      </c>
      <c r="K206" s="17" t="s">
        <v>1281</v>
      </c>
      <c r="L206" s="17" t="s">
        <v>1032</v>
      </c>
      <c r="M206" s="17" t="str">
        <f>IF(A206&gt;0,INDEX('Degree of Public Space By Distr'!A:A,MATCH(RawData_Position!A206,'Degree of Public Space By Distr'!L:L,0)),"")</f>
        <v>ลานกีฬาชุมชนซอยโจ๊ก</v>
      </c>
      <c r="N206" s="17">
        <f>INDEX(Input_Score!D:D,MATCH(Table4[[#This Row],[TypeScoring]],Input_Score!A:A,0))</f>
        <v>5</v>
      </c>
      <c r="O206" s="17">
        <f t="shared" si="37"/>
        <v>0</v>
      </c>
      <c r="P206" s="17">
        <f t="shared" si="38"/>
        <v>0</v>
      </c>
      <c r="Q206" s="17"/>
      <c r="R206">
        <f>COUNTIFS(U$3:U206,U206)</f>
        <v>17</v>
      </c>
      <c r="S206">
        <f>INDEX(Quadrant_GoogleSheets!C:C,MATCH(Table4[[#This Row],[PlaceName]],Quadrant_GoogleSheets!A:A,0))</f>
        <v>0</v>
      </c>
      <c r="T206">
        <f>INDEX(Quadrant_GoogleSheets!D:D,MATCH(Table4[[#This Row],[PlaceName]],Quadrant_GoogleSheets!A:A,0))</f>
        <v>0</v>
      </c>
      <c r="U206" t="str">
        <f t="shared" si="41"/>
        <v>0,0,No</v>
      </c>
      <c r="V206">
        <f t="shared" si="42"/>
        <v>0.1</v>
      </c>
      <c r="W206">
        <f t="shared" si="43"/>
        <v>0.04</v>
      </c>
    </row>
    <row r="207" spans="1:23" x14ac:dyDescent="0.2">
      <c r="A207" s="9">
        <f t="shared" si="44"/>
        <v>204</v>
      </c>
      <c r="B207" s="7" t="s">
        <v>783</v>
      </c>
      <c r="C207" s="6" t="s">
        <v>6</v>
      </c>
      <c r="D207" s="6" t="str">
        <f>IF(A207&gt;0,INDEX('Degree of Public Space By Distr'!A:A,MATCH(RawData_Position!A207,'Degree of Public Space By Distr'!L:L,0)),"")</f>
        <v>ลานกีฬาสำนักงานเขตบางซื่อ</v>
      </c>
      <c r="E207" s="6" t="str">
        <f>IF(A207&gt;0,INDEX('Degree of Public Space By Distr'!J:J,MATCH(RawData_Position!A207,'Degree of Public Space By Distr'!L:L,0)),"")</f>
        <v>เขตบางซื่อ</v>
      </c>
      <c r="F207" s="6" t="e">
        <f t="shared" si="39"/>
        <v>#VALUE!</v>
      </c>
      <c r="G207" s="6">
        <f t="shared" si="40"/>
        <v>0.05</v>
      </c>
      <c r="H207" s="10" t="str">
        <f>IFERROR(INDEX(Quadrant_GoogleSheets!B:B,MATCH(Table4[[#This Row],[PlaceName]],Quadrant_GoogleSheets!A:A,0)),INDEX(Quadrant_GoogleSheets!B:B,MATCH(Table4[[#This Row],[Column1]],Quadrant_GoogleSheets!A:A,0)))</f>
        <v>Text</v>
      </c>
      <c r="I207" s="7">
        <f>INDEX(Sheet1!D:D,MATCH(Table4[[#This Row],[PlaceName]],Sheet1!B:B,0))</f>
        <v>13.8095935094228</v>
      </c>
      <c r="J207" s="7">
        <f>INDEX(Sheet1!E:E,MATCH(Table4[[#This Row],[PlaceName]],Sheet1!B:B,0))</f>
        <v>100.536318112199</v>
      </c>
      <c r="K207" s="17"/>
      <c r="L207" s="17" t="s">
        <v>1429</v>
      </c>
      <c r="M207" s="17" t="str">
        <f>IF(A207&gt;0,INDEX('Degree of Public Space By Distr'!A:A,MATCH(RawData_Position!A207,'Degree of Public Space By Distr'!L:L,0)),"")</f>
        <v>ลานกีฬาสำนักงานเขตบางซื่อ</v>
      </c>
      <c r="N207" s="17" t="e">
        <f>INDEX(Input_Score!D:D,MATCH(Table4[[#This Row],[TypeScoring]],Input_Score!A:A,0))</f>
        <v>#N/A</v>
      </c>
      <c r="O207" s="17" t="str">
        <f t="shared" si="37"/>
        <v>ปิดบริการ</v>
      </c>
      <c r="P207" s="17">
        <f t="shared" si="38"/>
        <v>0</v>
      </c>
      <c r="Q207" s="17"/>
      <c r="R207">
        <f>COUNTIFS(U$3:U207,U207)</f>
        <v>1</v>
      </c>
      <c r="S207" t="str">
        <f>INDEX(Quadrant_GoogleSheets!C:C,MATCH(Table4[[#This Row],[PlaceName]],Quadrant_GoogleSheets!A:A,0))</f>
        <v>ปิดบริการ</v>
      </c>
      <c r="T207">
        <f>INDEX(Quadrant_GoogleSheets!D:D,MATCH(Table4[[#This Row],[PlaceName]],Quadrant_GoogleSheets!A:A,0))</f>
        <v>0</v>
      </c>
      <c r="U207" t="str">
        <f t="shared" si="41"/>
        <v>ปิดบริการ,0,No-Quadrant</v>
      </c>
      <c r="V207">
        <f t="shared" si="42"/>
        <v>-0.05</v>
      </c>
      <c r="W207">
        <f t="shared" si="43"/>
        <v>0.05</v>
      </c>
    </row>
    <row r="208" spans="1:23" x14ac:dyDescent="0.2">
      <c r="A208" s="9">
        <f t="shared" si="44"/>
        <v>205</v>
      </c>
      <c r="B208" s="7" t="s">
        <v>784</v>
      </c>
      <c r="C208" s="6" t="s">
        <v>6</v>
      </c>
      <c r="D208" s="6" t="str">
        <f>IF(A208&gt;0,INDEX('Degree of Public Space By Distr'!A:A,MATCH(RawData_Position!A208,'Degree of Public Space By Distr'!L:L,0)),"")</f>
        <v>ลานกีฬาชุุมชนบ้านพักรถไฟก่อสร้าง</v>
      </c>
      <c r="E208" s="6" t="str">
        <f>IF(A208&gt;0,INDEX('Degree of Public Space By Distr'!J:J,MATCH(RawData_Position!A208,'Degree of Public Space By Distr'!L:L,0)),"")</f>
        <v>เขตบางซื่อ</v>
      </c>
      <c r="F208" s="6">
        <f t="shared" si="39"/>
        <v>2.1</v>
      </c>
      <c r="G208" s="6">
        <f t="shared" si="40"/>
        <v>0.04</v>
      </c>
      <c r="H208" s="10" t="s">
        <v>1294</v>
      </c>
      <c r="I208" s="7">
        <f>INDEX(Sheet1!D:D,MATCH(Table4[[#This Row],[PlaceName]],Sheet1!B:B,0))</f>
        <v>13.8077220069819</v>
      </c>
      <c r="J208" s="7">
        <f>INDEX(Sheet1!E:E,MATCH(Table4[[#This Row],[PlaceName]],Sheet1!B:B,0))</f>
        <v>100.539290124084</v>
      </c>
      <c r="K208" s="17" t="s">
        <v>1407</v>
      </c>
      <c r="L208" s="17" t="s">
        <v>1285</v>
      </c>
      <c r="M208" s="17" t="s">
        <v>1368</v>
      </c>
      <c r="N208" s="17">
        <f>INDEX(Input_Score!D:D,MATCH(Table4[[#This Row],[TypeScoring]],Input_Score!A:A,0))</f>
        <v>6</v>
      </c>
      <c r="O208" s="17">
        <f t="shared" si="37"/>
        <v>2</v>
      </c>
      <c r="P208" s="17">
        <f t="shared" si="38"/>
        <v>0</v>
      </c>
      <c r="Q208" s="17"/>
      <c r="R208">
        <f>COUNTIFS(U$3:U208,U208)</f>
        <v>17</v>
      </c>
      <c r="S208">
        <f>IFERROR(INDEX(Quadrant_GoogleSheets!C:C,MATCH(Table4[[#This Row],[PlaceName]],Quadrant_GoogleSheets!A:A,0)),INDEX(Quadrant_GoogleSheets!C:C,MATCH(M208,Quadrant_GoogleSheets!A:A,0)))</f>
        <v>2</v>
      </c>
      <c r="T208">
        <f>IFERROR(INDEX(Quadrant_GoogleSheets!D:D,MATCH(Table4[[#This Row],[PlaceName]],Quadrant_GoogleSheets!A:A,0)),INDEX(Quadrant_GoogleSheets!D:D,MATCH(M208,Quadrant_GoogleSheets!A:A,0)))</f>
        <v>0</v>
      </c>
      <c r="U208" t="str">
        <f t="shared" si="41"/>
        <v>2,0,Ok</v>
      </c>
      <c r="V208">
        <f t="shared" si="42"/>
        <v>0.1</v>
      </c>
      <c r="W208">
        <f t="shared" si="43"/>
        <v>0.04</v>
      </c>
    </row>
    <row r="209" spans="1:23" x14ac:dyDescent="0.2">
      <c r="A209" s="9">
        <f t="shared" si="44"/>
        <v>206</v>
      </c>
      <c r="B209" s="7" t="s">
        <v>785</v>
      </c>
      <c r="C209" s="6" t="s">
        <v>6</v>
      </c>
      <c r="D209" s="6" t="str">
        <f>IF(A209&gt;0,INDEX('Degree of Public Space By Distr'!A:A,MATCH(RawData_Position!A209,'Degree of Public Space By Distr'!L:L,0)),"")</f>
        <v>ลานกีฬาชุุมชนบ้านพักรถไฟก่อสร้าง 2</v>
      </c>
      <c r="E209" s="6" t="str">
        <f>IF(A209&gt;0,INDEX('Degree of Public Space By Distr'!J:J,MATCH(RawData_Position!A209,'Degree of Public Space By Distr'!L:L,0)),"")</f>
        <v>เขตบางซื่อ</v>
      </c>
      <c r="F209" s="6" t="e">
        <f t="shared" si="39"/>
        <v>#N/A</v>
      </c>
      <c r="G209" s="6" t="e">
        <f t="shared" si="40"/>
        <v>#N/A</v>
      </c>
      <c r="H209" s="10" t="e">
        <f>IFERROR(INDEX(Quadrant_GoogleSheets!B:B,MATCH(Table4[[#This Row],[PlaceName]],Quadrant_GoogleSheets!A:A,0)),INDEX(Quadrant_GoogleSheets!B:B,MATCH(Table4[[#This Row],[Column1]],Quadrant_GoogleSheets!A:A,0)))</f>
        <v>#N/A</v>
      </c>
      <c r="I209" s="7">
        <f>INDEX(Sheet1!D:D,MATCH(Table4[[#This Row],[PlaceName]],Sheet1!B:B,0))</f>
        <v>0</v>
      </c>
      <c r="J209" s="7">
        <f>INDEX(Sheet1!E:E,MATCH(Table4[[#This Row],[PlaceName]],Sheet1!B:B,0))</f>
        <v>0</v>
      </c>
      <c r="K209" s="17" t="s">
        <v>1281</v>
      </c>
      <c r="L209" s="17" t="s">
        <v>1032</v>
      </c>
      <c r="M209" s="17" t="str">
        <f>IF(A209&gt;0,INDEX('Degree of Public Space By Distr'!A:A,MATCH(RawData_Position!A209,'Degree of Public Space By Distr'!L:L,0)),"")</f>
        <v>ลานกีฬาชุุมชนบ้านพักรถไฟก่อสร้าง 2</v>
      </c>
      <c r="N209" s="17" t="e">
        <f>INDEX(Input_Score!D:D,MATCH(Table4[[#This Row],[TypeScoring]],Input_Score!A:A,0))</f>
        <v>#N/A</v>
      </c>
      <c r="O209" s="17" t="e">
        <f t="shared" si="37"/>
        <v>#N/A</v>
      </c>
      <c r="P209" s="17" t="e">
        <f t="shared" si="38"/>
        <v>#N/A</v>
      </c>
      <c r="Q209" s="17"/>
      <c r="R209">
        <f>COUNTIFS(U$3:U209,U209)</f>
        <v>3</v>
      </c>
      <c r="S209" t="e">
        <f>IFERROR(INDEX(Quadrant_GoogleSheets!C:C,MATCH(Table4[[#This Row],[PlaceName]],Quadrant_GoogleSheets!A:A,0)),INDEX(Quadrant_GoogleSheets!C:C,MATCH(M209,Quadrant_GoogleSheets!A:A,0)))</f>
        <v>#N/A</v>
      </c>
      <c r="T209" t="e">
        <f>IFERROR(INDEX(Quadrant_GoogleSheets!D:D,MATCH(Table4[[#This Row],[PlaceName]],Quadrant_GoogleSheets!A:A,0)),INDEX(Quadrant_GoogleSheets!D:D,MATCH(M209,Quadrant_GoogleSheets!A:A,0)))</f>
        <v>#N/A</v>
      </c>
      <c r="U209" t="e">
        <f t="shared" si="41"/>
        <v>#N/A</v>
      </c>
      <c r="V209">
        <f t="shared" si="42"/>
        <v>-0.15</v>
      </c>
      <c r="W209">
        <f t="shared" si="43"/>
        <v>0.05</v>
      </c>
    </row>
    <row r="210" spans="1:23" x14ac:dyDescent="0.2">
      <c r="A210" s="9">
        <f t="shared" si="44"/>
        <v>207</v>
      </c>
      <c r="B210" s="7" t="s">
        <v>786</v>
      </c>
      <c r="C210" s="6" t="s">
        <v>6</v>
      </c>
      <c r="D210" s="6" t="str">
        <f>IF(A210&gt;0,INDEX('Degree of Public Space By Distr'!A:A,MATCH(RawData_Position!A210,'Degree of Public Space By Distr'!L:L,0)),"")</f>
        <v>ลานกีฬาชุมชนสวัสดิ์รักษา</v>
      </c>
      <c r="E210" s="6" t="str">
        <f>IF(A210&gt;0,INDEX('Degree of Public Space By Distr'!J:J,MATCH(RawData_Position!A210,'Degree of Public Space By Distr'!L:L,0)),"")</f>
        <v>เขตบางซื่อ</v>
      </c>
      <c r="F210" s="6">
        <f t="shared" si="39"/>
        <v>1.9</v>
      </c>
      <c r="G210" s="6">
        <f t="shared" si="40"/>
        <v>1.05</v>
      </c>
      <c r="H210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10" s="7">
        <f>INDEX(Sheet1!D:D,MATCH(Table4[[#This Row],[PlaceName]],Sheet1!B:B,0))</f>
        <v>0</v>
      </c>
      <c r="J210" s="7">
        <f>INDEX(Sheet1!E:E,MATCH(Table4[[#This Row],[PlaceName]],Sheet1!B:B,0))</f>
        <v>0</v>
      </c>
      <c r="K210" s="17" t="s">
        <v>1281</v>
      </c>
      <c r="L210" s="17" t="s">
        <v>1032</v>
      </c>
      <c r="M210" s="17" t="str">
        <f>IF(A210&gt;0,INDEX('Degree of Public Space By Distr'!A:A,MATCH(RawData_Position!A210,'Degree of Public Space By Distr'!L:L,0)),"")</f>
        <v>ลานกีฬาชุมชนสวัสดิ์รักษา</v>
      </c>
      <c r="N210" s="17">
        <f>INDEX(Input_Score!D:D,MATCH(Table4[[#This Row],[TypeScoring]],Input_Score!A:A,0))</f>
        <v>9</v>
      </c>
      <c r="O210" s="17">
        <f t="shared" si="37"/>
        <v>2</v>
      </c>
      <c r="P210" s="17">
        <f t="shared" si="38"/>
        <v>1</v>
      </c>
      <c r="Q210" s="17"/>
      <c r="R210">
        <f>COUNTIFS(U$3:U210,U210)</f>
        <v>2</v>
      </c>
      <c r="S210">
        <f>INDEX(Quadrant_GoogleSheets!C:C,MATCH(Table4[[#This Row],[PlaceName]],Quadrant_GoogleSheets!A:A,0))</f>
        <v>2</v>
      </c>
      <c r="T210">
        <f>INDEX(Quadrant_GoogleSheets!D:D,MATCH(Table4[[#This Row],[PlaceName]],Quadrant_GoogleSheets!A:A,0))</f>
        <v>1</v>
      </c>
      <c r="U210" t="str">
        <f t="shared" si="41"/>
        <v>2,1,No</v>
      </c>
      <c r="V210">
        <f t="shared" si="42"/>
        <v>-0.1</v>
      </c>
      <c r="W210">
        <f t="shared" si="43"/>
        <v>0.05</v>
      </c>
    </row>
    <row r="211" spans="1:23" x14ac:dyDescent="0.2">
      <c r="A211" s="9">
        <f t="shared" si="44"/>
        <v>208</v>
      </c>
      <c r="B211" s="7" t="s">
        <v>787</v>
      </c>
      <c r="C211" s="6" t="s">
        <v>6</v>
      </c>
      <c r="D211" s="6" t="str">
        <f>IF(A211&gt;0,INDEX('Degree of Public Space By Distr'!A:A,MATCH(RawData_Position!A211,'Degree of Public Space By Distr'!L:L,0)),"")</f>
        <v>ลานกีฬาชุมชนซอยสนิท 1</v>
      </c>
      <c r="E211" s="6" t="str">
        <f>IF(A211&gt;0,INDEX('Degree of Public Space By Distr'!J:J,MATCH(RawData_Position!A211,'Degree of Public Space By Distr'!L:L,0)),"")</f>
        <v>เขตบางซื่อ</v>
      </c>
      <c r="F211" s="6">
        <f t="shared" si="39"/>
        <v>1.85</v>
      </c>
      <c r="G211" s="6">
        <f t="shared" si="40"/>
        <v>1.05</v>
      </c>
      <c r="H211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11" s="7">
        <f>INDEX(Sheet1!D:D,MATCH(Table4[[#This Row],[PlaceName]],Sheet1!B:B,0))</f>
        <v>0</v>
      </c>
      <c r="J211" s="7">
        <f>INDEX(Sheet1!E:E,MATCH(Table4[[#This Row],[PlaceName]],Sheet1!B:B,0))</f>
        <v>0</v>
      </c>
      <c r="K211" s="17" t="s">
        <v>1281</v>
      </c>
      <c r="L211" s="17" t="s">
        <v>1032</v>
      </c>
      <c r="M211" s="17" t="str">
        <f>IF(A211&gt;0,INDEX('Degree of Public Space By Distr'!A:A,MATCH(RawData_Position!A211,'Degree of Public Space By Distr'!L:L,0)),"")</f>
        <v>ลานกีฬาชุมชนซอยสนิท 1</v>
      </c>
      <c r="N211" s="17">
        <f>INDEX(Input_Score!D:D,MATCH(Table4[[#This Row],[TypeScoring]],Input_Score!A:A,0))</f>
        <v>9</v>
      </c>
      <c r="O211" s="17">
        <f t="shared" si="37"/>
        <v>2</v>
      </c>
      <c r="P211" s="17">
        <f t="shared" si="38"/>
        <v>1</v>
      </c>
      <c r="Q211" s="17"/>
      <c r="R211">
        <f>COUNTIFS(U$3:U211,U211)</f>
        <v>3</v>
      </c>
      <c r="S211">
        <f>INDEX(Quadrant_GoogleSheets!C:C,MATCH(Table4[[#This Row],[PlaceName]],Quadrant_GoogleSheets!A:A,0))</f>
        <v>2</v>
      </c>
      <c r="T211">
        <f>INDEX(Quadrant_GoogleSheets!D:D,MATCH(Table4[[#This Row],[PlaceName]],Quadrant_GoogleSheets!A:A,0))</f>
        <v>1</v>
      </c>
      <c r="U211" t="str">
        <f t="shared" si="41"/>
        <v>2,1,No</v>
      </c>
      <c r="V211">
        <f t="shared" si="42"/>
        <v>-0.15</v>
      </c>
      <c r="W211">
        <f t="shared" si="43"/>
        <v>0.05</v>
      </c>
    </row>
    <row r="212" spans="1:23" x14ac:dyDescent="0.2">
      <c r="A212" s="9">
        <f t="shared" si="44"/>
        <v>209</v>
      </c>
      <c r="B212" s="7" t="s">
        <v>788</v>
      </c>
      <c r="C212" s="6" t="s">
        <v>6</v>
      </c>
      <c r="D212" s="6" t="str">
        <f>IF(A212&gt;0,INDEX('Degree of Public Space By Distr'!A:A,MATCH(RawData_Position!A212,'Degree of Public Space By Distr'!L:L,0)),"")</f>
        <v>ลานกีฬาชุมชนเรือเอกสมัย เชาวบิน</v>
      </c>
      <c r="E212" s="6" t="str">
        <f>IF(A212&gt;0,INDEX('Degree of Public Space By Distr'!J:J,MATCH(RawData_Position!A212,'Degree of Public Space By Distr'!L:L,0)),"")</f>
        <v>เขตบางซื่อ</v>
      </c>
      <c r="F212" s="6">
        <f t="shared" si="39"/>
        <v>0.15</v>
      </c>
      <c r="G212" s="6">
        <f t="shared" si="40"/>
        <v>0.04</v>
      </c>
      <c r="H21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12" s="7">
        <f>INDEX(Sheet1!D:D,MATCH(Table4[[#This Row],[PlaceName]],Sheet1!B:B,0))</f>
        <v>0</v>
      </c>
      <c r="J212" s="7">
        <f>INDEX(Sheet1!E:E,MATCH(Table4[[#This Row],[PlaceName]],Sheet1!B:B,0))</f>
        <v>0</v>
      </c>
      <c r="K212" s="17" t="s">
        <v>1281</v>
      </c>
      <c r="L212" s="17" t="s">
        <v>1032</v>
      </c>
      <c r="M212" s="17" t="str">
        <f>IF(A212&gt;0,INDEX('Degree of Public Space By Distr'!A:A,MATCH(RawData_Position!A212,'Degree of Public Space By Distr'!L:L,0)),"")</f>
        <v>ลานกีฬาชุมชนเรือเอกสมัย เชาวบิน</v>
      </c>
      <c r="N212" s="17">
        <f>INDEX(Input_Score!D:D,MATCH(Table4[[#This Row],[TypeScoring]],Input_Score!A:A,0))</f>
        <v>5</v>
      </c>
      <c r="O212" s="17">
        <f t="shared" si="37"/>
        <v>0</v>
      </c>
      <c r="P212" s="17">
        <f t="shared" si="38"/>
        <v>0</v>
      </c>
      <c r="Q212" s="17"/>
      <c r="R212">
        <f>COUNTIFS(U$3:U212,U212)</f>
        <v>18</v>
      </c>
      <c r="S212">
        <f>INDEX(Quadrant_GoogleSheets!C:C,MATCH(Table4[[#This Row],[PlaceName]],Quadrant_GoogleSheets!A:A,0))</f>
        <v>0</v>
      </c>
      <c r="T212">
        <f>INDEX(Quadrant_GoogleSheets!D:D,MATCH(Table4[[#This Row],[PlaceName]],Quadrant_GoogleSheets!A:A,0))</f>
        <v>0</v>
      </c>
      <c r="U212" t="str">
        <f t="shared" si="41"/>
        <v>0,0,No</v>
      </c>
      <c r="V212">
        <f t="shared" si="42"/>
        <v>0.15</v>
      </c>
      <c r="W212">
        <f t="shared" si="43"/>
        <v>0.04</v>
      </c>
    </row>
    <row r="213" spans="1:23" x14ac:dyDescent="0.2">
      <c r="A213" s="9">
        <f t="shared" si="44"/>
        <v>210</v>
      </c>
      <c r="B213" s="7" t="s">
        <v>789</v>
      </c>
      <c r="C213" s="6" t="s">
        <v>6</v>
      </c>
      <c r="D213" s="6" t="str">
        <f>IF(A213&gt;0,INDEX('Degree of Public Space By Distr'!A:A,MATCH(RawData_Position!A213,'Degree of Public Space By Distr'!L:L,0)),"")</f>
        <v>ลานกีฬาชุมชนวัดสร้อยทอง</v>
      </c>
      <c r="E213" s="6" t="str">
        <f>IF(A213&gt;0,INDEX('Degree of Public Space By Distr'!J:J,MATCH(RawData_Position!A213,'Degree of Public Space By Distr'!L:L,0)),"")</f>
        <v>เขตบางซื่อ</v>
      </c>
      <c r="F213" s="6">
        <f t="shared" si="39"/>
        <v>0.2</v>
      </c>
      <c r="G213" s="6">
        <f t="shared" si="40"/>
        <v>0.04</v>
      </c>
      <c r="H21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13" s="7">
        <f>INDEX(Sheet1!D:D,MATCH(Table4[[#This Row],[PlaceName]],Sheet1!B:B,0))</f>
        <v>0</v>
      </c>
      <c r="J213" s="7">
        <f>INDEX(Sheet1!E:E,MATCH(Table4[[#This Row],[PlaceName]],Sheet1!B:B,0))</f>
        <v>0</v>
      </c>
      <c r="K213" s="17" t="s">
        <v>1281</v>
      </c>
      <c r="L213" s="17" t="s">
        <v>1032</v>
      </c>
      <c r="M213" s="17" t="str">
        <f>IF(A213&gt;0,INDEX('Degree of Public Space By Distr'!A:A,MATCH(RawData_Position!A213,'Degree of Public Space By Distr'!L:L,0)),"")</f>
        <v>ลานกีฬาชุมชนวัดสร้อยทอง</v>
      </c>
      <c r="N213" s="17">
        <f>INDEX(Input_Score!D:D,MATCH(Table4[[#This Row],[TypeScoring]],Input_Score!A:A,0))</f>
        <v>5</v>
      </c>
      <c r="O213" s="17">
        <f t="shared" si="37"/>
        <v>0</v>
      </c>
      <c r="P213" s="17">
        <f t="shared" si="38"/>
        <v>0</v>
      </c>
      <c r="Q213" s="17"/>
      <c r="R213">
        <f>COUNTIFS(U$3:U213,U213)</f>
        <v>19</v>
      </c>
      <c r="S213">
        <f>INDEX(Quadrant_GoogleSheets!C:C,MATCH(Table4[[#This Row],[PlaceName]],Quadrant_GoogleSheets!A:A,0))</f>
        <v>0</v>
      </c>
      <c r="T213">
        <f>INDEX(Quadrant_GoogleSheets!D:D,MATCH(Table4[[#This Row],[PlaceName]],Quadrant_GoogleSheets!A:A,0))</f>
        <v>0</v>
      </c>
      <c r="U213" t="str">
        <f t="shared" si="41"/>
        <v>0,0,No</v>
      </c>
      <c r="V213">
        <f t="shared" si="42"/>
        <v>0.2</v>
      </c>
      <c r="W213">
        <f t="shared" si="43"/>
        <v>0.04</v>
      </c>
    </row>
    <row r="214" spans="1:23" x14ac:dyDescent="0.2">
      <c r="A214" s="9">
        <f t="shared" si="44"/>
        <v>211</v>
      </c>
      <c r="B214" s="7" t="s">
        <v>790</v>
      </c>
      <c r="C214" s="6" t="s">
        <v>6</v>
      </c>
      <c r="D214" s="6" t="str">
        <f>IF(A214&gt;0,INDEX('Degree of Public Space By Distr'!A:A,MATCH(RawData_Position!A214,'Degree of Public Space By Distr'!L:L,0)),"")</f>
        <v>ลานกีฬาเชิงสะพานพระราม 7</v>
      </c>
      <c r="E214" s="6" t="str">
        <f>IF(A214&gt;0,INDEX('Degree of Public Space By Distr'!J:J,MATCH(RawData_Position!A214,'Degree of Public Space By Distr'!L:L,0)),"")</f>
        <v>เขตบางซื่อ</v>
      </c>
      <c r="F214" s="6">
        <f t="shared" si="39"/>
        <v>1.9</v>
      </c>
      <c r="G214" s="6">
        <f t="shared" si="40"/>
        <v>2.0499999999999998</v>
      </c>
      <c r="H214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14" s="7">
        <f>INDEX(Sheet1!D:D,MATCH(Table4[[#This Row],[PlaceName]],Sheet1!B:B,0))</f>
        <v>13.817152625402899</v>
      </c>
      <c r="J214" s="7">
        <f>INDEX(Sheet1!E:E,MATCH(Table4[[#This Row],[PlaceName]],Sheet1!B:B,0))</f>
        <v>100.515298249729</v>
      </c>
      <c r="K214" s="17"/>
      <c r="L214" s="17" t="s">
        <v>1285</v>
      </c>
      <c r="M214" s="17" t="str">
        <f>IF(A214&gt;0,INDEX('Degree of Public Space By Distr'!A:A,MATCH(RawData_Position!A214,'Degree of Public Space By Distr'!L:L,0)),"")</f>
        <v>ลานกีฬาเชิงสะพานพระราม 7</v>
      </c>
      <c r="N214" s="17">
        <f>INDEX(Input_Score!D:D,MATCH(Table4[[#This Row],[TypeScoring]],Input_Score!A:A,0))</f>
        <v>9</v>
      </c>
      <c r="O214" s="17">
        <f t="shared" si="37"/>
        <v>2</v>
      </c>
      <c r="P214" s="17">
        <f t="shared" si="38"/>
        <v>2</v>
      </c>
      <c r="Q214" s="17"/>
      <c r="R214">
        <f>COUNTIFS(U$3:U214,U214)</f>
        <v>2</v>
      </c>
      <c r="S214">
        <f>INDEX(Quadrant_GoogleSheets!C:C,MATCH(Table4[[#This Row],[PlaceName]],Quadrant_GoogleSheets!A:A,0))</f>
        <v>2</v>
      </c>
      <c r="T214">
        <f>INDEX(Quadrant_GoogleSheets!D:D,MATCH(Table4[[#This Row],[PlaceName]],Quadrant_GoogleSheets!A:A,0))</f>
        <v>2</v>
      </c>
      <c r="U214" t="str">
        <f t="shared" si="41"/>
        <v>2,2,Ok</v>
      </c>
      <c r="V214">
        <f t="shared" si="42"/>
        <v>-0.1</v>
      </c>
      <c r="W214">
        <f t="shared" si="43"/>
        <v>0.05</v>
      </c>
    </row>
    <row r="215" spans="1:23" x14ac:dyDescent="0.2">
      <c r="A215" s="9">
        <f t="shared" si="44"/>
        <v>212</v>
      </c>
      <c r="B215" s="7" t="s">
        <v>791</v>
      </c>
      <c r="C215" s="6" t="s">
        <v>6</v>
      </c>
      <c r="D215" s="6" t="str">
        <f>IF(A215&gt;0,INDEX('Degree of Public Space By Distr'!A:A,MATCH(RawData_Position!A215,'Degree of Public Space By Distr'!L:L,0)),"")</f>
        <v>ลานกีฬาวัดประชาศรัทธาธรรม</v>
      </c>
      <c r="E215" s="6" t="str">
        <f>IF(A215&gt;0,INDEX('Degree of Public Space By Distr'!J:J,MATCH(RawData_Position!A215,'Degree of Public Space By Distr'!L:L,0)),"")</f>
        <v>เขตบางซื่อ</v>
      </c>
      <c r="F215" s="6">
        <f t="shared" si="39"/>
        <v>0.25</v>
      </c>
      <c r="G215" s="6">
        <f t="shared" si="40"/>
        <v>0.04</v>
      </c>
      <c r="H21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15" s="7">
        <f>INDEX(Sheet1!D:D,MATCH(Table4[[#This Row],[PlaceName]],Sheet1!B:B,0))</f>
        <v>0</v>
      </c>
      <c r="J215" s="7">
        <f>INDEX(Sheet1!E:E,MATCH(Table4[[#This Row],[PlaceName]],Sheet1!B:B,0))</f>
        <v>0</v>
      </c>
      <c r="K215" s="17" t="s">
        <v>1281</v>
      </c>
      <c r="L215" s="17" t="s">
        <v>1032</v>
      </c>
      <c r="M215" s="17" t="str">
        <f>IF(A215&gt;0,INDEX('Degree of Public Space By Distr'!A:A,MATCH(RawData_Position!A215,'Degree of Public Space By Distr'!L:L,0)),"")</f>
        <v>ลานกีฬาวัดประชาศรัทธาธรรม</v>
      </c>
      <c r="N215" s="17">
        <f>INDEX(Input_Score!D:D,MATCH(Table4[[#This Row],[TypeScoring]],Input_Score!A:A,0))</f>
        <v>5</v>
      </c>
      <c r="O215" s="17">
        <f t="shared" si="37"/>
        <v>0</v>
      </c>
      <c r="P215" s="17">
        <f t="shared" si="38"/>
        <v>0</v>
      </c>
      <c r="Q215" s="17"/>
      <c r="R215">
        <f>COUNTIFS(U$3:U215,U215)</f>
        <v>20</v>
      </c>
      <c r="S215">
        <f>INDEX(Quadrant_GoogleSheets!C:C,MATCH(Table4[[#This Row],[PlaceName]],Quadrant_GoogleSheets!A:A,0))</f>
        <v>0</v>
      </c>
      <c r="T215">
        <f>INDEX(Quadrant_GoogleSheets!D:D,MATCH(Table4[[#This Row],[PlaceName]],Quadrant_GoogleSheets!A:A,0))</f>
        <v>0</v>
      </c>
      <c r="U215" t="str">
        <f t="shared" si="41"/>
        <v>0,0,No</v>
      </c>
      <c r="V215">
        <f t="shared" si="42"/>
        <v>0.25</v>
      </c>
      <c r="W215">
        <f t="shared" si="43"/>
        <v>0.04</v>
      </c>
    </row>
    <row r="216" spans="1:23" x14ac:dyDescent="0.2">
      <c r="A216" s="9">
        <f t="shared" si="44"/>
        <v>213</v>
      </c>
      <c r="B216" s="7" t="s">
        <v>792</v>
      </c>
      <c r="C216" s="6" t="s">
        <v>6</v>
      </c>
      <c r="D216" s="6" t="str">
        <f>IF(A216&gt;0,INDEX('Degree of Public Space By Distr'!A:A,MATCH(RawData_Position!A216,'Degree of Public Space By Distr'!L:L,0)),"")</f>
        <v>ลานกีฬาชุมชนซอยสวนรื่น</v>
      </c>
      <c r="E216" s="6" t="str">
        <f>IF(A216&gt;0,INDEX('Degree of Public Space By Distr'!J:J,MATCH(RawData_Position!A216,'Degree of Public Space By Distr'!L:L,0)),"")</f>
        <v>เขตบางซื่อ</v>
      </c>
      <c r="F216" s="6">
        <f t="shared" si="39"/>
        <v>-0.05</v>
      </c>
      <c r="G216" s="6">
        <f t="shared" si="40"/>
        <v>0.03</v>
      </c>
      <c r="H21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16" s="7">
        <f>INDEX(Sheet1!D:D,MATCH(Table4[[#This Row],[PlaceName]],Sheet1!B:B,0))</f>
        <v>0</v>
      </c>
      <c r="J216" s="7">
        <f>INDEX(Sheet1!E:E,MATCH(Table4[[#This Row],[PlaceName]],Sheet1!B:B,0))</f>
        <v>0</v>
      </c>
      <c r="K216" s="17" t="s">
        <v>1281</v>
      </c>
      <c r="L216" s="17" t="s">
        <v>1032</v>
      </c>
      <c r="M216" s="17" t="str">
        <f>IF(A216&gt;0,INDEX('Degree of Public Space By Distr'!A:A,MATCH(RawData_Position!A216,'Degree of Public Space By Distr'!L:L,0)),"")</f>
        <v>ลานกีฬาชุมชนซอยสวนรื่น</v>
      </c>
      <c r="N216" s="17">
        <f>INDEX(Input_Score!D:D,MATCH(Table4[[#This Row],[TypeScoring]],Input_Score!A:A,0))</f>
        <v>5</v>
      </c>
      <c r="O216" s="17">
        <f t="shared" si="37"/>
        <v>0</v>
      </c>
      <c r="P216" s="17">
        <f t="shared" si="38"/>
        <v>0</v>
      </c>
      <c r="Q216" s="17"/>
      <c r="R216">
        <f>COUNTIFS(U$3:U216,U216)</f>
        <v>21</v>
      </c>
      <c r="S216">
        <f>INDEX(Quadrant_GoogleSheets!C:C,MATCH(Table4[[#This Row],[PlaceName]],Quadrant_GoogleSheets!A:A,0))</f>
        <v>0</v>
      </c>
      <c r="T216">
        <f>INDEX(Quadrant_GoogleSheets!D:D,MATCH(Table4[[#This Row],[PlaceName]],Quadrant_GoogleSheets!A:A,0))</f>
        <v>0</v>
      </c>
      <c r="U216" t="str">
        <f t="shared" si="41"/>
        <v>0,0,No</v>
      </c>
      <c r="V216">
        <f t="shared" si="42"/>
        <v>-0.05</v>
      </c>
      <c r="W216">
        <f t="shared" si="43"/>
        <v>0.03</v>
      </c>
    </row>
    <row r="217" spans="1:23" x14ac:dyDescent="0.2">
      <c r="A217" s="9">
        <f t="shared" si="44"/>
        <v>214</v>
      </c>
      <c r="B217" s="7" t="s">
        <v>793</v>
      </c>
      <c r="C217" s="6" t="s">
        <v>6</v>
      </c>
      <c r="D217" s="6" t="str">
        <f>IF(A217&gt;0,INDEX('Degree of Public Space By Distr'!A:A,MATCH(RawData_Position!A217,'Degree of Public Space By Distr'!L:L,0)),"")</f>
        <v>ลานกีฬาวัดมัชฌันติการาม</v>
      </c>
      <c r="E217" s="6" t="str">
        <f>IF(A217&gt;0,INDEX('Degree of Public Space By Distr'!J:J,MATCH(RawData_Position!A217,'Degree of Public Space By Distr'!L:L,0)),"")</f>
        <v>เขตบางซื่อ</v>
      </c>
      <c r="F217" s="6">
        <f t="shared" si="39"/>
        <v>-0.1</v>
      </c>
      <c r="G217" s="6">
        <f t="shared" si="40"/>
        <v>0.03</v>
      </c>
      <c r="H21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17" s="7">
        <f>INDEX(Sheet1!D:D,MATCH(Table4[[#This Row],[PlaceName]],Sheet1!B:B,0))</f>
        <v>0</v>
      </c>
      <c r="J217" s="7">
        <f>INDEX(Sheet1!E:E,MATCH(Table4[[#This Row],[PlaceName]],Sheet1!B:B,0))</f>
        <v>0</v>
      </c>
      <c r="K217" s="17" t="s">
        <v>1281</v>
      </c>
      <c r="L217" s="17" t="s">
        <v>1032</v>
      </c>
      <c r="M217" s="17" t="str">
        <f>IF(A217&gt;0,INDEX('Degree of Public Space By Distr'!A:A,MATCH(RawData_Position!A217,'Degree of Public Space By Distr'!L:L,0)),"")</f>
        <v>ลานกีฬาวัดมัชฌันติการาม</v>
      </c>
      <c r="N217" s="17">
        <f>INDEX(Input_Score!D:D,MATCH(Table4[[#This Row],[TypeScoring]],Input_Score!A:A,0))</f>
        <v>5</v>
      </c>
      <c r="O217" s="17">
        <f t="shared" si="37"/>
        <v>0</v>
      </c>
      <c r="P217" s="17">
        <f t="shared" si="38"/>
        <v>0</v>
      </c>
      <c r="Q217" s="17"/>
      <c r="R217">
        <f>COUNTIFS(U$3:U217,U217)</f>
        <v>22</v>
      </c>
      <c r="S217">
        <f>INDEX(Quadrant_GoogleSheets!C:C,MATCH(Table4[[#This Row],[PlaceName]],Quadrant_GoogleSheets!A:A,0))</f>
        <v>0</v>
      </c>
      <c r="T217">
        <f>INDEX(Quadrant_GoogleSheets!D:D,MATCH(Table4[[#This Row],[PlaceName]],Quadrant_GoogleSheets!A:A,0))</f>
        <v>0</v>
      </c>
      <c r="U217" t="str">
        <f t="shared" si="41"/>
        <v>0,0,No</v>
      </c>
      <c r="V217">
        <f t="shared" si="42"/>
        <v>-0.1</v>
      </c>
      <c r="W217">
        <f t="shared" si="43"/>
        <v>0.03</v>
      </c>
    </row>
    <row r="218" spans="1:23" x14ac:dyDescent="0.2">
      <c r="A218" s="9">
        <f t="shared" si="44"/>
        <v>215</v>
      </c>
      <c r="B218" s="7" t="s">
        <v>794</v>
      </c>
      <c r="C218" s="6" t="s">
        <v>6</v>
      </c>
      <c r="D218" s="6" t="str">
        <f>IF(A218&gt;0,INDEX('Degree of Public Space By Distr'!A:A,MATCH(RawData_Position!A218,'Degree of Public Space By Distr'!L:L,0)),"")</f>
        <v>ลานกีฬาชุมชนสมบุญดี</v>
      </c>
      <c r="E218" s="6" t="str">
        <f>IF(A218&gt;0,INDEX('Degree of Public Space By Distr'!J:J,MATCH(RawData_Position!A218,'Degree of Public Space By Distr'!L:L,0)),"")</f>
        <v>เขตบางซื่อ</v>
      </c>
      <c r="F218" s="6">
        <f t="shared" si="39"/>
        <v>1.85</v>
      </c>
      <c r="G218" s="6">
        <f t="shared" si="40"/>
        <v>1.05</v>
      </c>
      <c r="H218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18" s="7">
        <f>INDEX(Sheet1!D:D,MATCH(Table4[[#This Row],[PlaceName]],Sheet1!B:B,0))</f>
        <v>13.823033412679001</v>
      </c>
      <c r="J218" s="7">
        <f>INDEX(Sheet1!E:E,MATCH(Table4[[#This Row],[PlaceName]],Sheet1!B:B,0))</f>
        <v>100.520397821693</v>
      </c>
      <c r="K218" s="17"/>
      <c r="L218" s="17" t="s">
        <v>1285</v>
      </c>
      <c r="M218" s="17" t="str">
        <f>IF(A218&gt;0,INDEX('Degree of Public Space By Distr'!A:A,MATCH(RawData_Position!A218,'Degree of Public Space By Distr'!L:L,0)),"")</f>
        <v>ลานกีฬาชุมชนสมบุญดี</v>
      </c>
      <c r="N218" s="17">
        <f>INDEX(Input_Score!D:D,MATCH(Table4[[#This Row],[TypeScoring]],Input_Score!A:A,0))</f>
        <v>9</v>
      </c>
      <c r="O218" s="17">
        <f t="shared" si="37"/>
        <v>2</v>
      </c>
      <c r="P218" s="17">
        <f t="shared" si="38"/>
        <v>1</v>
      </c>
      <c r="Q218" s="17"/>
      <c r="R218">
        <f>COUNTIFS(U$3:U218,U218)</f>
        <v>3</v>
      </c>
      <c r="S218">
        <f>INDEX(Quadrant_GoogleSheets!C:C,MATCH(Table4[[#This Row],[PlaceName]],Quadrant_GoogleSheets!A:A,0))</f>
        <v>2</v>
      </c>
      <c r="T218">
        <f>INDEX(Quadrant_GoogleSheets!D:D,MATCH(Table4[[#This Row],[PlaceName]],Quadrant_GoogleSheets!A:A,0))</f>
        <v>1</v>
      </c>
      <c r="U218" t="str">
        <f t="shared" si="41"/>
        <v>2,1,Ok</v>
      </c>
      <c r="V218">
        <f t="shared" si="42"/>
        <v>-0.15</v>
      </c>
      <c r="W218">
        <f t="shared" si="43"/>
        <v>0.05</v>
      </c>
    </row>
    <row r="219" spans="1:23" x14ac:dyDescent="0.2">
      <c r="A219" s="9">
        <f t="shared" si="44"/>
        <v>216</v>
      </c>
      <c r="B219" s="7" t="s">
        <v>795</v>
      </c>
      <c r="C219" s="6" t="s">
        <v>6</v>
      </c>
      <c r="D219" s="6" t="str">
        <f>IF(A219&gt;0,INDEX('Degree of Public Space By Distr'!A:A,MATCH(RawData_Position!A219,'Degree of Public Space By Distr'!L:L,0)),"")</f>
        <v>ลานกีฬาชุมชนซอยวัดหลวง</v>
      </c>
      <c r="E219" s="6" t="str">
        <f>IF(A219&gt;0,INDEX('Degree of Public Space By Distr'!J:J,MATCH(RawData_Position!A219,'Degree of Public Space By Distr'!L:L,0)),"")</f>
        <v>เขตบางซื่อ</v>
      </c>
      <c r="F219" s="6">
        <f t="shared" si="39"/>
        <v>1.8</v>
      </c>
      <c r="G219" s="6">
        <f t="shared" si="40"/>
        <v>1.05</v>
      </c>
      <c r="H219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19" s="7">
        <f>INDEX(Sheet1!D:D,MATCH(Table4[[#This Row],[PlaceName]],Sheet1!B:B,0))</f>
        <v>13.823981210068199</v>
      </c>
      <c r="J219" s="7">
        <f>INDEX(Sheet1!E:E,MATCH(Table4[[#This Row],[PlaceName]],Sheet1!B:B,0))</f>
        <v>100.52140210403699</v>
      </c>
      <c r="K219" s="17"/>
      <c r="L219" s="17" t="s">
        <v>1285</v>
      </c>
      <c r="M219" s="17" t="str">
        <f>IF(A219&gt;0,INDEX('Degree of Public Space By Distr'!A:A,MATCH(RawData_Position!A219,'Degree of Public Space By Distr'!L:L,0)),"")</f>
        <v>ลานกีฬาชุมชนซอยวัดหลวง</v>
      </c>
      <c r="N219" s="17">
        <f>INDEX(Input_Score!D:D,MATCH(Table4[[#This Row],[TypeScoring]],Input_Score!A:A,0))</f>
        <v>9</v>
      </c>
      <c r="O219" s="17">
        <f t="shared" si="37"/>
        <v>2</v>
      </c>
      <c r="P219" s="17">
        <f t="shared" si="38"/>
        <v>1</v>
      </c>
      <c r="Q219" s="17"/>
      <c r="R219">
        <f>COUNTIFS(U$3:U219,U219)</f>
        <v>4</v>
      </c>
      <c r="S219">
        <f>INDEX(Quadrant_GoogleSheets!C:C,MATCH(Table4[[#This Row],[PlaceName]],Quadrant_GoogleSheets!A:A,0))</f>
        <v>2</v>
      </c>
      <c r="T219">
        <f>INDEX(Quadrant_GoogleSheets!D:D,MATCH(Table4[[#This Row],[PlaceName]],Quadrant_GoogleSheets!A:A,0))</f>
        <v>1</v>
      </c>
      <c r="U219" t="str">
        <f t="shared" si="41"/>
        <v>2,1,Ok</v>
      </c>
      <c r="V219">
        <f t="shared" si="42"/>
        <v>-0.2</v>
      </c>
      <c r="W219">
        <f t="shared" si="43"/>
        <v>0.05</v>
      </c>
    </row>
    <row r="220" spans="1:23" x14ac:dyDescent="0.2">
      <c r="A220" s="9">
        <f t="shared" si="44"/>
        <v>217</v>
      </c>
      <c r="B220" s="7" t="s">
        <v>796</v>
      </c>
      <c r="C220" s="6" t="s">
        <v>6</v>
      </c>
      <c r="D220" s="6" t="str">
        <f>IF(A220&gt;0,INDEX('Degree of Public Space By Distr'!A:A,MATCH(RawData_Position!A220,'Degree of Public Space By Distr'!L:L,0)),"")</f>
        <v>ลานกีฬาโรงเรียนวัดเลียบราษฎร์บำรุง</v>
      </c>
      <c r="E220" s="6" t="str">
        <f>IF(A220&gt;0,INDEX('Degree of Public Space By Distr'!J:J,MATCH(RawData_Position!A220,'Degree of Public Space By Distr'!L:L,0)),"")</f>
        <v>เขตบางซื่อ</v>
      </c>
      <c r="F220" s="6">
        <f t="shared" si="39"/>
        <v>1.85</v>
      </c>
      <c r="G220" s="6">
        <f t="shared" si="40"/>
        <v>-0.97</v>
      </c>
      <c r="H220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20" s="7">
        <f>INDEX(Sheet1!D:D,MATCH(Table4[[#This Row],[PlaceName]],Sheet1!B:B,0))</f>
        <v>13.828809977753799</v>
      </c>
      <c r="J220" s="7">
        <f>INDEX(Sheet1!E:E,MATCH(Table4[[#This Row],[PlaceName]],Sheet1!B:B,0))</f>
        <v>100.52098637953399</v>
      </c>
      <c r="K220" s="17"/>
      <c r="L220" s="17" t="s">
        <v>1285</v>
      </c>
      <c r="M220" s="17" t="str">
        <f>IF(A220&gt;0,INDEX('Degree of Public Space By Distr'!A:A,MATCH(RawData_Position!A220,'Degree of Public Space By Distr'!L:L,0)),"")</f>
        <v>ลานกีฬาโรงเรียนวัดเลียบราษฎร์บำรุง</v>
      </c>
      <c r="N220" s="17">
        <f>INDEX(Input_Score!D:D,MATCH(Table4[[#This Row],[TypeScoring]],Input_Score!A:A,0))</f>
        <v>3</v>
      </c>
      <c r="O220" s="17">
        <f t="shared" si="37"/>
        <v>2</v>
      </c>
      <c r="P220" s="17">
        <f t="shared" si="38"/>
        <v>-1</v>
      </c>
      <c r="Q220" s="17"/>
      <c r="R220">
        <f>COUNTIFS(U$3:U220,U220)</f>
        <v>23</v>
      </c>
      <c r="S220">
        <f>INDEX(Quadrant_GoogleSheets!C:C,MATCH(Table4[[#This Row],[PlaceName]],Quadrant_GoogleSheets!A:A,0))</f>
        <v>2</v>
      </c>
      <c r="T220">
        <f>INDEX(Quadrant_GoogleSheets!D:D,MATCH(Table4[[#This Row],[PlaceName]],Quadrant_GoogleSheets!A:A,0))</f>
        <v>-1</v>
      </c>
      <c r="U220" t="str">
        <f t="shared" si="41"/>
        <v>2,-1,Ok</v>
      </c>
      <c r="V220">
        <f t="shared" si="42"/>
        <v>-0.15</v>
      </c>
      <c r="W220">
        <f t="shared" si="43"/>
        <v>0.03</v>
      </c>
    </row>
    <row r="221" spans="1:23" x14ac:dyDescent="0.2">
      <c r="A221" s="9">
        <f t="shared" si="44"/>
        <v>218</v>
      </c>
      <c r="B221" s="7" t="s">
        <v>797</v>
      </c>
      <c r="C221" s="6" t="s">
        <v>6</v>
      </c>
      <c r="D221" s="6" t="str">
        <f>IF(A221&gt;0,INDEX('Degree of Public Space By Distr'!A:A,MATCH(RawData_Position!A221,'Degree of Public Space By Distr'!L:L,0)),"")</f>
        <v>ลานกีฬาชุมชนวัดเลียบ</v>
      </c>
      <c r="E221" s="6" t="str">
        <f>IF(A221&gt;0,INDEX('Degree of Public Space By Distr'!J:J,MATCH(RawData_Position!A221,'Degree of Public Space By Distr'!L:L,0)),"")</f>
        <v>เขตบางซื่อ</v>
      </c>
      <c r="F221" s="6">
        <f t="shared" si="39"/>
        <v>1.8</v>
      </c>
      <c r="G221" s="6">
        <f t="shared" si="40"/>
        <v>-0.97</v>
      </c>
      <c r="H221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21" s="7">
        <f>INDEX(Sheet1!D:D,MATCH(Table4[[#This Row],[PlaceName]],Sheet1!B:B,0))</f>
        <v>13.828866797195101</v>
      </c>
      <c r="J221" s="7">
        <f>INDEX(Sheet1!E:E,MATCH(Table4[[#This Row],[PlaceName]],Sheet1!B:B,0))</f>
        <v>100.51942081694899</v>
      </c>
      <c r="K221" s="17"/>
      <c r="L221" s="17" t="s">
        <v>1285</v>
      </c>
      <c r="M221" s="17" t="str">
        <f>IF(A221&gt;0,INDEX('Degree of Public Space By Distr'!A:A,MATCH(RawData_Position!A221,'Degree of Public Space By Distr'!L:L,0)),"")</f>
        <v>ลานกีฬาชุมชนวัดเลียบ</v>
      </c>
      <c r="N221" s="17">
        <f>INDEX(Input_Score!D:D,MATCH(Table4[[#This Row],[TypeScoring]],Input_Score!A:A,0))</f>
        <v>3</v>
      </c>
      <c r="O221" s="17">
        <f t="shared" si="37"/>
        <v>2</v>
      </c>
      <c r="P221" s="17">
        <f t="shared" si="38"/>
        <v>-1</v>
      </c>
      <c r="Q221" s="17"/>
      <c r="R221">
        <f>COUNTIFS(U$3:U221,U221)</f>
        <v>24</v>
      </c>
      <c r="S221">
        <f>INDEX(Quadrant_GoogleSheets!C:C,MATCH(Table4[[#This Row],[PlaceName]],Quadrant_GoogleSheets!A:A,0))</f>
        <v>2</v>
      </c>
      <c r="T221">
        <f>INDEX(Quadrant_GoogleSheets!D:D,MATCH(Table4[[#This Row],[PlaceName]],Quadrant_GoogleSheets!A:A,0))</f>
        <v>-1</v>
      </c>
      <c r="U221" t="str">
        <f t="shared" si="41"/>
        <v>2,-1,Ok</v>
      </c>
      <c r="V221">
        <f t="shared" si="42"/>
        <v>-0.2</v>
      </c>
      <c r="W221">
        <f t="shared" si="43"/>
        <v>0.03</v>
      </c>
    </row>
    <row r="222" spans="1:23" x14ac:dyDescent="0.2">
      <c r="A222" s="9">
        <f t="shared" si="44"/>
        <v>219</v>
      </c>
      <c r="B222" s="7" t="s">
        <v>798</v>
      </c>
      <c r="C222" s="6" t="s">
        <v>6</v>
      </c>
      <c r="D222" s="6" t="str">
        <f>IF(A222&gt;0,INDEX('Degree of Public Space By Distr'!A:A,MATCH(RawData_Position!A222,'Degree of Public Space By Distr'!L:L,0)),"")</f>
        <v>ลานกีฬาโรงเรียนวัดสุวรรณสุทธารามวิทยา</v>
      </c>
      <c r="E222" s="6" t="str">
        <f>IF(A222&gt;0,INDEX('Degree of Public Space By Distr'!J:J,MATCH(RawData_Position!A222,'Degree of Public Space By Distr'!L:L,0)),"")</f>
        <v>เขตบางซื่อ</v>
      </c>
      <c r="F222" s="6">
        <f t="shared" si="39"/>
        <v>1.75</v>
      </c>
      <c r="G222" s="6">
        <f t="shared" si="40"/>
        <v>-0.97</v>
      </c>
      <c r="H22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22" s="7">
        <f>INDEX(Sheet1!D:D,MATCH(Table4[[#This Row],[PlaceName]],Sheet1!B:B,0))</f>
        <v>13.8333209634882</v>
      </c>
      <c r="J222" s="7">
        <f>INDEX(Sheet1!E:E,MATCH(Table4[[#This Row],[PlaceName]],Sheet1!B:B,0))</f>
        <v>100.529241143325</v>
      </c>
      <c r="K222" s="17"/>
      <c r="L222" s="17" t="s">
        <v>1285</v>
      </c>
      <c r="M222" s="17" t="str">
        <f>IF(A222&gt;0,INDEX('Degree of Public Space By Distr'!A:A,MATCH(RawData_Position!A222,'Degree of Public Space By Distr'!L:L,0)),"")</f>
        <v>ลานกีฬาโรงเรียนวัดสุวรรณสุทธารามวิทยา</v>
      </c>
      <c r="N222" s="17">
        <f>INDEX(Input_Score!D:D,MATCH(Table4[[#This Row],[TypeScoring]],Input_Score!A:A,0))</f>
        <v>3</v>
      </c>
      <c r="O222" s="17">
        <f t="shared" si="37"/>
        <v>2</v>
      </c>
      <c r="P222" s="17">
        <f t="shared" si="38"/>
        <v>-1</v>
      </c>
      <c r="Q222" s="17"/>
      <c r="R222">
        <f>COUNTIFS(U$3:U222,U222)</f>
        <v>25</v>
      </c>
      <c r="S222">
        <f>INDEX(Quadrant_GoogleSheets!C:C,MATCH(Table4[[#This Row],[PlaceName]],Quadrant_GoogleSheets!A:A,0))</f>
        <v>2</v>
      </c>
      <c r="T222">
        <f>INDEX(Quadrant_GoogleSheets!D:D,MATCH(Table4[[#This Row],[PlaceName]],Quadrant_GoogleSheets!A:A,0))</f>
        <v>-1</v>
      </c>
      <c r="U222" t="str">
        <f t="shared" si="41"/>
        <v>2,-1,Ok</v>
      </c>
      <c r="V222">
        <f t="shared" si="42"/>
        <v>-0.25</v>
      </c>
      <c r="W222">
        <f t="shared" si="43"/>
        <v>0.03</v>
      </c>
    </row>
    <row r="223" spans="1:23" x14ac:dyDescent="0.2">
      <c r="A223" s="9">
        <f t="shared" si="44"/>
        <v>220</v>
      </c>
      <c r="B223" s="7" t="s">
        <v>799</v>
      </c>
      <c r="C223" s="6" t="s">
        <v>6</v>
      </c>
      <c r="D223" s="6" t="str">
        <f>IF(A223&gt;0,INDEX('Degree of Public Space By Distr'!A:A,MATCH(RawData_Position!A223,'Degree of Public Space By Distr'!L:L,0)),"")</f>
        <v>ลานกีฬาวัดทองสุทธาราม</v>
      </c>
      <c r="E223" s="6" t="str">
        <f>IF(A223&gt;0,INDEX('Degree of Public Space By Distr'!J:J,MATCH(RawData_Position!A223,'Degree of Public Space By Distr'!L:L,0)),"")</f>
        <v>เขตบางซื่อ</v>
      </c>
      <c r="F223" s="6">
        <f t="shared" si="39"/>
        <v>-0.15</v>
      </c>
      <c r="G223" s="6">
        <f t="shared" si="40"/>
        <v>0.03</v>
      </c>
      <c r="H22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23" s="7">
        <f>INDEX(Sheet1!D:D,MATCH(Table4[[#This Row],[PlaceName]],Sheet1!B:B,0))</f>
        <v>0</v>
      </c>
      <c r="J223" s="7">
        <f>INDEX(Sheet1!E:E,MATCH(Table4[[#This Row],[PlaceName]],Sheet1!B:B,0))</f>
        <v>0</v>
      </c>
      <c r="K223" s="17" t="s">
        <v>1281</v>
      </c>
      <c r="L223" s="17" t="s">
        <v>1032</v>
      </c>
      <c r="M223" s="17" t="str">
        <f>IF(A223&gt;0,INDEX('Degree of Public Space By Distr'!A:A,MATCH(RawData_Position!A223,'Degree of Public Space By Distr'!L:L,0)),"")</f>
        <v>ลานกีฬาวัดทองสุทธาราม</v>
      </c>
      <c r="N223" s="17">
        <f>INDEX(Input_Score!D:D,MATCH(Table4[[#This Row],[TypeScoring]],Input_Score!A:A,0))</f>
        <v>5</v>
      </c>
      <c r="O223" s="17">
        <f t="shared" si="37"/>
        <v>0</v>
      </c>
      <c r="P223" s="17">
        <f t="shared" si="38"/>
        <v>0</v>
      </c>
      <c r="Q223" s="17"/>
      <c r="R223">
        <f>COUNTIFS(U$3:U223,U223)</f>
        <v>23</v>
      </c>
      <c r="S223">
        <f>INDEX(Quadrant_GoogleSheets!C:C,MATCH(Table4[[#This Row],[PlaceName]],Quadrant_GoogleSheets!A:A,0))</f>
        <v>0</v>
      </c>
      <c r="T223">
        <f>INDEX(Quadrant_GoogleSheets!D:D,MATCH(Table4[[#This Row],[PlaceName]],Quadrant_GoogleSheets!A:A,0))</f>
        <v>0</v>
      </c>
      <c r="U223" t="str">
        <f t="shared" si="41"/>
        <v>0,0,No</v>
      </c>
      <c r="V223">
        <f t="shared" si="42"/>
        <v>-0.15</v>
      </c>
      <c r="W223">
        <f t="shared" si="43"/>
        <v>0.03</v>
      </c>
    </row>
    <row r="224" spans="1:23" x14ac:dyDescent="0.2">
      <c r="A224" s="9">
        <f t="shared" si="44"/>
        <v>221</v>
      </c>
      <c r="B224" s="7" t="s">
        <v>800</v>
      </c>
      <c r="C224" s="6" t="s">
        <v>6</v>
      </c>
      <c r="D224" s="6" t="str">
        <f>IF(A224&gt;0,INDEX('Degree of Public Space By Distr'!A:A,MATCH(RawData_Position!A224,'Degree of Public Space By Distr'!L:L,0)),"")</f>
        <v>ลานกีฬาโรงเรียนสุวรรณสุทธาราวิทยา</v>
      </c>
      <c r="E224" s="6" t="str">
        <f>IF(A224&gt;0,INDEX('Degree of Public Space By Distr'!J:J,MATCH(RawData_Position!A224,'Degree of Public Space By Distr'!L:L,0)),"")</f>
        <v>เขตบางซื่อ</v>
      </c>
      <c r="F224" s="6">
        <f t="shared" si="39"/>
        <v>2.0499999999999998</v>
      </c>
      <c r="G224" s="6">
        <f t="shared" si="40"/>
        <v>-0.97</v>
      </c>
      <c r="H22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24" s="7">
        <f>INDEX(Sheet1!D:D,MATCH(Table4[[#This Row],[PlaceName]],Sheet1!B:B,0))</f>
        <v>13.8333209634882</v>
      </c>
      <c r="J224" s="7">
        <f>INDEX(Sheet1!E:E,MATCH(Table4[[#This Row],[PlaceName]],Sheet1!B:B,0))</f>
        <v>100.529241143325</v>
      </c>
      <c r="K224" s="17"/>
      <c r="L224" s="17" t="s">
        <v>1285</v>
      </c>
      <c r="M224" s="17" t="str">
        <f>IF(A224&gt;0,INDEX('Degree of Public Space By Distr'!A:A,MATCH(RawData_Position!A224,'Degree of Public Space By Distr'!L:L,0)),"")</f>
        <v>ลานกีฬาโรงเรียนสุวรรณสุทธาราวิทยา</v>
      </c>
      <c r="N224" s="17">
        <f>INDEX(Input_Score!D:D,MATCH(Table4[[#This Row],[TypeScoring]],Input_Score!A:A,0))</f>
        <v>3</v>
      </c>
      <c r="O224" s="17">
        <f t="shared" si="37"/>
        <v>2</v>
      </c>
      <c r="P224" s="17">
        <f t="shared" si="38"/>
        <v>-1</v>
      </c>
      <c r="Q224" s="17"/>
      <c r="R224">
        <f>COUNTIFS(U$3:U224,U224)</f>
        <v>26</v>
      </c>
      <c r="S224">
        <f>INDEX(Quadrant_GoogleSheets!C:C,MATCH(Table4[[#This Row],[PlaceName]],Quadrant_GoogleSheets!A:A,0))</f>
        <v>2</v>
      </c>
      <c r="T224">
        <f>INDEX(Quadrant_GoogleSheets!D:D,MATCH(Table4[[#This Row],[PlaceName]],Quadrant_GoogleSheets!A:A,0))</f>
        <v>-1</v>
      </c>
      <c r="U224" t="str">
        <f t="shared" si="41"/>
        <v>2,-1,Ok</v>
      </c>
      <c r="V224">
        <f t="shared" si="42"/>
        <v>0.05</v>
      </c>
      <c r="W224">
        <f t="shared" si="43"/>
        <v>0.03</v>
      </c>
    </row>
    <row r="225" spans="1:23" x14ac:dyDescent="0.2">
      <c r="A225" s="9">
        <f t="shared" si="44"/>
        <v>222</v>
      </c>
      <c r="B225" s="7" t="s">
        <v>801</v>
      </c>
      <c r="C225" s="6" t="s">
        <v>6</v>
      </c>
      <c r="D225" s="6" t="str">
        <f>IF(A225&gt;0,INDEX('Degree of Public Space By Distr'!A:A,MATCH(RawData_Position!A225,'Degree of Public Space By Distr'!L:L,0)),"")</f>
        <v>ลานกีฬาโรงเรียนวัดทองสุทธาราม</v>
      </c>
      <c r="E225" s="6" t="str">
        <f>IF(A225&gt;0,INDEX('Degree of Public Space By Distr'!J:J,MATCH(RawData_Position!A225,'Degree of Public Space By Distr'!L:L,0)),"")</f>
        <v>เขตบางซื่อ</v>
      </c>
      <c r="F225" s="6">
        <f t="shared" si="39"/>
        <v>2.1</v>
      </c>
      <c r="G225" s="6">
        <f t="shared" si="40"/>
        <v>-0.97</v>
      </c>
      <c r="H22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25" s="7">
        <f>INDEX(Sheet1!D:D,MATCH(Table4[[#This Row],[PlaceName]],Sheet1!B:B,0))</f>
        <v>13.8329886543422</v>
      </c>
      <c r="J225" s="7">
        <f>INDEX(Sheet1!E:E,MATCH(Table4[[#This Row],[PlaceName]],Sheet1!B:B,0))</f>
        <v>100.5297037345</v>
      </c>
      <c r="K225" s="17"/>
      <c r="L225" s="17" t="s">
        <v>1285</v>
      </c>
      <c r="M225" s="17" t="str">
        <f>IF(A225&gt;0,INDEX('Degree of Public Space By Distr'!A:A,MATCH(RawData_Position!A225,'Degree of Public Space By Distr'!L:L,0)),"")</f>
        <v>ลานกีฬาโรงเรียนวัดทองสุทธาราม</v>
      </c>
      <c r="N225" s="17">
        <f>INDEX(Input_Score!D:D,MATCH(Table4[[#This Row],[TypeScoring]],Input_Score!A:A,0))</f>
        <v>3</v>
      </c>
      <c r="O225" s="17">
        <f t="shared" si="37"/>
        <v>2</v>
      </c>
      <c r="P225" s="17">
        <f t="shared" si="38"/>
        <v>-1</v>
      </c>
      <c r="Q225" s="17"/>
      <c r="R225">
        <f>COUNTIFS(U$3:U225,U225)</f>
        <v>27</v>
      </c>
      <c r="S225">
        <f>INDEX(Quadrant_GoogleSheets!C:C,MATCH(Table4[[#This Row],[PlaceName]],Quadrant_GoogleSheets!A:A,0))</f>
        <v>2</v>
      </c>
      <c r="T225">
        <f>INDEX(Quadrant_GoogleSheets!D:D,MATCH(Table4[[#This Row],[PlaceName]],Quadrant_GoogleSheets!A:A,0))</f>
        <v>-1</v>
      </c>
      <c r="U225" t="str">
        <f t="shared" si="41"/>
        <v>2,-1,Ok</v>
      </c>
      <c r="V225">
        <f t="shared" si="42"/>
        <v>0.1</v>
      </c>
      <c r="W225">
        <f t="shared" si="43"/>
        <v>0.03</v>
      </c>
    </row>
    <row r="226" spans="1:23" x14ac:dyDescent="0.2">
      <c r="A226" s="9">
        <f t="shared" si="44"/>
        <v>223</v>
      </c>
      <c r="B226" s="7" t="s">
        <v>802</v>
      </c>
      <c r="C226" s="6" t="s">
        <v>6</v>
      </c>
      <c r="D226" s="6" t="str">
        <f>IF(A226&gt;0,INDEX('Degree of Public Space By Distr'!A:A,MATCH(RawData_Position!A226,'Degree of Public Space By Distr'!L:L,0)),"")</f>
        <v>ลานกีฬาชุมชนสามเรือน</v>
      </c>
      <c r="E226" s="6" t="str">
        <f>IF(A226&gt;0,INDEX('Degree of Public Space By Distr'!J:J,MATCH(RawData_Position!A226,'Degree of Public Space By Distr'!L:L,0)),"")</f>
        <v>เขตบางซื่อ</v>
      </c>
      <c r="F226" s="6">
        <f t="shared" si="39"/>
        <v>-0.2</v>
      </c>
      <c r="G226" s="6">
        <f t="shared" si="40"/>
        <v>0.03</v>
      </c>
      <c r="H22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26" s="7">
        <f>INDEX(Sheet1!D:D,MATCH(Table4[[#This Row],[PlaceName]],Sheet1!B:B,0))</f>
        <v>0</v>
      </c>
      <c r="J226" s="7">
        <f>INDEX(Sheet1!E:E,MATCH(Table4[[#This Row],[PlaceName]],Sheet1!B:B,0))</f>
        <v>0</v>
      </c>
      <c r="K226" s="17" t="s">
        <v>1281</v>
      </c>
      <c r="L226" s="17" t="s">
        <v>1032</v>
      </c>
      <c r="M226" s="17" t="str">
        <f>IF(A226&gt;0,INDEX('Degree of Public Space By Distr'!A:A,MATCH(RawData_Position!A226,'Degree of Public Space By Distr'!L:L,0)),"")</f>
        <v>ลานกีฬาชุมชนสามเรือน</v>
      </c>
      <c r="N226" s="17">
        <f>INDEX(Input_Score!D:D,MATCH(Table4[[#This Row],[TypeScoring]],Input_Score!A:A,0))</f>
        <v>5</v>
      </c>
      <c r="O226" s="17">
        <f t="shared" si="37"/>
        <v>0</v>
      </c>
      <c r="P226" s="17">
        <f t="shared" si="38"/>
        <v>0</v>
      </c>
      <c r="Q226" s="17"/>
      <c r="R226">
        <f>COUNTIFS(U$3:U226,U226)</f>
        <v>24</v>
      </c>
      <c r="S226">
        <f>INDEX(Quadrant_GoogleSheets!C:C,MATCH(Table4[[#This Row],[PlaceName]],Quadrant_GoogleSheets!A:A,0))</f>
        <v>0</v>
      </c>
      <c r="T226">
        <f>INDEX(Quadrant_GoogleSheets!D:D,MATCH(Table4[[#This Row],[PlaceName]],Quadrant_GoogleSheets!A:A,0))</f>
        <v>0</v>
      </c>
      <c r="U226" t="str">
        <f t="shared" si="41"/>
        <v>0,0,No</v>
      </c>
      <c r="V226">
        <f t="shared" si="42"/>
        <v>-0.2</v>
      </c>
      <c r="W226">
        <f t="shared" si="43"/>
        <v>0.03</v>
      </c>
    </row>
    <row r="227" spans="1:23" x14ac:dyDescent="0.2">
      <c r="A227" s="9">
        <f t="shared" si="44"/>
        <v>224</v>
      </c>
      <c r="B227" s="7" t="s">
        <v>803</v>
      </c>
      <c r="C227" s="6" t="s">
        <v>6</v>
      </c>
      <c r="D227" s="6" t="str">
        <f>IF(A227&gt;0,INDEX('Degree of Public Space By Distr'!A:A,MATCH(RawData_Position!A227,'Degree of Public Space By Distr'!L:L,0)),"")</f>
        <v>ลานกีฬาประชานุกูล</v>
      </c>
      <c r="E227" s="6" t="str">
        <f>IF(A227&gt;0,INDEX('Degree of Public Space By Distr'!J:J,MATCH(RawData_Position!A227,'Degree of Public Space By Distr'!L:L,0)),"")</f>
        <v>เขตบางซื่อ</v>
      </c>
      <c r="F227" s="6">
        <f t="shared" si="39"/>
        <v>1.85</v>
      </c>
      <c r="G227" s="6">
        <f t="shared" si="40"/>
        <v>2.0499999999999998</v>
      </c>
      <c r="H227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27" s="7">
        <f>INDEX(Sheet1!D:D,MATCH(Table4[[#This Row],[PlaceName]],Sheet1!B:B,0))</f>
        <v>13.830250145863699</v>
      </c>
      <c r="J227" s="7">
        <f>INDEX(Sheet1!E:E,MATCH(Table4[[#This Row],[PlaceName]],Sheet1!B:B,0))</f>
        <v>100.537373624081</v>
      </c>
      <c r="K227" s="17"/>
      <c r="L227" s="17" t="s">
        <v>1285</v>
      </c>
      <c r="M227" s="17" t="str">
        <f>IF(A227&gt;0,INDEX('Degree of Public Space By Distr'!A:A,MATCH(RawData_Position!A227,'Degree of Public Space By Distr'!L:L,0)),"")</f>
        <v>ลานกีฬาประชานุกูล</v>
      </c>
      <c r="N227" s="17">
        <f>INDEX(Input_Score!D:D,MATCH(Table4[[#This Row],[TypeScoring]],Input_Score!A:A,0))</f>
        <v>9</v>
      </c>
      <c r="O227" s="17">
        <f t="shared" si="37"/>
        <v>2</v>
      </c>
      <c r="P227" s="17">
        <f t="shared" si="38"/>
        <v>2</v>
      </c>
      <c r="Q227" s="17"/>
      <c r="R227">
        <f>COUNTIFS(U$3:U227,U227)</f>
        <v>3</v>
      </c>
      <c r="S227">
        <f>INDEX(Quadrant_GoogleSheets!C:C,MATCH(Table4[[#This Row],[PlaceName]],Quadrant_GoogleSheets!A:A,0))</f>
        <v>2</v>
      </c>
      <c r="T227">
        <f>INDEX(Quadrant_GoogleSheets!D:D,MATCH(Table4[[#This Row],[PlaceName]],Quadrant_GoogleSheets!A:A,0))</f>
        <v>2</v>
      </c>
      <c r="U227" t="str">
        <f t="shared" si="41"/>
        <v>2,2,Ok</v>
      </c>
      <c r="V227">
        <f t="shared" si="42"/>
        <v>-0.15</v>
      </c>
      <c r="W227">
        <f t="shared" si="43"/>
        <v>0.05</v>
      </c>
    </row>
    <row r="228" spans="1:23" x14ac:dyDescent="0.2">
      <c r="A228" s="9">
        <f t="shared" si="44"/>
        <v>225</v>
      </c>
      <c r="B228" s="7" t="s">
        <v>804</v>
      </c>
      <c r="C228" s="6" t="s">
        <v>6</v>
      </c>
      <c r="D228" s="6" t="str">
        <f>IF(A228&gt;0,INDEX('Degree of Public Space By Distr'!A:A,MATCH(RawData_Position!A228,'Degree of Public Space By Distr'!L:L,0)),"")</f>
        <v>ลานกีฬาใต้ทางด่วนศรีรัข</v>
      </c>
      <c r="E228" s="6" t="str">
        <f>IF(A228&gt;0,INDEX('Degree of Public Space By Distr'!J:J,MATCH(RawData_Position!A228,'Degree of Public Space By Distr'!L:L,0)),"")</f>
        <v>เขตบางซื่อ</v>
      </c>
      <c r="F228" s="6">
        <f t="shared" si="39"/>
        <v>1.8</v>
      </c>
      <c r="G228" s="6">
        <f t="shared" si="40"/>
        <v>2.0499999999999998</v>
      </c>
      <c r="H228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28" s="7">
        <f>INDEX(Sheet1!D:D,MATCH(Table4[[#This Row],[PlaceName]],Sheet1!B:B,0))</f>
        <v>13.8435822609271</v>
      </c>
      <c r="J228" s="7">
        <f>INDEX(Sheet1!E:E,MATCH(Table4[[#This Row],[PlaceName]],Sheet1!B:B,0))</f>
        <v>100.53355458065001</v>
      </c>
      <c r="K228" s="17"/>
      <c r="L228" s="17" t="s">
        <v>1285</v>
      </c>
      <c r="M228" s="17" t="str">
        <f>IF(A228&gt;0,INDEX('Degree of Public Space By Distr'!A:A,MATCH(RawData_Position!A228,'Degree of Public Space By Distr'!L:L,0)),"")</f>
        <v>ลานกีฬาใต้ทางด่วนศรีรัข</v>
      </c>
      <c r="N228" s="17">
        <f>INDEX(Input_Score!D:D,MATCH(Table4[[#This Row],[TypeScoring]],Input_Score!A:A,0))</f>
        <v>9</v>
      </c>
      <c r="O228" s="17">
        <f t="shared" si="37"/>
        <v>2</v>
      </c>
      <c r="P228" s="17">
        <f t="shared" si="38"/>
        <v>2</v>
      </c>
      <c r="Q228" s="17"/>
      <c r="R228">
        <f>COUNTIFS(U$3:U228,U228)</f>
        <v>4</v>
      </c>
      <c r="S228">
        <f>INDEX(Quadrant_GoogleSheets!C:C,MATCH(Table4[[#This Row],[PlaceName]],Quadrant_GoogleSheets!A:A,0))</f>
        <v>2</v>
      </c>
      <c r="T228">
        <f>INDEX(Quadrant_GoogleSheets!D:D,MATCH(Table4[[#This Row],[PlaceName]],Quadrant_GoogleSheets!A:A,0))</f>
        <v>2</v>
      </c>
      <c r="U228" t="str">
        <f t="shared" si="41"/>
        <v>2,2,Ok</v>
      </c>
      <c r="V228">
        <f t="shared" si="42"/>
        <v>-0.2</v>
      </c>
      <c r="W228">
        <f t="shared" si="43"/>
        <v>0.05</v>
      </c>
    </row>
    <row r="229" spans="1:23" x14ac:dyDescent="0.2">
      <c r="A229" s="9">
        <f t="shared" si="44"/>
        <v>226</v>
      </c>
      <c r="B229" s="7" t="s">
        <v>805</v>
      </c>
      <c r="C229" s="6" t="s">
        <v>6</v>
      </c>
      <c r="D229" s="6" t="str">
        <f>IF(A229&gt;0,INDEX('Degree of Public Space By Distr'!A:A,MATCH(RawData_Position!A229,'Degree of Public Space By Distr'!L:L,0)),"")</f>
        <v>ลานกีฬาวัดเชิงหวาย</v>
      </c>
      <c r="E229" s="6" t="str">
        <f>IF(A229&gt;0,INDEX('Degree of Public Space By Distr'!J:J,MATCH(RawData_Position!A229,'Degree of Public Space By Distr'!L:L,0)),"")</f>
        <v>เขตบางซื่อ</v>
      </c>
      <c r="F229" s="6">
        <f t="shared" si="39"/>
        <v>2.15</v>
      </c>
      <c r="G229" s="6">
        <f t="shared" si="40"/>
        <v>0.04</v>
      </c>
      <c r="H229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29" s="7">
        <f>INDEX(Sheet1!D:D,MATCH(Table4[[#This Row],[PlaceName]],Sheet1!B:B,0))</f>
        <v>13.815057613585401</v>
      </c>
      <c r="J229" s="7">
        <f>INDEX(Sheet1!E:E,MATCH(Table4[[#This Row],[PlaceName]],Sheet1!B:B,0))</f>
        <v>100.529015995907</v>
      </c>
      <c r="K229" s="17"/>
      <c r="L229" s="17" t="s">
        <v>1285</v>
      </c>
      <c r="M229" s="17" t="str">
        <f>IF(A229&gt;0,INDEX('Degree of Public Space By Distr'!A:A,MATCH(RawData_Position!A229,'Degree of Public Space By Distr'!L:L,0)),"")</f>
        <v>ลานกีฬาวัดเชิงหวาย</v>
      </c>
      <c r="N229" s="17">
        <f>INDEX(Input_Score!D:D,MATCH(Table4[[#This Row],[TypeScoring]],Input_Score!A:A,0))</f>
        <v>6</v>
      </c>
      <c r="O229" s="17">
        <f t="shared" si="37"/>
        <v>2</v>
      </c>
      <c r="P229" s="17">
        <f t="shared" si="38"/>
        <v>0</v>
      </c>
      <c r="Q229" s="17"/>
      <c r="R229">
        <f>COUNTIFS(U$3:U229,U229)</f>
        <v>18</v>
      </c>
      <c r="S229">
        <f>INDEX(Quadrant_GoogleSheets!C:C,MATCH(Table4[[#This Row],[PlaceName]],Quadrant_GoogleSheets!A:A,0))</f>
        <v>2</v>
      </c>
      <c r="T229">
        <f>INDEX(Quadrant_GoogleSheets!D:D,MATCH(Table4[[#This Row],[PlaceName]],Quadrant_GoogleSheets!A:A,0))</f>
        <v>0</v>
      </c>
      <c r="U229" t="str">
        <f t="shared" si="41"/>
        <v>2,0,Ok</v>
      </c>
      <c r="V229">
        <f t="shared" si="42"/>
        <v>0.15</v>
      </c>
      <c r="W229">
        <f t="shared" si="43"/>
        <v>0.04</v>
      </c>
    </row>
    <row r="230" spans="1:23" x14ac:dyDescent="0.2">
      <c r="A230" s="9">
        <f t="shared" si="44"/>
        <v>227</v>
      </c>
      <c r="B230" s="7" t="s">
        <v>806</v>
      </c>
      <c r="C230" s="6" t="s">
        <v>6</v>
      </c>
      <c r="D230" s="6" t="str">
        <f>IF(A230&gt;0,INDEX('Degree of Public Space By Distr'!A:A,MATCH(RawData_Position!A230,'Degree of Public Space By Distr'!L:L,0)),"")</f>
        <v>ลานกีฬาวัดเวตวรรณธรรมาวาส</v>
      </c>
      <c r="E230" s="6" t="str">
        <f>IF(A230&gt;0,INDEX('Degree of Public Space By Distr'!J:J,MATCH(RawData_Position!A230,'Degree of Public Space By Distr'!L:L,0)),"")</f>
        <v>เขตบางซื่อ</v>
      </c>
      <c r="F230" s="6">
        <f t="shared" si="39"/>
        <v>1.75</v>
      </c>
      <c r="G230" s="6">
        <f t="shared" si="40"/>
        <v>2.0499999999999998</v>
      </c>
      <c r="H230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30" s="7">
        <f>INDEX(Sheet1!D:D,MATCH(Table4[[#This Row],[PlaceName]],Sheet1!B:B,0))</f>
        <v>13.815057613585401</v>
      </c>
      <c r="J230" s="7">
        <f>INDEX(Sheet1!E:E,MATCH(Table4[[#This Row],[PlaceName]],Sheet1!B:B,0))</f>
        <v>100.529015995907</v>
      </c>
      <c r="K230" s="17"/>
      <c r="L230" s="17" t="s">
        <v>1285</v>
      </c>
      <c r="M230" s="17" t="str">
        <f>IF(A230&gt;0,INDEX('Degree of Public Space By Distr'!A:A,MATCH(RawData_Position!A230,'Degree of Public Space By Distr'!L:L,0)),"")</f>
        <v>ลานกีฬาวัดเวตวรรณธรรมาวาส</v>
      </c>
      <c r="N230" s="17">
        <f>INDEX(Input_Score!D:D,MATCH(Table4[[#This Row],[TypeScoring]],Input_Score!A:A,0))</f>
        <v>9</v>
      </c>
      <c r="O230" s="17">
        <f t="shared" si="37"/>
        <v>2</v>
      </c>
      <c r="P230" s="17">
        <f t="shared" si="38"/>
        <v>2</v>
      </c>
      <c r="Q230" s="17"/>
      <c r="R230">
        <f>COUNTIFS(U$3:U230,U230)</f>
        <v>5</v>
      </c>
      <c r="S230">
        <f>INDEX(Quadrant_GoogleSheets!C:C,MATCH(Table4[[#This Row],[PlaceName]],Quadrant_GoogleSheets!A:A,0))</f>
        <v>2</v>
      </c>
      <c r="T230">
        <f>INDEX(Quadrant_GoogleSheets!D:D,MATCH(Table4[[#This Row],[PlaceName]],Quadrant_GoogleSheets!A:A,0))</f>
        <v>2</v>
      </c>
      <c r="U230" t="str">
        <f t="shared" si="41"/>
        <v>2,2,Ok</v>
      </c>
      <c r="V230">
        <f t="shared" si="42"/>
        <v>-0.25</v>
      </c>
      <c r="W230">
        <f t="shared" si="43"/>
        <v>0.05</v>
      </c>
    </row>
    <row r="231" spans="1:23" x14ac:dyDescent="0.2">
      <c r="A231" s="9">
        <f t="shared" si="44"/>
        <v>228</v>
      </c>
      <c r="B231" s="7" t="s">
        <v>807</v>
      </c>
      <c r="C231" s="6" t="s">
        <v>6</v>
      </c>
      <c r="D231" s="6" t="str">
        <f>IF(A231&gt;0,INDEX('Degree of Public Space By Distr'!A:A,MATCH(RawData_Position!A231,'Degree of Public Space By Distr'!L:L,0)),"")</f>
        <v>ลานกีฬาชุมชนสุขสันต์ 1</v>
      </c>
      <c r="E231" s="6" t="str">
        <f>IF(A231&gt;0,INDEX('Degree of Public Space By Distr'!J:J,MATCH(RawData_Position!A231,'Degree of Public Space By Distr'!L:L,0)),"")</f>
        <v>เขตบางซื่อ</v>
      </c>
      <c r="F231" s="6">
        <f t="shared" si="39"/>
        <v>-0.25</v>
      </c>
      <c r="G231" s="6">
        <f t="shared" si="40"/>
        <v>0.03</v>
      </c>
      <c r="H23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31" s="7">
        <f>INDEX(Sheet1!D:D,MATCH(Table4[[#This Row],[PlaceName]],Sheet1!B:B,0))</f>
        <v>0</v>
      </c>
      <c r="J231" s="7">
        <f>INDEX(Sheet1!E:E,MATCH(Table4[[#This Row],[PlaceName]],Sheet1!B:B,0))</f>
        <v>0</v>
      </c>
      <c r="K231" s="17" t="s">
        <v>1281</v>
      </c>
      <c r="L231" s="17" t="s">
        <v>1032</v>
      </c>
      <c r="M231" s="17" t="str">
        <f>IF(A231&gt;0,INDEX('Degree of Public Space By Distr'!A:A,MATCH(RawData_Position!A231,'Degree of Public Space By Distr'!L:L,0)),"")</f>
        <v>ลานกีฬาชุมชนสุขสันต์ 1</v>
      </c>
      <c r="N231" s="17">
        <f>INDEX(Input_Score!D:D,MATCH(Table4[[#This Row],[TypeScoring]],Input_Score!A:A,0))</f>
        <v>5</v>
      </c>
      <c r="O231" s="17">
        <f t="shared" si="37"/>
        <v>0</v>
      </c>
      <c r="P231" s="17">
        <f t="shared" si="38"/>
        <v>0</v>
      </c>
      <c r="Q231" s="17"/>
      <c r="R231">
        <f>COUNTIFS(U$3:U231,U231)</f>
        <v>25</v>
      </c>
      <c r="S231">
        <f>INDEX(Quadrant_GoogleSheets!C:C,MATCH(Table4[[#This Row],[PlaceName]],Quadrant_GoogleSheets!A:A,0))</f>
        <v>0</v>
      </c>
      <c r="T231">
        <f>INDEX(Quadrant_GoogleSheets!D:D,MATCH(Table4[[#This Row],[PlaceName]],Quadrant_GoogleSheets!A:A,0))</f>
        <v>0</v>
      </c>
      <c r="U231" t="str">
        <f t="shared" si="41"/>
        <v>0,0,No</v>
      </c>
      <c r="V231">
        <f t="shared" si="42"/>
        <v>-0.25</v>
      </c>
      <c r="W231">
        <f t="shared" si="43"/>
        <v>0.03</v>
      </c>
    </row>
    <row r="232" spans="1:23" x14ac:dyDescent="0.2">
      <c r="A232" s="9">
        <f t="shared" si="44"/>
        <v>229</v>
      </c>
      <c r="B232" s="7" t="s">
        <v>808</v>
      </c>
      <c r="C232" s="6" t="s">
        <v>6</v>
      </c>
      <c r="D232" s="6" t="str">
        <f>IF(A232&gt;0,INDEX('Degree of Public Space By Distr'!A:A,MATCH(RawData_Position!A232,'Degree of Public Space By Distr'!L:L,0)),"")</f>
        <v>ลานกีฬา</v>
      </c>
      <c r="E232" s="6" t="str">
        <f>IF(A232&gt;0,INDEX('Degree of Public Space By Distr'!J:J,MATCH(RawData_Position!A232,'Degree of Public Space By Distr'!L:L,0)),"")</f>
        <v>เขตบางซื่อ</v>
      </c>
      <c r="F232" s="6">
        <f t="shared" si="39"/>
        <v>0.05</v>
      </c>
      <c r="G232" s="6">
        <f t="shared" si="40"/>
        <v>0.03</v>
      </c>
      <c r="H23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32" s="7">
        <f>INDEX(Sheet1!D:D,MATCH(Table4[[#This Row],[PlaceName]],Sheet1!B:B,0))</f>
        <v>0</v>
      </c>
      <c r="J232" s="7">
        <f>INDEX(Sheet1!E:E,MATCH(Table4[[#This Row],[PlaceName]],Sheet1!B:B,0))</f>
        <v>0</v>
      </c>
      <c r="K232" s="17" t="s">
        <v>1281</v>
      </c>
      <c r="L232" s="17" t="s">
        <v>1032</v>
      </c>
      <c r="M232" s="17" t="str">
        <f>IF(A232&gt;0,INDEX('Degree of Public Space By Distr'!A:A,MATCH(RawData_Position!A232,'Degree of Public Space By Distr'!L:L,0)),"")</f>
        <v>ลานกีฬา</v>
      </c>
      <c r="N232" s="17">
        <f>INDEX(Input_Score!D:D,MATCH(Table4[[#This Row],[TypeScoring]],Input_Score!A:A,0))</f>
        <v>5</v>
      </c>
      <c r="O232" s="17">
        <f t="shared" si="37"/>
        <v>0</v>
      </c>
      <c r="P232" s="17">
        <f t="shared" si="38"/>
        <v>0</v>
      </c>
      <c r="Q232" s="17"/>
      <c r="R232">
        <f>COUNTIFS(U$3:U232,U232)</f>
        <v>26</v>
      </c>
      <c r="S232">
        <f>INDEX(Quadrant_GoogleSheets!C:C,MATCH(Table4[[#This Row],[PlaceName]],Quadrant_GoogleSheets!A:A,0))</f>
        <v>0</v>
      </c>
      <c r="T232">
        <f>INDEX(Quadrant_GoogleSheets!D:D,MATCH(Table4[[#This Row],[PlaceName]],Quadrant_GoogleSheets!A:A,0))</f>
        <v>0</v>
      </c>
      <c r="U232" t="str">
        <f t="shared" si="41"/>
        <v>0,0,No</v>
      </c>
      <c r="V232">
        <f t="shared" si="42"/>
        <v>0.05</v>
      </c>
      <c r="W232">
        <f t="shared" si="43"/>
        <v>0.03</v>
      </c>
    </row>
    <row r="233" spans="1:23" x14ac:dyDescent="0.2">
      <c r="A233" s="9">
        <f t="shared" si="44"/>
        <v>230</v>
      </c>
      <c r="B233" s="7" t="s">
        <v>809</v>
      </c>
      <c r="C233" s="6" t="s">
        <v>6</v>
      </c>
      <c r="D233" s="6" t="str">
        <f>IF(A233&gt;0,INDEX('Degree of Public Space By Distr'!A:A,MATCH(RawData_Position!A233,'Degree of Public Space By Distr'!L:L,0)),"")</f>
        <v>สวนโรงเรียนผะดุงศิษย์พิทยา</v>
      </c>
      <c r="E233" s="6" t="str">
        <f>IF(A233&gt;0,INDEX('Degree of Public Space By Distr'!J:J,MATCH(RawData_Position!A233,'Degree of Public Space By Distr'!L:L,0)),"")</f>
        <v>เขตบางซื่อ</v>
      </c>
      <c r="F233" s="6">
        <f t="shared" si="39"/>
        <v>-2.1</v>
      </c>
      <c r="G233" s="6">
        <f t="shared" si="40"/>
        <v>-0.97</v>
      </c>
      <c r="H23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33" s="7">
        <f>INDEX(Sheet1!D:D,MATCH(Table4[[#This Row],[PlaceName]],Sheet1!B:B,0))</f>
        <v>13.804492840964</v>
      </c>
      <c r="J233" s="7">
        <f>INDEX(Sheet1!E:E,MATCH(Table4[[#This Row],[PlaceName]],Sheet1!B:B,0))</f>
        <v>100.533612262482</v>
      </c>
      <c r="K233" s="17"/>
      <c r="L233" s="17" t="s">
        <v>1285</v>
      </c>
      <c r="M233" s="17" t="str">
        <f>IF(A233&gt;0,INDEX('Degree of Public Space By Distr'!A:A,MATCH(RawData_Position!A233,'Degree of Public Space By Distr'!L:L,0)),"")</f>
        <v>สวนโรงเรียนผะดุงศิษย์พิทยา</v>
      </c>
      <c r="N233" s="17">
        <f>INDEX(Input_Score!D:D,MATCH(Table4[[#This Row],[TypeScoring]],Input_Score!A:A,0))</f>
        <v>1</v>
      </c>
      <c r="O233" s="17">
        <f t="shared" si="37"/>
        <v>-2</v>
      </c>
      <c r="P233" s="17">
        <f t="shared" si="38"/>
        <v>-1</v>
      </c>
      <c r="Q233" s="17"/>
      <c r="R233">
        <f>COUNTIFS(U$3:U233,U233)</f>
        <v>22</v>
      </c>
      <c r="S233">
        <f>INDEX(Quadrant_GoogleSheets!C:C,MATCH(Table4[[#This Row],[PlaceName]],Quadrant_GoogleSheets!A:A,0))</f>
        <v>-2</v>
      </c>
      <c r="T233">
        <f>INDEX(Quadrant_GoogleSheets!D:D,MATCH(Table4[[#This Row],[PlaceName]],Quadrant_GoogleSheets!A:A,0))</f>
        <v>-1</v>
      </c>
      <c r="U233" t="str">
        <f t="shared" si="41"/>
        <v>-2,-1,Ok</v>
      </c>
      <c r="V233">
        <f t="shared" si="42"/>
        <v>-0.1</v>
      </c>
      <c r="W233">
        <f t="shared" si="43"/>
        <v>0.03</v>
      </c>
    </row>
    <row r="234" spans="1:23" x14ac:dyDescent="0.2">
      <c r="A234" s="9">
        <f t="shared" si="44"/>
        <v>231</v>
      </c>
      <c r="B234" s="7" t="s">
        <v>810</v>
      </c>
      <c r="C234" s="6" t="s">
        <v>6</v>
      </c>
      <c r="D234" s="6" t="str">
        <f>IF(A234&gt;0,INDEX('Degree of Public Space By Distr'!A:A,MATCH(RawData_Position!A234,'Degree of Public Space By Distr'!L:L,0)),"")</f>
        <v>สวนสาธารณะสะพานพระราม 7</v>
      </c>
      <c r="E234" s="6" t="str">
        <f>IF(A234&gt;0,INDEX('Degree of Public Space By Distr'!J:J,MATCH(RawData_Position!A234,'Degree of Public Space By Distr'!L:L,0)),"")</f>
        <v>เขตบางซื่อ</v>
      </c>
      <c r="F234" s="6">
        <f t="shared" si="39"/>
        <v>2.0499999999999998</v>
      </c>
      <c r="G234" s="6">
        <f t="shared" si="40"/>
        <v>2.0499999999999998</v>
      </c>
      <c r="H234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34" s="7">
        <f>INDEX(Sheet1!D:D,MATCH(Table4[[#This Row],[PlaceName]],Sheet1!B:B,0))</f>
        <v>13.815977490891999</v>
      </c>
      <c r="J234" s="7">
        <f>INDEX(Sheet1!E:E,MATCH(Table4[[#This Row],[PlaceName]],Sheet1!B:B,0))</f>
        <v>100.515870558713</v>
      </c>
      <c r="K234" s="17"/>
      <c r="L234" s="17" t="s">
        <v>1285</v>
      </c>
      <c r="M234" s="17" t="str">
        <f>IF(A234&gt;0,INDEX('Degree of Public Space By Distr'!A:A,MATCH(RawData_Position!A234,'Degree of Public Space By Distr'!L:L,0)),"")</f>
        <v>สวนสาธารณะสะพานพระราม 7</v>
      </c>
      <c r="N234" s="17">
        <f>INDEX(Input_Score!D:D,MATCH(Table4[[#This Row],[TypeScoring]],Input_Score!A:A,0))</f>
        <v>9</v>
      </c>
      <c r="O234" s="17">
        <f t="shared" si="37"/>
        <v>2</v>
      </c>
      <c r="P234" s="17">
        <f t="shared" si="38"/>
        <v>2</v>
      </c>
      <c r="Q234" s="17"/>
      <c r="R234">
        <f>COUNTIFS(U$3:U234,U234)</f>
        <v>6</v>
      </c>
      <c r="S234">
        <f>INDEX(Quadrant_GoogleSheets!C:C,MATCH(Table4[[#This Row],[PlaceName]],Quadrant_GoogleSheets!A:A,0))</f>
        <v>2</v>
      </c>
      <c r="T234">
        <f>INDEX(Quadrant_GoogleSheets!D:D,MATCH(Table4[[#This Row],[PlaceName]],Quadrant_GoogleSheets!A:A,0))</f>
        <v>2</v>
      </c>
      <c r="U234" t="str">
        <f t="shared" si="41"/>
        <v>2,2,Ok</v>
      </c>
      <c r="V234">
        <f t="shared" si="42"/>
        <v>0.05</v>
      </c>
      <c r="W234">
        <f t="shared" si="43"/>
        <v>0.05</v>
      </c>
    </row>
    <row r="235" spans="1:23" x14ac:dyDescent="0.2">
      <c r="A235" s="9">
        <f t="shared" si="44"/>
        <v>232</v>
      </c>
      <c r="B235" s="7" t="s">
        <v>811</v>
      </c>
      <c r="C235" s="6" t="s">
        <v>6</v>
      </c>
      <c r="D235" s="6" t="str">
        <f>IF(A235&gt;0,INDEX('Degree of Public Space By Distr'!A:A,MATCH(RawData_Position!A235,'Degree of Public Space By Distr'!L:L,0)),"")</f>
        <v>สวนบริษัทปูนซีเมนต์ไทย</v>
      </c>
      <c r="E235" s="6" t="str">
        <f>IF(A235&gt;0,INDEX('Degree of Public Space By Distr'!J:J,MATCH(RawData_Position!A235,'Degree of Public Space By Distr'!L:L,0)),"")</f>
        <v>เขตบางซื่อ</v>
      </c>
      <c r="F235" s="6">
        <f t="shared" si="39"/>
        <v>-2.15</v>
      </c>
      <c r="G235" s="6">
        <f t="shared" si="40"/>
        <v>-0.97</v>
      </c>
      <c r="H23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35" s="7">
        <f>INDEX(Sheet1!D:D,MATCH(Table4[[#This Row],[PlaceName]],Sheet1!B:B,0))</f>
        <v>13.8048048317166</v>
      </c>
      <c r="J235" s="7">
        <f>INDEX(Sheet1!E:E,MATCH(Table4[[#This Row],[PlaceName]],Sheet1!B:B,0))</f>
        <v>100.537111388592</v>
      </c>
      <c r="K235" s="17"/>
      <c r="L235" s="17" t="s">
        <v>1285</v>
      </c>
      <c r="M235" s="17" t="str">
        <f>IF(A235&gt;0,INDEX('Degree of Public Space By Distr'!A:A,MATCH(RawData_Position!A235,'Degree of Public Space By Distr'!L:L,0)),"")</f>
        <v>สวนบริษัทปูนซีเมนต์ไทย</v>
      </c>
      <c r="N235" s="17">
        <f>INDEX(Input_Score!D:D,MATCH(Table4[[#This Row],[TypeScoring]],Input_Score!A:A,0))</f>
        <v>1</v>
      </c>
      <c r="O235" s="17">
        <f t="shared" si="37"/>
        <v>-2</v>
      </c>
      <c r="P235" s="17">
        <f t="shared" si="38"/>
        <v>-1</v>
      </c>
      <c r="Q235" s="17"/>
      <c r="R235">
        <f>COUNTIFS(U$3:U235,U235)</f>
        <v>23</v>
      </c>
      <c r="S235">
        <f>INDEX(Quadrant_GoogleSheets!C:C,MATCH(Table4[[#This Row],[PlaceName]],Quadrant_GoogleSheets!A:A,0))</f>
        <v>-2</v>
      </c>
      <c r="T235">
        <f>INDEX(Quadrant_GoogleSheets!D:D,MATCH(Table4[[#This Row],[PlaceName]],Quadrant_GoogleSheets!A:A,0))</f>
        <v>-1</v>
      </c>
      <c r="U235" t="str">
        <f t="shared" si="41"/>
        <v>-2,-1,Ok</v>
      </c>
      <c r="V235">
        <f t="shared" si="42"/>
        <v>-0.15</v>
      </c>
      <c r="W235">
        <f t="shared" si="43"/>
        <v>0.03</v>
      </c>
    </row>
    <row r="236" spans="1:23" x14ac:dyDescent="0.2">
      <c r="A236" s="9">
        <f t="shared" si="44"/>
        <v>233</v>
      </c>
      <c r="B236" s="7" t="s">
        <v>812</v>
      </c>
      <c r="C236" s="6" t="s">
        <v>6</v>
      </c>
      <c r="D236" s="6" t="str">
        <f>IF(A236&gt;0,INDEX('Degree of Public Space By Distr'!A:A,MATCH(RawData_Position!A236,'Degree of Public Space By Distr'!L:L,0)),"")</f>
        <v>สวนหย่อมประชานุกูล</v>
      </c>
      <c r="E236" s="6" t="str">
        <f>IF(A236&gt;0,INDEX('Degree of Public Space By Distr'!J:J,MATCH(RawData_Position!A236,'Degree of Public Space By Distr'!L:L,0)),"")</f>
        <v>เขตบางซื่อ</v>
      </c>
      <c r="F236" s="6">
        <f t="shared" si="39"/>
        <v>2.1</v>
      </c>
      <c r="G236" s="6">
        <f t="shared" si="40"/>
        <v>2.0499999999999998</v>
      </c>
      <c r="H236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36" s="7">
        <f>INDEX(Sheet1!D:D,MATCH(Table4[[#This Row],[PlaceName]],Sheet1!B:B,0))</f>
        <v>13.8302051370038</v>
      </c>
      <c r="J236" s="7">
        <f>INDEX(Sheet1!E:E,MATCH(Table4[[#This Row],[PlaceName]],Sheet1!B:B,0))</f>
        <v>100.53850889797</v>
      </c>
      <c r="K236" s="17"/>
      <c r="L236" s="17" t="s">
        <v>1285</v>
      </c>
      <c r="M236" s="17" t="str">
        <f>IF(A236&gt;0,INDEX('Degree of Public Space By Distr'!A:A,MATCH(RawData_Position!A236,'Degree of Public Space By Distr'!L:L,0)),"")</f>
        <v>สวนหย่อมประชานุกูล</v>
      </c>
      <c r="N236" s="17">
        <f>INDEX(Input_Score!D:D,MATCH(Table4[[#This Row],[TypeScoring]],Input_Score!A:A,0))</f>
        <v>9</v>
      </c>
      <c r="O236" s="17">
        <f t="shared" si="37"/>
        <v>2</v>
      </c>
      <c r="P236" s="17">
        <f t="shared" si="38"/>
        <v>2</v>
      </c>
      <c r="Q236" s="17"/>
      <c r="R236">
        <f>COUNTIFS(U$3:U236,U236)</f>
        <v>7</v>
      </c>
      <c r="S236">
        <f>INDEX(Quadrant_GoogleSheets!C:C,MATCH(Table4[[#This Row],[PlaceName]],Quadrant_GoogleSheets!A:A,0))</f>
        <v>2</v>
      </c>
      <c r="T236">
        <f>INDEX(Quadrant_GoogleSheets!D:D,MATCH(Table4[[#This Row],[PlaceName]],Quadrant_GoogleSheets!A:A,0))</f>
        <v>2</v>
      </c>
      <c r="U236" t="str">
        <f t="shared" si="41"/>
        <v>2,2,Ok</v>
      </c>
      <c r="V236">
        <f t="shared" si="42"/>
        <v>0.1</v>
      </c>
      <c r="W236">
        <f t="shared" si="43"/>
        <v>0.05</v>
      </c>
    </row>
    <row r="237" spans="1:23" x14ac:dyDescent="0.2">
      <c r="A237" s="9">
        <f t="shared" si="44"/>
        <v>234</v>
      </c>
      <c r="B237" s="7" t="s">
        <v>813</v>
      </c>
      <c r="C237" s="6" t="s">
        <v>6</v>
      </c>
      <c r="D237" s="6" t="str">
        <f>IF(A237&gt;0,INDEX('Degree of Public Space By Distr'!A:A,MATCH(RawData_Position!A237,'Degree of Public Space By Distr'!L:L,0)),"")</f>
        <v>เขตหลักสี่</v>
      </c>
      <c r="E237" s="6" t="str">
        <f>IF(A237&gt;0,INDEX('Degree of Public Space By Distr'!J:J,MATCH(RawData_Position!A237,'Degree of Public Space By Distr'!L:L,0)),"")</f>
        <v>เขตหลักสี่</v>
      </c>
      <c r="F237" s="6">
        <f t="shared" si="39"/>
        <v>0.1</v>
      </c>
      <c r="G237" s="6">
        <f t="shared" si="40"/>
        <v>0.03</v>
      </c>
      <c r="H237" s="10">
        <f>IFERROR(INDEX(Quadrant_GoogleSheets!B:B,MATCH(Table4[[#This Row],[PlaceName]],Quadrant_GoogleSheets!A:A,0)),INDEX(Quadrant_GoogleSheets!B:B,MATCH(Table4[[#This Row],[Column1]],Quadrant_GoogleSheets!A:A,0)))</f>
        <v>0</v>
      </c>
      <c r="I237" s="7">
        <f>INDEX(Sheet1!D:D,MATCH(Table4[[#This Row],[PlaceName]],Sheet1!B:B,0))</f>
        <v>0</v>
      </c>
      <c r="J237" s="7">
        <f>INDEX(Sheet1!E:E,MATCH(Table4[[#This Row],[PlaceName]],Sheet1!B:B,0))</f>
        <v>0</v>
      </c>
      <c r="K237" s="17" t="s">
        <v>1032</v>
      </c>
      <c r="L237" s="17" t="s">
        <v>1032</v>
      </c>
      <c r="M237" s="17" t="str">
        <f>IF(A237&gt;0,INDEX('Degree of Public Space By Distr'!A:A,MATCH(RawData_Position!A237,'Degree of Public Space By Distr'!L:L,0)),"")</f>
        <v>เขตหลักสี่</v>
      </c>
      <c r="N237" s="17" t="e">
        <f>INDEX(Input_Score!D:D,MATCH(Table4[[#This Row],[TypeScoring]],Input_Score!A:A,0))</f>
        <v>#N/A</v>
      </c>
      <c r="O237" s="17">
        <f t="shared" si="37"/>
        <v>0</v>
      </c>
      <c r="P237" s="17">
        <f t="shared" si="38"/>
        <v>0</v>
      </c>
      <c r="Q237" s="17"/>
      <c r="R237">
        <f>COUNTIFS(U$3:U237,U237)</f>
        <v>27</v>
      </c>
      <c r="S237">
        <f>INDEX(Quadrant_GoogleSheets!C:C,MATCH(Table4[[#This Row],[PlaceName]],Quadrant_GoogleSheets!A:A,0))</f>
        <v>0</v>
      </c>
      <c r="T237">
        <f>INDEX(Quadrant_GoogleSheets!D:D,MATCH(Table4[[#This Row],[PlaceName]],Quadrant_GoogleSheets!A:A,0))</f>
        <v>0</v>
      </c>
      <c r="U237" t="str">
        <f t="shared" si="41"/>
        <v>0,0,No</v>
      </c>
      <c r="V237">
        <f t="shared" si="42"/>
        <v>0.1</v>
      </c>
      <c r="W237">
        <f t="shared" si="43"/>
        <v>0.03</v>
      </c>
    </row>
    <row r="238" spans="1:23" x14ac:dyDescent="0.2">
      <c r="A238" s="9">
        <f t="shared" si="44"/>
        <v>235</v>
      </c>
      <c r="B238" s="7" t="s">
        <v>814</v>
      </c>
      <c r="C238" s="6" t="s">
        <v>6</v>
      </c>
      <c r="D238" s="6" t="str">
        <f>IF(A238&gt;0,INDEX('Degree of Public Space By Distr'!A:A,MATCH(RawData_Position!A238,'Degree of Public Space By Distr'!L:L,0)),"")</f>
        <v>สนามกีฬาบมจ CAT Telecom</v>
      </c>
      <c r="E238" s="6" t="str">
        <f>IF(A238&gt;0,INDEX('Degree of Public Space By Distr'!J:J,MATCH(RawData_Position!A238,'Degree of Public Space By Distr'!L:L,0)),"")</f>
        <v>เขตหลักสี่</v>
      </c>
      <c r="F238" s="6">
        <f t="shared" si="39"/>
        <v>-2.2000000000000002</v>
      </c>
      <c r="G238" s="6">
        <f t="shared" si="40"/>
        <v>-0.97</v>
      </c>
      <c r="H23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38" s="7">
        <f>INDEX(Sheet1!D:D,MATCH(Table4[[#This Row],[PlaceName]],Sheet1!B:B,0))</f>
        <v>13.884740860000001</v>
      </c>
      <c r="J238" s="7">
        <f>INDEX(Sheet1!E:E,MATCH(Table4[[#This Row],[PlaceName]],Sheet1!B:B,0))</f>
        <v>100.5694627</v>
      </c>
      <c r="K238" s="17"/>
      <c r="L238" s="17" t="s">
        <v>1285</v>
      </c>
      <c r="M238" s="17" t="str">
        <f>IF(A238&gt;0,INDEX('Degree of Public Space By Distr'!A:A,MATCH(RawData_Position!A238,'Degree of Public Space By Distr'!L:L,0)),"")</f>
        <v>สนามกีฬาบมจ CAT Telecom</v>
      </c>
      <c r="N238" s="17">
        <f>INDEX(Input_Score!D:D,MATCH(Table4[[#This Row],[TypeScoring]],Input_Score!A:A,0))</f>
        <v>1</v>
      </c>
      <c r="O238" s="17">
        <f t="shared" si="37"/>
        <v>-2</v>
      </c>
      <c r="P238" s="17">
        <f t="shared" si="38"/>
        <v>-1</v>
      </c>
      <c r="Q238" s="17"/>
      <c r="R238">
        <f>COUNTIFS(U$3:U238,U238)</f>
        <v>24</v>
      </c>
      <c r="S238">
        <f>INDEX(Quadrant_GoogleSheets!C:C,MATCH(Table4[[#This Row],[PlaceName]],Quadrant_GoogleSheets!A:A,0))</f>
        <v>-2</v>
      </c>
      <c r="T238">
        <f>INDEX(Quadrant_GoogleSheets!D:D,MATCH(Table4[[#This Row],[PlaceName]],Quadrant_GoogleSheets!A:A,0))</f>
        <v>-1</v>
      </c>
      <c r="U238" t="str">
        <f t="shared" si="41"/>
        <v>-2,-1,Ok</v>
      </c>
      <c r="V238">
        <f t="shared" si="42"/>
        <v>-0.2</v>
      </c>
      <c r="W238">
        <f t="shared" si="43"/>
        <v>0.03</v>
      </c>
    </row>
    <row r="239" spans="1:23" x14ac:dyDescent="0.2">
      <c r="A239" s="9">
        <f t="shared" si="44"/>
        <v>236</v>
      </c>
      <c r="B239" s="7" t="s">
        <v>815</v>
      </c>
      <c r="C239" s="6" t="s">
        <v>6</v>
      </c>
      <c r="D239" s="6" t="str">
        <f>IF(A239&gt;0,INDEX('Degree of Public Space By Distr'!A:A,MATCH(RawData_Position!A239,'Degree of Public Space By Distr'!L:L,0)),"")</f>
        <v>สนามกีฬามหาวิทยาลัยธุรกิจบัณฑิต</v>
      </c>
      <c r="E239" s="6" t="str">
        <f>IF(A239&gt;0,INDEX('Degree of Public Space By Distr'!J:J,MATCH(RawData_Position!A239,'Degree of Public Space By Distr'!L:L,0)),"")</f>
        <v>เขตหลักสี่</v>
      </c>
      <c r="F239" s="6">
        <f t="shared" si="39"/>
        <v>-1.1499999999999999</v>
      </c>
      <c r="G239" s="6">
        <f t="shared" si="40"/>
        <v>-0.01</v>
      </c>
      <c r="H23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39" s="7">
        <f>INDEX(Sheet1!D:D,MATCH(Table4[[#This Row],[PlaceName]],Sheet1!B:B,0))</f>
        <v>13.86985</v>
      </c>
      <c r="J239" s="7">
        <f>INDEX(Sheet1!E:E,MATCH(Table4[[#This Row],[PlaceName]],Sheet1!B:B,0))</f>
        <v>100.55024400000001</v>
      </c>
      <c r="K239" s="17"/>
      <c r="L239" s="17" t="s">
        <v>1285</v>
      </c>
      <c r="M239" s="17" t="str">
        <f>IF(A239&gt;0,INDEX('Degree of Public Space By Distr'!A:A,MATCH(RawData_Position!A239,'Degree of Public Space By Distr'!L:L,0)),"")</f>
        <v>สนามกีฬามหาวิทยาลัยธุรกิจบัณฑิต</v>
      </c>
      <c r="N239" s="17">
        <f>INDEX(Input_Score!D:D,MATCH(Table4[[#This Row],[TypeScoring]],Input_Score!A:A,0))</f>
        <v>4</v>
      </c>
      <c r="O239" s="17">
        <f t="shared" si="37"/>
        <v>-1</v>
      </c>
      <c r="P239" s="17">
        <f t="shared" si="38"/>
        <v>0</v>
      </c>
      <c r="Q239" s="17"/>
      <c r="R239">
        <f>COUNTIFS(U$3:U239,U239)</f>
        <v>53</v>
      </c>
      <c r="S239">
        <f>INDEX(Quadrant_GoogleSheets!C:C,MATCH(Table4[[#This Row],[PlaceName]],Quadrant_GoogleSheets!A:A,0))</f>
        <v>-1</v>
      </c>
      <c r="T239">
        <f>INDEX(Quadrant_GoogleSheets!D:D,MATCH(Table4[[#This Row],[PlaceName]],Quadrant_GoogleSheets!A:A,0))</f>
        <v>0</v>
      </c>
      <c r="U239" t="str">
        <f t="shared" si="41"/>
        <v>-1,0,Ok</v>
      </c>
      <c r="V239">
        <f t="shared" si="42"/>
        <v>-0.15</v>
      </c>
      <c r="W239">
        <f t="shared" si="43"/>
        <v>-0.01</v>
      </c>
    </row>
    <row r="240" spans="1:23" x14ac:dyDescent="0.2">
      <c r="A240" s="9">
        <f t="shared" si="44"/>
        <v>237</v>
      </c>
      <c r="B240" s="7" t="s">
        <v>816</v>
      </c>
      <c r="C240" s="6" t="s">
        <v>6</v>
      </c>
      <c r="D240" s="6" t="str">
        <f>IF(A240&gt;0,INDEX('Degree of Public Space By Distr'!A:A,MATCH(RawData_Position!A240,'Degree of Public Space By Distr'!L:L,0)),"")</f>
        <v>ลานตลาดเจเจกรีน 2</v>
      </c>
      <c r="E240" s="6" t="str">
        <f>IF(A240&gt;0,INDEX('Degree of Public Space By Distr'!J:J,MATCH(RawData_Position!A240,'Degree of Public Space By Distr'!L:L,0)),"")</f>
        <v>เขตหลักสี่</v>
      </c>
      <c r="F240" s="6">
        <f t="shared" si="39"/>
        <v>-0.05</v>
      </c>
      <c r="G240" s="6">
        <f t="shared" si="40"/>
        <v>0.04</v>
      </c>
      <c r="H24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40" s="7">
        <f>INDEX(Sheet1!D:D,MATCH(Table4[[#This Row],[PlaceName]],Sheet1!B:B,0))</f>
        <v>13.868256000000001</v>
      </c>
      <c r="J240" s="7">
        <f>INDEX(Sheet1!E:E,MATCH(Table4[[#This Row],[PlaceName]],Sheet1!B:B,0))</f>
        <v>100.55056500000001</v>
      </c>
      <c r="K240" s="17"/>
      <c r="L240" s="17" t="s">
        <v>1285</v>
      </c>
      <c r="M240" s="17" t="str">
        <f>IF(A240&gt;0,INDEX('Degree of Public Space By Distr'!A:A,MATCH(RawData_Position!A240,'Degree of Public Space By Distr'!L:L,0)),"")</f>
        <v>ลานตลาดเจเจกรีน 2</v>
      </c>
      <c r="N240" s="17">
        <f>INDEX(Input_Score!D:D,MATCH(Table4[[#This Row],[TypeScoring]],Input_Score!A:A,0))</f>
        <v>5</v>
      </c>
      <c r="O240" s="17">
        <f t="shared" si="37"/>
        <v>0</v>
      </c>
      <c r="P240" s="17">
        <f t="shared" si="38"/>
        <v>0</v>
      </c>
      <c r="Q240" s="17"/>
      <c r="R240">
        <f>COUNTIFS(U$3:U240,U240)</f>
        <v>11</v>
      </c>
      <c r="S240">
        <f>INDEX(Quadrant_GoogleSheets!C:C,MATCH(Table4[[#This Row],[PlaceName]],Quadrant_GoogleSheets!A:A,0))</f>
        <v>0</v>
      </c>
      <c r="T240">
        <f>INDEX(Quadrant_GoogleSheets!D:D,MATCH(Table4[[#This Row],[PlaceName]],Quadrant_GoogleSheets!A:A,0))</f>
        <v>0</v>
      </c>
      <c r="U240" t="str">
        <f t="shared" si="41"/>
        <v>0,0,Ok</v>
      </c>
      <c r="V240">
        <f t="shared" si="42"/>
        <v>-0.05</v>
      </c>
      <c r="W240">
        <f t="shared" si="43"/>
        <v>0.04</v>
      </c>
    </row>
    <row r="241" spans="1:23" x14ac:dyDescent="0.2">
      <c r="A241" s="9">
        <f t="shared" si="44"/>
        <v>238</v>
      </c>
      <c r="B241" s="7" t="s">
        <v>817</v>
      </c>
      <c r="C241" s="6" t="s">
        <v>6</v>
      </c>
      <c r="D241" s="6" t="str">
        <f>IF(A241&gt;0,INDEX('Degree of Public Space By Distr'!A:A,MATCH(RawData_Position!A241,'Degree of Public Space By Distr'!L:L,0)),"")</f>
        <v>สนามกีฬาบุญยะจินดา</v>
      </c>
      <c r="E241" s="6" t="str">
        <f>IF(A241&gt;0,INDEX('Degree of Public Space By Distr'!J:J,MATCH(RawData_Position!A241,'Degree of Public Space By Distr'!L:L,0)),"")</f>
        <v>เขตหลักสี่</v>
      </c>
      <c r="F241" s="6">
        <f t="shared" si="39"/>
        <v>2.15</v>
      </c>
      <c r="G241" s="6">
        <f t="shared" si="40"/>
        <v>-0.97</v>
      </c>
      <c r="H241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41" s="7">
        <f>INDEX(Sheet1!D:D,MATCH(Table4[[#This Row],[PlaceName]],Sheet1!B:B,0))</f>
        <v>13.867427960000001</v>
      </c>
      <c r="J241" s="7">
        <f>INDEX(Sheet1!E:E,MATCH(Table4[[#This Row],[PlaceName]],Sheet1!B:B,0))</f>
        <v>100.57811599999999</v>
      </c>
      <c r="K241" s="17"/>
      <c r="L241" s="17" t="s">
        <v>1285</v>
      </c>
      <c r="M241" s="17" t="str">
        <f>IF(A241&gt;0,INDEX('Degree of Public Space By Distr'!A:A,MATCH(RawData_Position!A241,'Degree of Public Space By Distr'!L:L,0)),"")</f>
        <v>สนามกีฬาบุญยะจินดา</v>
      </c>
      <c r="N241" s="17">
        <f>INDEX(Input_Score!D:D,MATCH(Table4[[#This Row],[TypeScoring]],Input_Score!A:A,0))</f>
        <v>3</v>
      </c>
      <c r="O241" s="17">
        <f t="shared" si="37"/>
        <v>2</v>
      </c>
      <c r="P241" s="17">
        <f t="shared" si="38"/>
        <v>-1</v>
      </c>
      <c r="Q241" s="17"/>
      <c r="R241">
        <f>COUNTIFS(U$3:U241,U241)</f>
        <v>28</v>
      </c>
      <c r="S241">
        <f>INDEX(Quadrant_GoogleSheets!C:C,MATCH(Table4[[#This Row],[PlaceName]],Quadrant_GoogleSheets!A:A,0))</f>
        <v>2</v>
      </c>
      <c r="T241">
        <f>INDEX(Quadrant_GoogleSheets!D:D,MATCH(Table4[[#This Row],[PlaceName]],Quadrant_GoogleSheets!A:A,0))</f>
        <v>-1</v>
      </c>
      <c r="U241" t="str">
        <f t="shared" si="41"/>
        <v>2,-1,Ok</v>
      </c>
      <c r="V241">
        <f t="shared" si="42"/>
        <v>0.15</v>
      </c>
      <c r="W241">
        <f t="shared" si="43"/>
        <v>0.03</v>
      </c>
    </row>
    <row r="242" spans="1:23" x14ac:dyDescent="0.2">
      <c r="A242" s="9">
        <f t="shared" si="44"/>
        <v>239</v>
      </c>
      <c r="B242" s="7" t="s">
        <v>818</v>
      </c>
      <c r="C242" s="6" t="s">
        <v>6</v>
      </c>
      <c r="D242" s="6" t="str">
        <f>IF(A242&gt;0,INDEX('Degree of Public Space By Distr'!A:A,MATCH(RawData_Position!A242,'Degree of Public Space By Distr'!L:L,0)),"")</f>
        <v>สนามกีฬากองบัญชาการกองทัพไทย</v>
      </c>
      <c r="E242" s="6" t="str">
        <f>IF(A242&gt;0,INDEX('Degree of Public Space By Distr'!J:J,MATCH(RawData_Position!A242,'Degree of Public Space By Distr'!L:L,0)),"")</f>
        <v>เขตหลักสี่</v>
      </c>
      <c r="F242" s="6">
        <f t="shared" si="39"/>
        <v>2.2000000000000002</v>
      </c>
      <c r="G242" s="6">
        <f t="shared" si="40"/>
        <v>-0.97</v>
      </c>
      <c r="H24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42" s="7">
        <f>INDEX(Sheet1!D:D,MATCH(Table4[[#This Row],[PlaceName]],Sheet1!B:B,0))</f>
        <v>13.85594356</v>
      </c>
      <c r="J242" s="7">
        <f>INDEX(Sheet1!E:E,MATCH(Table4[[#This Row],[PlaceName]],Sheet1!B:B,0))</f>
        <v>100.60846650000001</v>
      </c>
      <c r="K242" s="17"/>
      <c r="L242" s="17" t="s">
        <v>1285</v>
      </c>
      <c r="M242" s="17" t="str">
        <f>IF(A242&gt;0,INDEX('Degree of Public Space By Distr'!A:A,MATCH(RawData_Position!A242,'Degree of Public Space By Distr'!L:L,0)),"")</f>
        <v>สนามกีฬากองบัญชาการกองทัพไทย</v>
      </c>
      <c r="N242" s="17">
        <f>INDEX(Input_Score!D:D,MATCH(Table4[[#This Row],[TypeScoring]],Input_Score!A:A,0))</f>
        <v>3</v>
      </c>
      <c r="O242" s="17">
        <f t="shared" si="37"/>
        <v>2</v>
      </c>
      <c r="P242" s="17">
        <f t="shared" si="38"/>
        <v>-1</v>
      </c>
      <c r="Q242" s="17"/>
      <c r="R242">
        <f>COUNTIFS(U$3:U242,U242)</f>
        <v>29</v>
      </c>
      <c r="S242">
        <f>INDEX(Quadrant_GoogleSheets!C:C,MATCH(Table4[[#This Row],[PlaceName]],Quadrant_GoogleSheets!A:A,0))</f>
        <v>2</v>
      </c>
      <c r="T242">
        <f>INDEX(Quadrant_GoogleSheets!D:D,MATCH(Table4[[#This Row],[PlaceName]],Quadrant_GoogleSheets!A:A,0))</f>
        <v>-1</v>
      </c>
      <c r="U242" t="str">
        <f t="shared" si="41"/>
        <v>2,-1,Ok</v>
      </c>
      <c r="V242">
        <f t="shared" si="42"/>
        <v>0.2</v>
      </c>
      <c r="W242">
        <f t="shared" si="43"/>
        <v>0.03</v>
      </c>
    </row>
    <row r="243" spans="1:23" x14ac:dyDescent="0.2">
      <c r="A243" s="9">
        <f t="shared" si="44"/>
        <v>240</v>
      </c>
      <c r="B243" s="7" t="s">
        <v>819</v>
      </c>
      <c r="C243" s="6" t="s">
        <v>6</v>
      </c>
      <c r="D243" s="6" t="str">
        <f>IF(A243&gt;0,INDEX('Degree of Public Space By Distr'!A:A,MATCH(RawData_Position!A243,'Degree of Public Space By Distr'!L:L,0)),"")</f>
        <v>ลาน สวน และพิ้นที่ศูนย์ราชการแจ้งวัฒนะ</v>
      </c>
      <c r="E243" s="6" t="str">
        <f>IF(A243&gt;0,INDEX('Degree of Public Space By Distr'!J:J,MATCH(RawData_Position!A243,'Degree of Public Space By Distr'!L:L,0)),"")</f>
        <v>เขตหลักสี่</v>
      </c>
      <c r="F243" s="6">
        <f t="shared" si="39"/>
        <v>1.9</v>
      </c>
      <c r="G243" s="6">
        <f t="shared" si="40"/>
        <v>-1.95</v>
      </c>
      <c r="H243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43" s="7">
        <f>INDEX(Sheet1!D:D,MATCH(Table4[[#This Row],[PlaceName]],Sheet1!B:B,0))</f>
        <v>13.88134674</v>
      </c>
      <c r="J243" s="7">
        <f>INDEX(Sheet1!E:E,MATCH(Table4[[#This Row],[PlaceName]],Sheet1!B:B,0))</f>
        <v>100.564937</v>
      </c>
      <c r="K243" s="17"/>
      <c r="L243" s="17" t="s">
        <v>1285</v>
      </c>
      <c r="M243" s="17" t="str">
        <f>IF(A243&gt;0,INDEX('Degree of Public Space By Distr'!A:A,MATCH(RawData_Position!A243,'Degree of Public Space By Distr'!L:L,0)),"")</f>
        <v>ลาน สวน และพิ้นที่ศูนย์ราชการแจ้งวัฒนะ</v>
      </c>
      <c r="N243" s="17">
        <f>INDEX(Input_Score!D:D,MATCH(Table4[[#This Row],[TypeScoring]],Input_Score!A:A,0))</f>
        <v>3</v>
      </c>
      <c r="O243" s="17">
        <f t="shared" si="37"/>
        <v>2</v>
      </c>
      <c r="P243" s="17">
        <f t="shared" si="38"/>
        <v>-2</v>
      </c>
      <c r="Q243" s="17"/>
      <c r="R243">
        <f>COUNTIFS(U$3:U243,U243)</f>
        <v>2</v>
      </c>
      <c r="S243">
        <f>INDEX(Quadrant_GoogleSheets!C:C,MATCH(Table4[[#This Row],[PlaceName]],Quadrant_GoogleSheets!A:A,0))</f>
        <v>2</v>
      </c>
      <c r="T243">
        <f>INDEX(Quadrant_GoogleSheets!D:D,MATCH(Table4[[#This Row],[PlaceName]],Quadrant_GoogleSheets!A:A,0))</f>
        <v>-2</v>
      </c>
      <c r="U243" t="str">
        <f t="shared" si="41"/>
        <v>2,-2,Ok</v>
      </c>
      <c r="V243">
        <f t="shared" si="42"/>
        <v>-0.1</v>
      </c>
      <c r="W243">
        <f t="shared" si="43"/>
        <v>0.05</v>
      </c>
    </row>
    <row r="244" spans="1:23" x14ac:dyDescent="0.2">
      <c r="A244" s="9">
        <f t="shared" si="44"/>
        <v>241</v>
      </c>
      <c r="B244" s="7" t="s">
        <v>820</v>
      </c>
      <c r="C244" s="6" t="s">
        <v>6</v>
      </c>
      <c r="D244" s="6" t="str">
        <f>IF(A244&gt;0,INDEX('Degree of Public Space By Distr'!A:A,MATCH(RawData_Position!A244,'Degree of Public Space By Distr'!L:L,0)),"")</f>
        <v>ลานการประปานครหลวง สำนักงานใหญ่</v>
      </c>
      <c r="E244" s="6" t="str">
        <f>IF(A244&gt;0,INDEX('Degree of Public Space By Distr'!J:J,MATCH(RawData_Position!A244,'Degree of Public Space By Distr'!L:L,0)),"")</f>
        <v>เขตหลักสี่</v>
      </c>
      <c r="F244" s="6">
        <f t="shared" si="39"/>
        <v>1.85</v>
      </c>
      <c r="G244" s="6">
        <f t="shared" si="40"/>
        <v>-1.95</v>
      </c>
      <c r="H24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44" s="7">
        <f>INDEX(Sheet1!D:D,MATCH(Table4[[#This Row],[PlaceName]],Sheet1!B:B,0))</f>
        <v>13.879139650000001</v>
      </c>
      <c r="J244" s="7">
        <f>INDEX(Sheet1!E:E,MATCH(Table4[[#This Row],[PlaceName]],Sheet1!B:B,0))</f>
        <v>100.5511814</v>
      </c>
      <c r="K244" s="17"/>
      <c r="L244" s="17" t="s">
        <v>1285</v>
      </c>
      <c r="M244" s="17" t="str">
        <f>IF(A244&gt;0,INDEX('Degree of Public Space By Distr'!A:A,MATCH(RawData_Position!A244,'Degree of Public Space By Distr'!L:L,0)),"")</f>
        <v>ลานการประปานครหลวง สำนักงานใหญ่</v>
      </c>
      <c r="N244" s="17">
        <f>INDEX(Input_Score!D:D,MATCH(Table4[[#This Row],[TypeScoring]],Input_Score!A:A,0))</f>
        <v>3</v>
      </c>
      <c r="O244" s="17">
        <f t="shared" si="37"/>
        <v>2</v>
      </c>
      <c r="P244" s="17">
        <f t="shared" si="38"/>
        <v>-2</v>
      </c>
      <c r="Q244" s="17"/>
      <c r="R244">
        <f>COUNTIFS(U$3:U244,U244)</f>
        <v>3</v>
      </c>
      <c r="S244">
        <f>INDEX(Quadrant_GoogleSheets!C:C,MATCH(Table4[[#This Row],[PlaceName]],Quadrant_GoogleSheets!A:A,0))</f>
        <v>2</v>
      </c>
      <c r="T244">
        <f>INDEX(Quadrant_GoogleSheets!D:D,MATCH(Table4[[#This Row],[PlaceName]],Quadrant_GoogleSheets!A:A,0))</f>
        <v>-2</v>
      </c>
      <c r="U244" t="str">
        <f t="shared" si="41"/>
        <v>2,-2,Ok</v>
      </c>
      <c r="V244">
        <f t="shared" si="42"/>
        <v>-0.15</v>
      </c>
      <c r="W244">
        <f t="shared" si="43"/>
        <v>0.05</v>
      </c>
    </row>
    <row r="245" spans="1:23" x14ac:dyDescent="0.2">
      <c r="A245" s="9">
        <f t="shared" si="44"/>
        <v>242</v>
      </c>
      <c r="B245" s="7" t="s">
        <v>821</v>
      </c>
      <c r="C245" s="6" t="s">
        <v>6</v>
      </c>
      <c r="D245" s="6" t="str">
        <f>IF(A245&gt;0,INDEX('Degree of Public Space By Distr'!A:A,MATCH(RawData_Position!A245,'Degree of Public Space By Distr'!L:L,0)),"")</f>
        <v>สนามกีฬาโรงเรียนราชวินิต บางเขน</v>
      </c>
      <c r="E245" s="6" t="str">
        <f>IF(A245&gt;0,INDEX('Degree of Public Space By Distr'!J:J,MATCH(RawData_Position!A245,'Degree of Public Space By Distr'!L:L,0)),"")</f>
        <v>เขตหลักสี่</v>
      </c>
      <c r="F245" s="6">
        <f t="shared" si="39"/>
        <v>2.25</v>
      </c>
      <c r="G245" s="6">
        <f t="shared" si="40"/>
        <v>-0.97</v>
      </c>
      <c r="H24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45" s="7">
        <f>INDEX(Sheet1!D:D,MATCH(Table4[[#This Row],[PlaceName]],Sheet1!B:B,0))</f>
        <v>13.85822628</v>
      </c>
      <c r="J245" s="7">
        <f>INDEX(Sheet1!E:E,MATCH(Table4[[#This Row],[PlaceName]],Sheet1!B:B,0))</f>
        <v>100.55458470000001</v>
      </c>
      <c r="K245" s="17"/>
      <c r="L245" s="17" t="s">
        <v>1285</v>
      </c>
      <c r="M245" s="17" t="str">
        <f>IF(A245&gt;0,INDEX('Degree of Public Space By Distr'!A:A,MATCH(RawData_Position!A245,'Degree of Public Space By Distr'!L:L,0)),"")</f>
        <v>สนามกีฬาโรงเรียนราชวินิต บางเขน</v>
      </c>
      <c r="N245" s="17">
        <f>INDEX(Input_Score!D:D,MATCH(Table4[[#This Row],[TypeScoring]],Input_Score!A:A,0))</f>
        <v>3</v>
      </c>
      <c r="O245" s="17">
        <f t="shared" si="37"/>
        <v>2</v>
      </c>
      <c r="P245" s="17">
        <f t="shared" si="38"/>
        <v>-1</v>
      </c>
      <c r="Q245" s="17"/>
      <c r="R245">
        <f>COUNTIFS(U$3:U245,U245)</f>
        <v>30</v>
      </c>
      <c r="S245">
        <f>INDEX(Quadrant_GoogleSheets!C:C,MATCH(Table4[[#This Row],[PlaceName]],Quadrant_GoogleSheets!A:A,0))</f>
        <v>2</v>
      </c>
      <c r="T245">
        <f>INDEX(Quadrant_GoogleSheets!D:D,MATCH(Table4[[#This Row],[PlaceName]],Quadrant_GoogleSheets!A:A,0))</f>
        <v>-1</v>
      </c>
      <c r="U245" t="str">
        <f t="shared" si="41"/>
        <v>2,-1,Ok</v>
      </c>
      <c r="V245">
        <f t="shared" si="42"/>
        <v>0.25</v>
      </c>
      <c r="W245">
        <f t="shared" si="43"/>
        <v>0.03</v>
      </c>
    </row>
    <row r="246" spans="1:23" x14ac:dyDescent="0.2">
      <c r="A246" s="9">
        <f t="shared" si="44"/>
        <v>243</v>
      </c>
      <c r="B246" s="7" t="s">
        <v>822</v>
      </c>
      <c r="C246" s="6" t="s">
        <v>6</v>
      </c>
      <c r="D246" s="6" t="str">
        <f>IF(A246&gt;0,INDEX('Degree of Public Space By Distr'!A:A,MATCH(RawData_Position!A246,'Degree of Public Space By Distr'!L:L,0)),"")</f>
        <v>ราชพฤกษ์กอล์ฟคลับ</v>
      </c>
      <c r="E246" s="6" t="str">
        <f>IF(A246&gt;0,INDEX('Degree of Public Space By Distr'!J:J,MATCH(RawData_Position!A246,'Degree of Public Space By Distr'!L:L,0)),"")</f>
        <v>เขตหลักสี่</v>
      </c>
      <c r="F246" s="6">
        <f t="shared" si="39"/>
        <v>-0.05</v>
      </c>
      <c r="G246" s="6">
        <f t="shared" si="40"/>
        <v>-1.95</v>
      </c>
      <c r="H246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246" s="7">
        <f>INDEX(Sheet1!D:D,MATCH(Table4[[#This Row],[PlaceName]],Sheet1!B:B,0))</f>
        <v>13.87166141</v>
      </c>
      <c r="J246" s="7">
        <f>INDEX(Sheet1!E:E,MATCH(Table4[[#This Row],[PlaceName]],Sheet1!B:B,0))</f>
        <v>100.5645499</v>
      </c>
      <c r="K246" s="17"/>
      <c r="L246" s="17" t="s">
        <v>1285</v>
      </c>
      <c r="M246" s="17" t="str">
        <f>IF(A246&gt;0,INDEX('Degree of Public Space By Distr'!A:A,MATCH(RawData_Position!A246,'Degree of Public Space By Distr'!L:L,0)),"")</f>
        <v>ราชพฤกษ์กอล์ฟคลับ</v>
      </c>
      <c r="N246" s="17">
        <f>INDEX(Input_Score!D:D,MATCH(Table4[[#This Row],[TypeScoring]],Input_Score!A:A,0))</f>
        <v>2</v>
      </c>
      <c r="O246" s="17">
        <f t="shared" si="37"/>
        <v>0</v>
      </c>
      <c r="P246" s="17">
        <f t="shared" si="38"/>
        <v>-2</v>
      </c>
      <c r="Q246" s="17"/>
      <c r="R246">
        <f>COUNTIFS(U$3:U246,U246)</f>
        <v>1</v>
      </c>
      <c r="S246">
        <f>INDEX(Quadrant_GoogleSheets!C:C,MATCH(Table4[[#This Row],[PlaceName]],Quadrant_GoogleSheets!A:A,0))</f>
        <v>0</v>
      </c>
      <c r="T246">
        <f>INDEX(Quadrant_GoogleSheets!D:D,MATCH(Table4[[#This Row],[PlaceName]],Quadrant_GoogleSheets!A:A,0))</f>
        <v>-2</v>
      </c>
      <c r="U246" t="str">
        <f t="shared" si="41"/>
        <v>0,-2,Ok</v>
      </c>
      <c r="V246">
        <f t="shared" si="42"/>
        <v>-0.05</v>
      </c>
      <c r="W246">
        <f t="shared" si="43"/>
        <v>0.05</v>
      </c>
    </row>
    <row r="247" spans="1:23" x14ac:dyDescent="0.2">
      <c r="A247" s="9">
        <f t="shared" si="44"/>
        <v>244</v>
      </c>
      <c r="B247" s="7" t="s">
        <v>823</v>
      </c>
      <c r="C247" s="6" t="s">
        <v>6</v>
      </c>
      <c r="D247" s="6" t="str">
        <f>IF(A247&gt;0,INDEX('Degree of Public Space By Distr'!A:A,MATCH(RawData_Position!A247,'Degree of Public Space By Distr'!L:L,0)),"")</f>
        <v>Lotus's แจ้งวัฒนะ</v>
      </c>
      <c r="E247" s="6" t="str">
        <f>IF(A247&gt;0,INDEX('Degree of Public Space By Distr'!J:J,MATCH(RawData_Position!A247,'Degree of Public Space By Distr'!L:L,0)),"")</f>
        <v>เขตหลักสี่</v>
      </c>
      <c r="F247" s="6">
        <f t="shared" si="39"/>
        <v>-2.25</v>
      </c>
      <c r="G247" s="6">
        <f t="shared" si="40"/>
        <v>0.04</v>
      </c>
      <c r="H247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47" s="7">
        <f>INDEX(Sheet1!D:D,MATCH(Table4[[#This Row],[PlaceName]],Sheet1!B:B,0))</f>
        <v>13.89507379</v>
      </c>
      <c r="J247" s="7">
        <f>INDEX(Sheet1!E:E,MATCH(Table4[[#This Row],[PlaceName]],Sheet1!B:B,0))</f>
        <v>100.5561495</v>
      </c>
      <c r="K247" s="17"/>
      <c r="L247" s="17" t="s">
        <v>1285</v>
      </c>
      <c r="M247" s="17" t="str">
        <f>IF(A247&gt;0,INDEX('Degree of Public Space By Distr'!A:A,MATCH(RawData_Position!A247,'Degree of Public Space By Distr'!L:L,0)),"")</f>
        <v>Lotus's แจ้งวัฒนะ</v>
      </c>
      <c r="N247" s="17">
        <f>INDEX(Input_Score!D:D,MATCH(Table4[[#This Row],[TypeScoring]],Input_Score!A:A,0))</f>
        <v>4</v>
      </c>
      <c r="O247" s="17">
        <f t="shared" si="37"/>
        <v>-2</v>
      </c>
      <c r="P247" s="17">
        <f t="shared" si="38"/>
        <v>0</v>
      </c>
      <c r="Q247" s="17"/>
      <c r="R247">
        <f>COUNTIFS(U$3:U247,U247)</f>
        <v>15</v>
      </c>
      <c r="S247">
        <f>INDEX(Quadrant_GoogleSheets!C:C,MATCH(Table4[[#This Row],[PlaceName]],Quadrant_GoogleSheets!A:A,0))</f>
        <v>-2</v>
      </c>
      <c r="T247">
        <f>INDEX(Quadrant_GoogleSheets!D:D,MATCH(Table4[[#This Row],[PlaceName]],Quadrant_GoogleSheets!A:A,0))</f>
        <v>0</v>
      </c>
      <c r="U247" t="str">
        <f t="shared" si="41"/>
        <v>-2,0,Ok</v>
      </c>
      <c r="V247">
        <f t="shared" si="42"/>
        <v>-0.25</v>
      </c>
      <c r="W247">
        <f t="shared" si="43"/>
        <v>0.04</v>
      </c>
    </row>
    <row r="248" spans="1:23" x14ac:dyDescent="0.2">
      <c r="A248" s="9">
        <f t="shared" si="44"/>
        <v>245</v>
      </c>
      <c r="B248" s="7" t="s">
        <v>824</v>
      </c>
      <c r="C248" s="6" t="s">
        <v>6</v>
      </c>
      <c r="D248" s="6" t="str">
        <f>IF(A248&gt;0,INDEX('Degree of Public Space By Distr'!A:A,MATCH(RawData_Position!A248,'Degree of Public Space By Distr'!L:L,0)),"")</f>
        <v>ลาน IT Square หลักสี่</v>
      </c>
      <c r="E248" s="6" t="str">
        <f>IF(A248&gt;0,INDEX('Degree of Public Space By Distr'!J:J,MATCH(RawData_Position!A248,'Degree of Public Space By Distr'!L:L,0)),"")</f>
        <v>เขตหลักสี่</v>
      </c>
      <c r="F248" s="6">
        <f t="shared" si="39"/>
        <v>-1.95</v>
      </c>
      <c r="G248" s="6">
        <f t="shared" si="40"/>
        <v>0.04</v>
      </c>
      <c r="H24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48" s="7">
        <f>INDEX(Sheet1!D:D,MATCH(Table4[[#This Row],[PlaceName]],Sheet1!B:B,0))</f>
        <v>13.885914850000001</v>
      </c>
      <c r="J248" s="7">
        <f>INDEX(Sheet1!E:E,MATCH(Table4[[#This Row],[PlaceName]],Sheet1!B:B,0))</f>
        <v>100.58141000000001</v>
      </c>
      <c r="K248" s="17"/>
      <c r="L248" s="17" t="s">
        <v>1285</v>
      </c>
      <c r="M248" s="17" t="str">
        <f>IF(A248&gt;0,INDEX('Degree of Public Space By Distr'!A:A,MATCH(RawData_Position!A248,'Degree of Public Space By Distr'!L:L,0)),"")</f>
        <v>ลาน IT Square หลักสี่</v>
      </c>
      <c r="N248" s="17">
        <f>INDEX(Input_Score!D:D,MATCH(Table4[[#This Row],[TypeScoring]],Input_Score!A:A,0))</f>
        <v>4</v>
      </c>
      <c r="O248" s="17">
        <f t="shared" si="37"/>
        <v>-2</v>
      </c>
      <c r="P248" s="17">
        <f t="shared" si="38"/>
        <v>0</v>
      </c>
      <c r="Q248" s="17"/>
      <c r="R248">
        <f>COUNTIFS(U$3:U248,U248)</f>
        <v>16</v>
      </c>
      <c r="S248">
        <f>INDEX(Quadrant_GoogleSheets!C:C,MATCH(Table4[[#This Row],[PlaceName]],Quadrant_GoogleSheets!A:A,0))</f>
        <v>-2</v>
      </c>
      <c r="T248">
        <f>INDEX(Quadrant_GoogleSheets!D:D,MATCH(Table4[[#This Row],[PlaceName]],Quadrant_GoogleSheets!A:A,0))</f>
        <v>0</v>
      </c>
      <c r="U248" t="str">
        <f t="shared" si="41"/>
        <v>-2,0,Ok</v>
      </c>
      <c r="V248">
        <f t="shared" si="42"/>
        <v>0.05</v>
      </c>
      <c r="W248">
        <f t="shared" si="43"/>
        <v>0.04</v>
      </c>
    </row>
    <row r="249" spans="1:23" x14ac:dyDescent="0.2">
      <c r="A249" s="9">
        <f t="shared" si="44"/>
        <v>246</v>
      </c>
      <c r="B249" s="7" t="s">
        <v>825</v>
      </c>
      <c r="C249" s="6" t="s">
        <v>6</v>
      </c>
      <c r="D249" s="6" t="str">
        <f>IF(A249&gt;0,INDEX('Degree of Public Space By Distr'!A:A,MATCH(RawData_Position!A249,'Degree of Public Space By Distr'!L:L,0)),"")</f>
        <v>ลาน The Avenue แจ้งวัฒนะ</v>
      </c>
      <c r="E249" s="6" t="str">
        <f>IF(A249&gt;0,INDEX('Degree of Public Space By Distr'!J:J,MATCH(RawData_Position!A249,'Degree of Public Space By Distr'!L:L,0)),"")</f>
        <v>เขตหลักสี่</v>
      </c>
      <c r="F249" s="6">
        <f t="shared" si="39"/>
        <v>-1.9</v>
      </c>
      <c r="G249" s="6">
        <f t="shared" si="40"/>
        <v>0.04</v>
      </c>
      <c r="H249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49" s="7">
        <f>INDEX(Sheet1!D:D,MATCH(Table4[[#This Row],[PlaceName]],Sheet1!B:B,0))</f>
        <v>13.89441354</v>
      </c>
      <c r="J249" s="7">
        <f>INDEX(Sheet1!E:E,MATCH(Table4[[#This Row],[PlaceName]],Sheet1!B:B,0))</f>
        <v>100.5587713</v>
      </c>
      <c r="K249" s="17"/>
      <c r="L249" s="17" t="s">
        <v>1285</v>
      </c>
      <c r="M249" s="17" t="str">
        <f>IF(A249&gt;0,INDEX('Degree of Public Space By Distr'!A:A,MATCH(RawData_Position!A249,'Degree of Public Space By Distr'!L:L,0)),"")</f>
        <v>ลาน The Avenue แจ้งวัฒนะ</v>
      </c>
      <c r="N249" s="17">
        <f>INDEX(Input_Score!D:D,MATCH(Table4[[#This Row],[TypeScoring]],Input_Score!A:A,0))</f>
        <v>4</v>
      </c>
      <c r="O249" s="17">
        <f t="shared" si="37"/>
        <v>-2</v>
      </c>
      <c r="P249" s="17">
        <f t="shared" si="38"/>
        <v>0</v>
      </c>
      <c r="Q249" s="17"/>
      <c r="R249">
        <f>COUNTIFS(U$3:U249,U249)</f>
        <v>17</v>
      </c>
      <c r="S249">
        <f>INDEX(Quadrant_GoogleSheets!C:C,MATCH(Table4[[#This Row],[PlaceName]],Quadrant_GoogleSheets!A:A,0))</f>
        <v>-2</v>
      </c>
      <c r="T249">
        <f>INDEX(Quadrant_GoogleSheets!D:D,MATCH(Table4[[#This Row],[PlaceName]],Quadrant_GoogleSheets!A:A,0))</f>
        <v>0</v>
      </c>
      <c r="U249" t="str">
        <f t="shared" si="41"/>
        <v>-2,0,Ok</v>
      </c>
      <c r="V249">
        <f t="shared" si="42"/>
        <v>0.1</v>
      </c>
      <c r="W249">
        <f t="shared" si="43"/>
        <v>0.04</v>
      </c>
    </row>
    <row r="250" spans="1:23" x14ac:dyDescent="0.2">
      <c r="A250" s="9">
        <f t="shared" si="44"/>
        <v>247</v>
      </c>
      <c r="B250" s="7" t="s">
        <v>826</v>
      </c>
      <c r="C250" s="6" t="s">
        <v>6</v>
      </c>
      <c r="D250" s="6" t="str">
        <f>IF(A250&gt;0,INDEX('Degree of Public Space By Distr'!A:A,MATCH(RawData_Position!A250,'Degree of Public Space By Distr'!L:L,0)),"")</f>
        <v>ลาน Big C แจ้งวัฒนะ</v>
      </c>
      <c r="E250" s="6" t="str">
        <f>IF(A250&gt;0,INDEX('Degree of Public Space By Distr'!J:J,MATCH(RawData_Position!A250,'Degree of Public Space By Distr'!L:L,0)),"")</f>
        <v>เขตหลักสี่</v>
      </c>
      <c r="F250" s="6">
        <f t="shared" si="39"/>
        <v>-1.85</v>
      </c>
      <c r="G250" s="6">
        <f t="shared" si="40"/>
        <v>0.04</v>
      </c>
      <c r="H250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50" s="7">
        <f>INDEX(Sheet1!D:D,MATCH(Table4[[#This Row],[PlaceName]],Sheet1!B:B,0))</f>
        <v>13.89368784</v>
      </c>
      <c r="J250" s="7">
        <f>INDEX(Sheet1!E:E,MATCH(Table4[[#This Row],[PlaceName]],Sheet1!B:B,0))</f>
        <v>100.55978810000001</v>
      </c>
      <c r="K250" s="17"/>
      <c r="L250" s="17" t="s">
        <v>1285</v>
      </c>
      <c r="M250" s="17" t="str">
        <f>IF(A250&gt;0,INDEX('Degree of Public Space By Distr'!A:A,MATCH(RawData_Position!A250,'Degree of Public Space By Distr'!L:L,0)),"")</f>
        <v>ลาน Big C แจ้งวัฒนะ</v>
      </c>
      <c r="N250" s="17">
        <f>INDEX(Input_Score!D:D,MATCH(Table4[[#This Row],[TypeScoring]],Input_Score!A:A,0))</f>
        <v>4</v>
      </c>
      <c r="O250" s="17">
        <f t="shared" si="37"/>
        <v>-2</v>
      </c>
      <c r="P250" s="17">
        <f t="shared" si="38"/>
        <v>0</v>
      </c>
      <c r="Q250" s="17"/>
      <c r="R250">
        <f>COUNTIFS(U$3:U250,U250)</f>
        <v>18</v>
      </c>
      <c r="S250">
        <f>INDEX(Quadrant_GoogleSheets!C:C,MATCH(Table4[[#This Row],[PlaceName]],Quadrant_GoogleSheets!A:A,0))</f>
        <v>-2</v>
      </c>
      <c r="T250">
        <f>INDEX(Quadrant_GoogleSheets!D:D,MATCH(Table4[[#This Row],[PlaceName]],Quadrant_GoogleSheets!A:A,0))</f>
        <v>0</v>
      </c>
      <c r="U250" t="str">
        <f t="shared" si="41"/>
        <v>-2,0,Ok</v>
      </c>
      <c r="V250">
        <f t="shared" si="42"/>
        <v>0.15</v>
      </c>
      <c r="W250">
        <f t="shared" si="43"/>
        <v>0.04</v>
      </c>
    </row>
    <row r="251" spans="1:23" x14ac:dyDescent="0.2">
      <c r="A251" s="9">
        <f t="shared" si="44"/>
        <v>248</v>
      </c>
      <c r="B251" s="7" t="s">
        <v>827</v>
      </c>
      <c r="C251" s="6" t="s">
        <v>6</v>
      </c>
      <c r="D251" s="6" t="str">
        <f>IF(A251&gt;0,INDEX('Degree of Public Space By Distr'!A:A,MATCH(RawData_Position!A251,'Degree of Public Space By Distr'!L:L,0)),"")</f>
        <v>ลานวัดหลักสี่</v>
      </c>
      <c r="E251" s="6" t="str">
        <f>IF(A251&gt;0,INDEX('Degree of Public Space By Distr'!J:J,MATCH(RawData_Position!A251,'Degree of Public Space By Distr'!L:L,0)),"")</f>
        <v>เขตหลักสี่</v>
      </c>
      <c r="F251" s="6">
        <f t="shared" si="39"/>
        <v>-0.85</v>
      </c>
      <c r="G251" s="6">
        <f t="shared" si="40"/>
        <v>1.05</v>
      </c>
      <c r="H25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51" s="7">
        <f>INDEX(Sheet1!D:D,MATCH(Table4[[#This Row],[PlaceName]],Sheet1!B:B,0))</f>
        <v>13.88851672</v>
      </c>
      <c r="J251" s="7">
        <f>INDEX(Sheet1!E:E,MATCH(Table4[[#This Row],[PlaceName]],Sheet1!B:B,0))</f>
        <v>100.5823876</v>
      </c>
      <c r="K251" s="17"/>
      <c r="L251" s="17" t="s">
        <v>1285</v>
      </c>
      <c r="M251" s="17" t="str">
        <f>IF(A251&gt;0,INDEX('Degree of Public Space By Distr'!A:A,MATCH(RawData_Position!A251,'Degree of Public Space By Distr'!L:L,0)),"")</f>
        <v>ลานวัดหลักสี่</v>
      </c>
      <c r="N251" s="17">
        <f>INDEX(Input_Score!D:D,MATCH(Table4[[#This Row],[TypeScoring]],Input_Score!A:A,0))</f>
        <v>7</v>
      </c>
      <c r="O251" s="17">
        <f t="shared" si="37"/>
        <v>-1</v>
      </c>
      <c r="P251" s="17">
        <f t="shared" si="38"/>
        <v>1</v>
      </c>
      <c r="Q251" s="17"/>
      <c r="R251">
        <f>COUNTIFS(U$3:U251,U251)</f>
        <v>8</v>
      </c>
      <c r="S251">
        <f>INDEX(Quadrant_GoogleSheets!C:C,MATCH(Table4[[#This Row],[PlaceName]],Quadrant_GoogleSheets!A:A,0))</f>
        <v>-1</v>
      </c>
      <c r="T251">
        <f>INDEX(Quadrant_GoogleSheets!D:D,MATCH(Table4[[#This Row],[PlaceName]],Quadrant_GoogleSheets!A:A,0))</f>
        <v>1</v>
      </c>
      <c r="U251" t="str">
        <f t="shared" si="41"/>
        <v>-1,1,Ok</v>
      </c>
      <c r="V251">
        <f t="shared" si="42"/>
        <v>0.15</v>
      </c>
      <c r="W251">
        <f t="shared" si="43"/>
        <v>0.05</v>
      </c>
    </row>
    <row r="252" spans="1:23" x14ac:dyDescent="0.2">
      <c r="A252" s="9">
        <f t="shared" si="44"/>
        <v>249</v>
      </c>
      <c r="B252" s="7" t="s">
        <v>828</v>
      </c>
      <c r="C252" s="6" t="s">
        <v>6</v>
      </c>
      <c r="D252" s="6" t="str">
        <f>IF(A252&gt;0,INDEX('Degree of Public Space By Distr'!A:A,MATCH(RawData_Position!A252,'Degree of Public Space By Distr'!L:L,0)),"")</f>
        <v>ลานกีฬาชุมชนตรีเพชร 2</v>
      </c>
      <c r="E252" s="6" t="str">
        <f>IF(A252&gt;0,INDEX('Degree of Public Space By Distr'!J:J,MATCH(RawData_Position!A252,'Degree of Public Space By Distr'!L:L,0)),"")</f>
        <v>เขตหลักสี่</v>
      </c>
      <c r="F252" s="6">
        <f t="shared" si="39"/>
        <v>-0.1</v>
      </c>
      <c r="G252" s="6">
        <f t="shared" si="40"/>
        <v>0.04</v>
      </c>
      <c r="H25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52" s="7">
        <f>INDEX(Sheet1!D:D,MATCH(Table4[[#This Row],[PlaceName]],Sheet1!B:B,0))</f>
        <v>13.867945880000001</v>
      </c>
      <c r="J252" s="7">
        <f>INDEX(Sheet1!E:E,MATCH(Table4[[#This Row],[PlaceName]],Sheet1!B:B,0))</f>
        <v>100.58123809999999</v>
      </c>
      <c r="K252" s="17"/>
      <c r="L252" s="17" t="s">
        <v>1285</v>
      </c>
      <c r="M252" s="17" t="str">
        <f>IF(A252&gt;0,INDEX('Degree of Public Space By Distr'!A:A,MATCH(RawData_Position!A252,'Degree of Public Space By Distr'!L:L,0)),"")</f>
        <v>ลานกีฬาชุมชนตรีเพชร 2</v>
      </c>
      <c r="N252" s="17">
        <f>INDEX(Input_Score!D:D,MATCH(Table4[[#This Row],[TypeScoring]],Input_Score!A:A,0))</f>
        <v>5</v>
      </c>
      <c r="O252" s="17">
        <f t="shared" si="37"/>
        <v>0</v>
      </c>
      <c r="P252" s="17">
        <f t="shared" si="38"/>
        <v>0</v>
      </c>
      <c r="Q252" s="17"/>
      <c r="R252">
        <f>COUNTIFS(U$3:U252,U252)</f>
        <v>12</v>
      </c>
      <c r="S252">
        <f>INDEX(Quadrant_GoogleSheets!C:C,MATCH(Table4[[#This Row],[PlaceName]],Quadrant_GoogleSheets!A:A,0))</f>
        <v>0</v>
      </c>
      <c r="T252">
        <f>INDEX(Quadrant_GoogleSheets!D:D,MATCH(Table4[[#This Row],[PlaceName]],Quadrant_GoogleSheets!A:A,0))</f>
        <v>0</v>
      </c>
      <c r="U252" t="str">
        <f t="shared" si="41"/>
        <v>0,0,Ok</v>
      </c>
      <c r="V252">
        <f t="shared" si="42"/>
        <v>-0.1</v>
      </c>
      <c r="W252">
        <f t="shared" si="43"/>
        <v>0.04</v>
      </c>
    </row>
    <row r="253" spans="1:23" x14ac:dyDescent="0.2">
      <c r="A253" s="9">
        <f t="shared" si="44"/>
        <v>250</v>
      </c>
      <c r="B253" s="7" t="s">
        <v>829</v>
      </c>
      <c r="C253" s="6" t="s">
        <v>6</v>
      </c>
      <c r="D253" s="6" t="str">
        <f>IF(A253&gt;0,INDEX('Degree of Public Space By Distr'!A:A,MATCH(RawData_Position!A253,'Degree of Public Space By Distr'!L:L,0)),"")</f>
        <v>ลานกีฬาเคหะชุมชนบางบัว</v>
      </c>
      <c r="E253" s="6" t="str">
        <f>IF(A253&gt;0,INDEX('Degree of Public Space By Distr'!J:J,MATCH(RawData_Position!A253,'Degree of Public Space By Distr'!L:L,0)),"")</f>
        <v>เขตหลักสี่</v>
      </c>
      <c r="F253" s="6">
        <f t="shared" si="39"/>
        <v>-0.15</v>
      </c>
      <c r="G253" s="6">
        <f t="shared" si="40"/>
        <v>0.04</v>
      </c>
      <c r="H25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53" s="7">
        <f>INDEX(Sheet1!D:D,MATCH(Table4[[#This Row],[PlaceName]],Sheet1!B:B,0))</f>
        <v>13.86012927</v>
      </c>
      <c r="J253" s="7">
        <f>INDEX(Sheet1!E:E,MATCH(Table4[[#This Row],[PlaceName]],Sheet1!B:B,0))</f>
        <v>100.5823462</v>
      </c>
      <c r="K253" s="17"/>
      <c r="L253" s="17" t="s">
        <v>1285</v>
      </c>
      <c r="M253" s="17" t="str">
        <f>IF(A253&gt;0,INDEX('Degree of Public Space By Distr'!A:A,MATCH(RawData_Position!A253,'Degree of Public Space By Distr'!L:L,0)),"")</f>
        <v>ลานกีฬาเคหะชุมชนบางบัว</v>
      </c>
      <c r="N253" s="17">
        <f>INDEX(Input_Score!D:D,MATCH(Table4[[#This Row],[TypeScoring]],Input_Score!A:A,0))</f>
        <v>5</v>
      </c>
      <c r="O253" s="17">
        <f t="shared" si="37"/>
        <v>0</v>
      </c>
      <c r="P253" s="17">
        <f t="shared" si="38"/>
        <v>0</v>
      </c>
      <c r="Q253" s="17"/>
      <c r="R253">
        <f>COUNTIFS(U$3:U253,U253)</f>
        <v>13</v>
      </c>
      <c r="S253">
        <f>INDEX(Quadrant_GoogleSheets!C:C,MATCH(Table4[[#This Row],[PlaceName]],Quadrant_GoogleSheets!A:A,0))</f>
        <v>0</v>
      </c>
      <c r="T253">
        <f>INDEX(Quadrant_GoogleSheets!D:D,MATCH(Table4[[#This Row],[PlaceName]],Quadrant_GoogleSheets!A:A,0))</f>
        <v>0</v>
      </c>
      <c r="U253" t="str">
        <f t="shared" si="41"/>
        <v>0,0,Ok</v>
      </c>
      <c r="V253">
        <f t="shared" si="42"/>
        <v>-0.15</v>
      </c>
      <c r="W253">
        <f t="shared" si="43"/>
        <v>0.04</v>
      </c>
    </row>
    <row r="254" spans="1:23" x14ac:dyDescent="0.2">
      <c r="A254" s="9">
        <f t="shared" si="44"/>
        <v>251</v>
      </c>
      <c r="B254" s="7" t="s">
        <v>830</v>
      </c>
      <c r="C254" s="6" t="s">
        <v>6</v>
      </c>
      <c r="D254" s="6" t="str">
        <f>IF(A254&gt;0,INDEX('Degree of Public Space By Distr'!A:A,MATCH(RawData_Position!A254,'Degree of Public Space By Distr'!L:L,0)),"")</f>
        <v>ลานกีฬาซอยพัชราภา</v>
      </c>
      <c r="E254" s="6" t="str">
        <f>IF(A254&gt;0,INDEX('Degree of Public Space By Distr'!J:J,MATCH(RawData_Position!A254,'Degree of Public Space By Distr'!L:L,0)),"")</f>
        <v>เขตหลักสี่</v>
      </c>
      <c r="F254" s="6">
        <f t="shared" si="39"/>
        <v>-0.2</v>
      </c>
      <c r="G254" s="6">
        <f t="shared" si="40"/>
        <v>0.04</v>
      </c>
      <c r="H254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54" s="7">
        <f>INDEX(Sheet1!D:D,MATCH(Table4[[#This Row],[PlaceName]],Sheet1!B:B,0))</f>
        <v>13.88867591</v>
      </c>
      <c r="J254" s="7">
        <f>INDEX(Sheet1!E:E,MATCH(Table4[[#This Row],[PlaceName]],Sheet1!B:B,0))</f>
        <v>100.587971</v>
      </c>
      <c r="K254" s="17"/>
      <c r="L254" s="17" t="s">
        <v>1285</v>
      </c>
      <c r="M254" s="17" t="str">
        <f>IF(A254&gt;0,INDEX('Degree of Public Space By Distr'!A:A,MATCH(RawData_Position!A254,'Degree of Public Space By Distr'!L:L,0)),"")</f>
        <v>ลานกีฬาซอยพัชราภา</v>
      </c>
      <c r="N254" s="17">
        <f>INDEX(Input_Score!D:D,MATCH(Table4[[#This Row],[TypeScoring]],Input_Score!A:A,0))</f>
        <v>5</v>
      </c>
      <c r="O254" s="17">
        <f t="shared" si="37"/>
        <v>0</v>
      </c>
      <c r="P254" s="17">
        <f t="shared" si="38"/>
        <v>0</v>
      </c>
      <c r="Q254" s="17"/>
      <c r="R254">
        <f>COUNTIFS(U$3:U254,U254)</f>
        <v>14</v>
      </c>
      <c r="S254">
        <f>INDEX(Quadrant_GoogleSheets!C:C,MATCH(Table4[[#This Row],[PlaceName]],Quadrant_GoogleSheets!A:A,0))</f>
        <v>0</v>
      </c>
      <c r="T254">
        <f>INDEX(Quadrant_GoogleSheets!D:D,MATCH(Table4[[#This Row],[PlaceName]],Quadrant_GoogleSheets!A:A,0))</f>
        <v>0</v>
      </c>
      <c r="U254" t="str">
        <f t="shared" si="41"/>
        <v>0,0,Ok</v>
      </c>
      <c r="V254">
        <f t="shared" si="42"/>
        <v>-0.2</v>
      </c>
      <c r="W254">
        <f t="shared" si="43"/>
        <v>0.04</v>
      </c>
    </row>
    <row r="255" spans="1:23" x14ac:dyDescent="0.2">
      <c r="A255" s="9">
        <f t="shared" si="44"/>
        <v>252</v>
      </c>
      <c r="B255" s="7" t="s">
        <v>831</v>
      </c>
      <c r="C255" s="6" t="s">
        <v>6</v>
      </c>
      <c r="D255" s="6" t="str">
        <f>IF(A255&gt;0,INDEX('Degree of Public Space By Distr'!A:A,MATCH(RawData_Position!A255,'Degree of Public Space By Distr'!L:L,0)),"")</f>
        <v>ลานกีฬาโรงเรียนวัดหลักสี่</v>
      </c>
      <c r="E255" s="6" t="str">
        <f>IF(A255&gt;0,INDEX('Degree of Public Space By Distr'!J:J,MATCH(RawData_Position!A255,'Degree of Public Space By Distr'!L:L,0)),"")</f>
        <v>เขตหลักสี่</v>
      </c>
      <c r="F255" s="6">
        <f t="shared" si="39"/>
        <v>1.95</v>
      </c>
      <c r="G255" s="6">
        <f t="shared" si="40"/>
        <v>-0.98</v>
      </c>
      <c r="H25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55" s="7">
        <f>INDEX(Sheet1!D:D,MATCH(Table4[[#This Row],[PlaceName]],Sheet1!B:B,0))</f>
        <v>13.88924989</v>
      </c>
      <c r="J255" s="7">
        <f>INDEX(Sheet1!E:E,MATCH(Table4[[#This Row],[PlaceName]],Sheet1!B:B,0))</f>
        <v>100.58265710000001</v>
      </c>
      <c r="K255" s="17"/>
      <c r="L255" s="17" t="s">
        <v>1285</v>
      </c>
      <c r="M255" s="17" t="str">
        <f>IF(A255&gt;0,INDEX('Degree of Public Space By Distr'!A:A,MATCH(RawData_Position!A255,'Degree of Public Space By Distr'!L:L,0)),"")</f>
        <v>ลานกีฬาโรงเรียนวัดหลักสี่</v>
      </c>
      <c r="N255" s="17">
        <f>INDEX(Input_Score!D:D,MATCH(Table4[[#This Row],[TypeScoring]],Input_Score!A:A,0))</f>
        <v>3</v>
      </c>
      <c r="O255" s="17">
        <f t="shared" si="37"/>
        <v>2</v>
      </c>
      <c r="P255" s="17">
        <f t="shared" si="38"/>
        <v>-1</v>
      </c>
      <c r="Q255" s="17"/>
      <c r="R255">
        <f>COUNTIFS(U$3:U255,U255)</f>
        <v>31</v>
      </c>
      <c r="S255">
        <f>INDEX(Quadrant_GoogleSheets!C:C,MATCH(Table4[[#This Row],[PlaceName]],Quadrant_GoogleSheets!A:A,0))</f>
        <v>2</v>
      </c>
      <c r="T255">
        <f>INDEX(Quadrant_GoogleSheets!D:D,MATCH(Table4[[#This Row],[PlaceName]],Quadrant_GoogleSheets!A:A,0))</f>
        <v>-1</v>
      </c>
      <c r="U255" t="str">
        <f t="shared" si="41"/>
        <v>2,-1,Ok</v>
      </c>
      <c r="V255">
        <f t="shared" si="42"/>
        <v>-0.05</v>
      </c>
      <c r="W255">
        <f t="shared" si="43"/>
        <v>0.02</v>
      </c>
    </row>
    <row r="256" spans="1:23" x14ac:dyDescent="0.2">
      <c r="A256" s="9">
        <f t="shared" si="44"/>
        <v>253</v>
      </c>
      <c r="B256" s="7" t="s">
        <v>832</v>
      </c>
      <c r="C256" s="6" t="s">
        <v>6</v>
      </c>
      <c r="D256" s="6" t="str">
        <f>IF(A256&gt;0,INDEX('Degree of Public Space By Distr'!A:A,MATCH(RawData_Position!A256,'Degree of Public Space By Distr'!L:L,0)),"")</f>
        <v>ลานกีฬาใต้สะพานข้ามแยกวิภาวดี</v>
      </c>
      <c r="E256" s="6" t="str">
        <f>IF(A256&gt;0,INDEX('Degree of Public Space By Distr'!J:J,MATCH(RawData_Position!A256,'Degree of Public Space By Distr'!L:L,0)),"")</f>
        <v>เขตหลักสี่</v>
      </c>
      <c r="F256" s="6">
        <f t="shared" si="39"/>
        <v>-0.25</v>
      </c>
      <c r="G256" s="6">
        <f t="shared" si="40"/>
        <v>0.04</v>
      </c>
      <c r="H25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56" s="7">
        <f>INDEX(Sheet1!D:D,MATCH(Table4[[#This Row],[PlaceName]],Sheet1!B:B,0))</f>
        <v>13.884923300000001</v>
      </c>
      <c r="J256" s="7">
        <f>INDEX(Sheet1!E:E,MATCH(Table4[[#This Row],[PlaceName]],Sheet1!B:B,0))</f>
        <v>100.58044870000001</v>
      </c>
      <c r="K256" s="17"/>
      <c r="L256" s="17" t="s">
        <v>1285</v>
      </c>
      <c r="M256" s="17" t="str">
        <f>IF(A256&gt;0,INDEX('Degree of Public Space By Distr'!A:A,MATCH(RawData_Position!A256,'Degree of Public Space By Distr'!L:L,0)),"")</f>
        <v>ลานกีฬาใต้สะพานข้ามแยกวิภาวดี</v>
      </c>
      <c r="N256" s="17">
        <f>INDEX(Input_Score!D:D,MATCH(Table4[[#This Row],[TypeScoring]],Input_Score!A:A,0))</f>
        <v>5</v>
      </c>
      <c r="O256" s="17">
        <f t="shared" si="37"/>
        <v>0</v>
      </c>
      <c r="P256" s="17">
        <f t="shared" si="38"/>
        <v>0</v>
      </c>
      <c r="Q256" s="17"/>
      <c r="R256">
        <f>COUNTIFS(U$3:U256,U256)</f>
        <v>15</v>
      </c>
      <c r="S256">
        <f>INDEX(Quadrant_GoogleSheets!C:C,MATCH(Table4[[#This Row],[PlaceName]],Quadrant_GoogleSheets!A:A,0))</f>
        <v>0</v>
      </c>
      <c r="T256">
        <f>INDEX(Quadrant_GoogleSheets!D:D,MATCH(Table4[[#This Row],[PlaceName]],Quadrant_GoogleSheets!A:A,0))</f>
        <v>0</v>
      </c>
      <c r="U256" t="str">
        <f t="shared" si="41"/>
        <v>0,0,Ok</v>
      </c>
      <c r="V256">
        <f t="shared" si="42"/>
        <v>-0.25</v>
      </c>
      <c r="W256">
        <f t="shared" si="43"/>
        <v>0.04</v>
      </c>
    </row>
    <row r="257" spans="1:23" x14ac:dyDescent="0.2">
      <c r="A257" s="9">
        <f t="shared" si="44"/>
        <v>254</v>
      </c>
      <c r="B257" s="7" t="s">
        <v>833</v>
      </c>
      <c r="C257" s="6" t="s">
        <v>6</v>
      </c>
      <c r="D257" s="6" t="str">
        <f>IF(A257&gt;0,INDEX('Degree of Public Space By Distr'!A:A,MATCH(RawData_Position!A257,'Degree of Public Space By Distr'!L:L,0)),"")</f>
        <v>ลานกีฬาการเคหะทุ่งสองห้อง แฟลต6</v>
      </c>
      <c r="E257" s="6" t="str">
        <f>IF(A257&gt;0,INDEX('Degree of Public Space By Distr'!J:J,MATCH(RawData_Position!A257,'Degree of Public Space By Distr'!L:L,0)),"")</f>
        <v>เขตหลักสี่</v>
      </c>
      <c r="F257" s="6">
        <f t="shared" si="39"/>
        <v>0.05</v>
      </c>
      <c r="G257" s="6">
        <f t="shared" si="40"/>
        <v>0.04</v>
      </c>
      <c r="H25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57" s="7">
        <f>INDEX(Sheet1!D:D,MATCH(Table4[[#This Row],[PlaceName]],Sheet1!B:B,0))</f>
        <v>13.90054237</v>
      </c>
      <c r="J257" s="7">
        <f>INDEX(Sheet1!E:E,MATCH(Table4[[#This Row],[PlaceName]],Sheet1!B:B,0))</f>
        <v>100.5891262</v>
      </c>
      <c r="K257" s="17"/>
      <c r="L257" s="17" t="s">
        <v>1285</v>
      </c>
      <c r="M257" s="17" t="str">
        <f>IF(A257&gt;0,INDEX('Degree of Public Space By Distr'!A:A,MATCH(RawData_Position!A257,'Degree of Public Space By Distr'!L:L,0)),"")</f>
        <v>ลานกีฬาการเคหะทุ่งสองห้อง แฟลต6</v>
      </c>
      <c r="N257" s="17">
        <f>INDEX(Input_Score!D:D,MATCH(Table4[[#This Row],[TypeScoring]],Input_Score!A:A,0))</f>
        <v>5</v>
      </c>
      <c r="O257" s="17">
        <f t="shared" si="37"/>
        <v>0</v>
      </c>
      <c r="P257" s="17">
        <f t="shared" si="38"/>
        <v>0</v>
      </c>
      <c r="Q257" s="17"/>
      <c r="R257">
        <f>COUNTIFS(U$3:U257,U257)</f>
        <v>16</v>
      </c>
      <c r="S257">
        <f>INDEX(Quadrant_GoogleSheets!C:C,MATCH(Table4[[#This Row],[PlaceName]],Quadrant_GoogleSheets!A:A,0))</f>
        <v>0</v>
      </c>
      <c r="T257">
        <f>INDEX(Quadrant_GoogleSheets!D:D,MATCH(Table4[[#This Row],[PlaceName]],Quadrant_GoogleSheets!A:A,0))</f>
        <v>0</v>
      </c>
      <c r="U257" t="str">
        <f t="shared" si="41"/>
        <v>0,0,Ok</v>
      </c>
      <c r="V257">
        <f t="shared" si="42"/>
        <v>0.05</v>
      </c>
      <c r="W257">
        <f t="shared" si="43"/>
        <v>0.04</v>
      </c>
    </row>
    <row r="258" spans="1:23" x14ac:dyDescent="0.2">
      <c r="A258" s="9">
        <f t="shared" si="44"/>
        <v>255</v>
      </c>
      <c r="B258" s="7" t="s">
        <v>834</v>
      </c>
      <c r="C258" s="6" t="s">
        <v>6</v>
      </c>
      <c r="D258" s="6" t="str">
        <f>IF(A258&gt;0,INDEX('Degree of Public Space By Distr'!A:A,MATCH(RawData_Position!A258,'Degree of Public Space By Distr'!L:L,0)),"")</f>
        <v>ลานกีฬาโรงเรียนเคหะทุ่งสองห้องวิทยา 1</v>
      </c>
      <c r="E258" s="6" t="str">
        <f>IF(A258&gt;0,INDEX('Degree of Public Space By Distr'!J:J,MATCH(RawData_Position!A258,'Degree of Public Space By Distr'!L:L,0)),"")</f>
        <v>เขตหลักสี่</v>
      </c>
      <c r="F258" s="6">
        <f t="shared" si="39"/>
        <v>1.9</v>
      </c>
      <c r="G258" s="6">
        <f t="shared" si="40"/>
        <v>-0.98</v>
      </c>
      <c r="H258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58" s="7">
        <f>INDEX(Sheet1!D:D,MATCH(Table4[[#This Row],[PlaceName]],Sheet1!B:B,0))</f>
        <v>13.900730980000001</v>
      </c>
      <c r="J258" s="7">
        <f>INDEX(Sheet1!E:E,MATCH(Table4[[#This Row],[PlaceName]],Sheet1!B:B,0))</f>
        <v>100.583985</v>
      </c>
      <c r="K258" s="17"/>
      <c r="L258" s="17" t="s">
        <v>1285</v>
      </c>
      <c r="M258" s="17" t="str">
        <f>IF(A258&gt;0,INDEX('Degree of Public Space By Distr'!A:A,MATCH(RawData_Position!A258,'Degree of Public Space By Distr'!L:L,0)),"")</f>
        <v>ลานกีฬาโรงเรียนเคหะทุ่งสองห้องวิทยา 1</v>
      </c>
      <c r="N258" s="17">
        <f>INDEX(Input_Score!D:D,MATCH(Table4[[#This Row],[TypeScoring]],Input_Score!A:A,0))</f>
        <v>3</v>
      </c>
      <c r="O258" s="17">
        <f t="shared" si="37"/>
        <v>2</v>
      </c>
      <c r="P258" s="17">
        <f t="shared" si="38"/>
        <v>-1</v>
      </c>
      <c r="Q258" s="17"/>
      <c r="R258">
        <f>COUNTIFS(U$3:U258,U258)</f>
        <v>32</v>
      </c>
      <c r="S258">
        <f>INDEX(Quadrant_GoogleSheets!C:C,MATCH(Table4[[#This Row],[PlaceName]],Quadrant_GoogleSheets!A:A,0))</f>
        <v>2</v>
      </c>
      <c r="T258">
        <f>INDEX(Quadrant_GoogleSheets!D:D,MATCH(Table4[[#This Row],[PlaceName]],Quadrant_GoogleSheets!A:A,0))</f>
        <v>-1</v>
      </c>
      <c r="U258" t="str">
        <f t="shared" si="41"/>
        <v>2,-1,Ok</v>
      </c>
      <c r="V258">
        <f t="shared" si="42"/>
        <v>-0.1</v>
      </c>
      <c r="W258">
        <f t="shared" si="43"/>
        <v>0.02</v>
      </c>
    </row>
    <row r="259" spans="1:23" x14ac:dyDescent="0.2">
      <c r="A259" s="9">
        <f t="shared" si="44"/>
        <v>256</v>
      </c>
      <c r="B259" s="7" t="s">
        <v>835</v>
      </c>
      <c r="C259" s="6" t="s">
        <v>6</v>
      </c>
      <c r="D259" s="6" t="str">
        <f>IF(A259&gt;0,INDEX('Degree of Public Space By Distr'!A:A,MATCH(RawData_Position!A259,'Degree of Public Space By Distr'!L:L,0)),"")</f>
        <v>ลานกีฬาโรงเรียนเคหะทุ่งสองห้องวิทยา 2</v>
      </c>
      <c r="E259" s="6" t="str">
        <f>IF(A259&gt;0,INDEX('Degree of Public Space By Distr'!J:J,MATCH(RawData_Position!A259,'Degree of Public Space By Distr'!L:L,0)),"")</f>
        <v>เขตหลักสี่</v>
      </c>
      <c r="F259" s="6">
        <f t="shared" si="39"/>
        <v>1.85</v>
      </c>
      <c r="G259" s="6">
        <f t="shared" si="40"/>
        <v>-0.98</v>
      </c>
      <c r="H259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59" s="7">
        <f>INDEX(Sheet1!D:D,MATCH(Table4[[#This Row],[PlaceName]],Sheet1!B:B,0))</f>
        <v>13.90248785</v>
      </c>
      <c r="J259" s="7">
        <f>INDEX(Sheet1!E:E,MATCH(Table4[[#This Row],[PlaceName]],Sheet1!B:B,0))</f>
        <v>100.578998</v>
      </c>
      <c r="K259" s="17"/>
      <c r="L259" s="17" t="s">
        <v>1285</v>
      </c>
      <c r="M259" s="17" t="str">
        <f>IF(A259&gt;0,INDEX('Degree of Public Space By Distr'!A:A,MATCH(RawData_Position!A259,'Degree of Public Space By Distr'!L:L,0)),"")</f>
        <v>ลานกีฬาโรงเรียนเคหะทุ่งสองห้องวิทยา 2</v>
      </c>
      <c r="N259" s="17">
        <f>INDEX(Input_Score!D:D,MATCH(Table4[[#This Row],[TypeScoring]],Input_Score!A:A,0))</f>
        <v>3</v>
      </c>
      <c r="O259" s="17">
        <f t="shared" si="37"/>
        <v>2</v>
      </c>
      <c r="P259" s="17">
        <f t="shared" si="38"/>
        <v>-1</v>
      </c>
      <c r="Q259" s="17"/>
      <c r="R259">
        <f>COUNTIFS(U$3:U259,U259)</f>
        <v>33</v>
      </c>
      <c r="S259">
        <f>INDEX(Quadrant_GoogleSheets!C:C,MATCH(Table4[[#This Row],[PlaceName]],Quadrant_GoogleSheets!A:A,0))</f>
        <v>2</v>
      </c>
      <c r="T259">
        <f>INDEX(Quadrant_GoogleSheets!D:D,MATCH(Table4[[#This Row],[PlaceName]],Quadrant_GoogleSheets!A:A,0))</f>
        <v>-1</v>
      </c>
      <c r="U259" t="str">
        <f t="shared" si="41"/>
        <v>2,-1,Ok</v>
      </c>
      <c r="V259">
        <f t="shared" si="42"/>
        <v>-0.15</v>
      </c>
      <c r="W259">
        <f t="shared" si="43"/>
        <v>0.02</v>
      </c>
    </row>
    <row r="260" spans="1:23" x14ac:dyDescent="0.2">
      <c r="A260" s="9">
        <f t="shared" si="44"/>
        <v>257</v>
      </c>
      <c r="B260" s="7" t="s">
        <v>836</v>
      </c>
      <c r="C260" s="6" t="s">
        <v>6</v>
      </c>
      <c r="D260" s="6" t="str">
        <f>IF(A260&gt;0,INDEX('Degree of Public Space By Distr'!A:A,MATCH(RawData_Position!A260,'Degree of Public Space By Distr'!L:L,0)),"")</f>
        <v>ลานกีฬากองทหารพลาธิการ</v>
      </c>
      <c r="E260" s="6" t="str">
        <f>IF(A260&gt;0,INDEX('Degree of Public Space By Distr'!J:J,MATCH(RawData_Position!A260,'Degree of Public Space By Distr'!L:L,0)),"")</f>
        <v>เขตหลักสี่</v>
      </c>
      <c r="F260" s="6">
        <f t="shared" si="39"/>
        <v>2.2000000000000002</v>
      </c>
      <c r="G260" s="6">
        <f t="shared" si="40"/>
        <v>0.04</v>
      </c>
      <c r="H260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60" s="7">
        <f>INDEX(Sheet1!D:D,MATCH(Table4[[#This Row],[PlaceName]],Sheet1!B:B,0))</f>
        <v>13.891446459999999</v>
      </c>
      <c r="J260" s="7">
        <f>INDEX(Sheet1!E:E,MATCH(Table4[[#This Row],[PlaceName]],Sheet1!B:B,0))</f>
        <v>100.5718511</v>
      </c>
      <c r="K260" s="17"/>
      <c r="L260" s="17" t="s">
        <v>1285</v>
      </c>
      <c r="M260" s="17" t="str">
        <f>IF(A260&gt;0,INDEX('Degree of Public Space By Distr'!A:A,MATCH(RawData_Position!A260,'Degree of Public Space By Distr'!L:L,0)),"")</f>
        <v>ลานกีฬากองทหารพลาธิการ</v>
      </c>
      <c r="N260" s="17">
        <f>INDEX(Input_Score!D:D,MATCH(Table4[[#This Row],[TypeScoring]],Input_Score!A:A,0))</f>
        <v>6</v>
      </c>
      <c r="O260" s="17">
        <f t="shared" ref="O260:O323" si="45">S260</f>
        <v>2</v>
      </c>
      <c r="P260" s="17">
        <f t="shared" ref="P260:P323" si="46">T260</f>
        <v>0</v>
      </c>
      <c r="Q260" s="17"/>
      <c r="R260">
        <f>COUNTIFS(U$3:U260,U260)</f>
        <v>19</v>
      </c>
      <c r="S260">
        <f>INDEX(Quadrant_GoogleSheets!C:C,MATCH(Table4[[#This Row],[PlaceName]],Quadrant_GoogleSheets!A:A,0))</f>
        <v>2</v>
      </c>
      <c r="T260">
        <f>INDEX(Quadrant_GoogleSheets!D:D,MATCH(Table4[[#This Row],[PlaceName]],Quadrant_GoogleSheets!A:A,0))</f>
        <v>0</v>
      </c>
      <c r="U260" t="str">
        <f t="shared" si="41"/>
        <v>2,0,Ok</v>
      </c>
      <c r="V260">
        <f t="shared" si="42"/>
        <v>0.2</v>
      </c>
      <c r="W260">
        <f t="shared" si="43"/>
        <v>0.04</v>
      </c>
    </row>
    <row r="261" spans="1:23" x14ac:dyDescent="0.2">
      <c r="A261" s="9">
        <f t="shared" si="44"/>
        <v>258</v>
      </c>
      <c r="B261" s="7" t="s">
        <v>837</v>
      </c>
      <c r="C261" s="6" t="s">
        <v>6</v>
      </c>
      <c r="D261" s="6" t="str">
        <f>IF(A261&gt;0,INDEX('Degree of Public Space By Distr'!A:A,MATCH(RawData_Position!A261,'Degree of Public Space By Distr'!L:L,0)),"")</f>
        <v>ลานกีฬากองทหารสรรพาวุธเบา</v>
      </c>
      <c r="E261" s="6" t="str">
        <f>IF(A261&gt;0,INDEX('Degree of Public Space By Distr'!J:J,MATCH(RawData_Position!A261,'Degree of Public Space By Distr'!L:L,0)),"")</f>
        <v>เขตหลักสี่</v>
      </c>
      <c r="F261" s="6">
        <f t="shared" ref="F261:F324" si="47">S261+V261</f>
        <v>2.25</v>
      </c>
      <c r="G261" s="6">
        <f t="shared" ref="G261:G324" si="48">T261+W261</f>
        <v>0.04</v>
      </c>
      <c r="H261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61" s="7">
        <f>INDEX(Sheet1!D:D,MATCH(Table4[[#This Row],[PlaceName]],Sheet1!B:B,0))</f>
        <v>13.8904174</v>
      </c>
      <c r="J261" s="7">
        <f>INDEX(Sheet1!E:E,MATCH(Table4[[#This Row],[PlaceName]],Sheet1!B:B,0))</f>
        <v>100.5752777</v>
      </c>
      <c r="K261" s="17"/>
      <c r="L261" s="17" t="s">
        <v>1285</v>
      </c>
      <c r="M261" s="17" t="str">
        <f>IF(A261&gt;0,INDEX('Degree of Public Space By Distr'!A:A,MATCH(RawData_Position!A261,'Degree of Public Space By Distr'!L:L,0)),"")</f>
        <v>ลานกีฬากองทหารสรรพาวุธเบา</v>
      </c>
      <c r="N261" s="17">
        <f>INDEX(Input_Score!D:D,MATCH(Table4[[#This Row],[TypeScoring]],Input_Score!A:A,0))</f>
        <v>6</v>
      </c>
      <c r="O261" s="17">
        <f t="shared" si="45"/>
        <v>2</v>
      </c>
      <c r="P261" s="17">
        <f t="shared" si="46"/>
        <v>0</v>
      </c>
      <c r="Q261" s="17"/>
      <c r="R261">
        <f>COUNTIFS(U$3:U261,U261)</f>
        <v>20</v>
      </c>
      <c r="S261">
        <f>INDEX(Quadrant_GoogleSheets!C:C,MATCH(Table4[[#This Row],[PlaceName]],Quadrant_GoogleSheets!A:A,0))</f>
        <v>2</v>
      </c>
      <c r="T261">
        <f>INDEX(Quadrant_GoogleSheets!D:D,MATCH(Table4[[#This Row],[PlaceName]],Quadrant_GoogleSheets!A:A,0))</f>
        <v>0</v>
      </c>
      <c r="U261" t="str">
        <f t="shared" ref="U261:U324" si="49">S261&amp;","&amp;T261&amp;","&amp;L261</f>
        <v>2,0,Ok</v>
      </c>
      <c r="V261">
        <f t="shared" ref="V261:V324" si="50">INDEX(AD:AD,MATCH($R261,$Z:$Z,0))</f>
        <v>0.25</v>
      </c>
      <c r="W261">
        <f t="shared" ref="W261:W324" si="51">INDEX(AE:AE,MATCH($R261,$Z:$Z,0))</f>
        <v>0.04</v>
      </c>
    </row>
    <row r="262" spans="1:23" x14ac:dyDescent="0.2">
      <c r="A262" s="9">
        <f t="shared" ref="A262:A325" si="52">IF(OR(A261="",A261=$A$1),"",A261+1)</f>
        <v>259</v>
      </c>
      <c r="B262" s="7" t="s">
        <v>838</v>
      </c>
      <c r="C262" s="6" t="s">
        <v>6</v>
      </c>
      <c r="D262" s="6" t="str">
        <f>IF(A262&gt;0,INDEX('Degree of Public Space By Distr'!A:A,MATCH(RawData_Position!A262,'Degree of Public Space By Distr'!L:L,0)),"")</f>
        <v>ลานเอนกประสงค์ทุ่งสองห้อง</v>
      </c>
      <c r="E262" s="6" t="str">
        <f>IF(A262&gt;0,INDEX('Degree of Public Space By Distr'!J:J,MATCH(RawData_Position!A262,'Degree of Public Space By Distr'!L:L,0)),"")</f>
        <v>เขตหลักสี่</v>
      </c>
      <c r="F262" s="6">
        <f t="shared" si="47"/>
        <v>0.1</v>
      </c>
      <c r="G262" s="6">
        <f t="shared" si="48"/>
        <v>0.04</v>
      </c>
      <c r="H26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62" s="7">
        <f>INDEX(Sheet1!D:D,MATCH(Table4[[#This Row],[PlaceName]],Sheet1!B:B,0))</f>
        <v>13.885277090000001</v>
      </c>
      <c r="J262" s="7">
        <f>INDEX(Sheet1!E:E,MATCH(Table4[[#This Row],[PlaceName]],Sheet1!B:B,0))</f>
        <v>100.56057749999999</v>
      </c>
      <c r="K262" s="17"/>
      <c r="L262" s="17" t="s">
        <v>1285</v>
      </c>
      <c r="M262" s="17" t="str">
        <f>IF(A262&gt;0,INDEX('Degree of Public Space By Distr'!A:A,MATCH(RawData_Position!A262,'Degree of Public Space By Distr'!L:L,0)),"")</f>
        <v>ลานเอนกประสงค์ทุ่งสองห้อง</v>
      </c>
      <c r="N262" s="17">
        <f>INDEX(Input_Score!D:D,MATCH(Table4[[#This Row],[TypeScoring]],Input_Score!A:A,0))</f>
        <v>5</v>
      </c>
      <c r="O262" s="17">
        <f t="shared" si="45"/>
        <v>0</v>
      </c>
      <c r="P262" s="17">
        <f t="shared" si="46"/>
        <v>0</v>
      </c>
      <c r="Q262" s="17"/>
      <c r="R262">
        <f>COUNTIFS(U$3:U262,U262)</f>
        <v>17</v>
      </c>
      <c r="S262">
        <f>INDEX(Quadrant_GoogleSheets!C:C,MATCH(Table4[[#This Row],[PlaceName]],Quadrant_GoogleSheets!A:A,0))</f>
        <v>0</v>
      </c>
      <c r="T262">
        <f>INDEX(Quadrant_GoogleSheets!D:D,MATCH(Table4[[#This Row],[PlaceName]],Quadrant_GoogleSheets!A:A,0))</f>
        <v>0</v>
      </c>
      <c r="U262" t="str">
        <f t="shared" si="49"/>
        <v>0,0,Ok</v>
      </c>
      <c r="V262">
        <f t="shared" si="50"/>
        <v>0.1</v>
      </c>
      <c r="W262">
        <f t="shared" si="51"/>
        <v>0.04</v>
      </c>
    </row>
    <row r="263" spans="1:23" x14ac:dyDescent="0.2">
      <c r="A263" s="9">
        <f t="shared" si="52"/>
        <v>260</v>
      </c>
      <c r="B263" s="7" t="s">
        <v>839</v>
      </c>
      <c r="C263" s="6" t="s">
        <v>6</v>
      </c>
      <c r="D263" s="6" t="str">
        <f>IF(A263&gt;0,INDEX('Degree of Public Space By Distr'!A:A,MATCH(RawData_Position!A263,'Degree of Public Space By Distr'!L:L,0)),"")</f>
        <v>ลานกีฬาโรงเรียนทุ่งสองห้อง</v>
      </c>
      <c r="E263" s="6" t="str">
        <f>IF(A263&gt;0,INDEX('Degree of Public Space By Distr'!J:J,MATCH(RawData_Position!A263,'Degree of Public Space By Distr'!L:L,0)),"")</f>
        <v>เขตหลักสี่</v>
      </c>
      <c r="F263" s="6">
        <f t="shared" si="47"/>
        <v>1.95</v>
      </c>
      <c r="G263" s="6">
        <f t="shared" si="48"/>
        <v>0.03</v>
      </c>
      <c r="H263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63" s="7">
        <f>INDEX(Sheet1!D:D,MATCH(Table4[[#This Row],[PlaceName]],Sheet1!B:B,0))</f>
        <v>13.88518294</v>
      </c>
      <c r="J263" s="7">
        <f>INDEX(Sheet1!E:E,MATCH(Table4[[#This Row],[PlaceName]],Sheet1!B:B,0))</f>
        <v>100.5610173</v>
      </c>
      <c r="K263" s="17"/>
      <c r="L263" s="17" t="s">
        <v>1285</v>
      </c>
      <c r="M263" s="17" t="str">
        <f>IF(A263&gt;0,INDEX('Degree of Public Space By Distr'!A:A,MATCH(RawData_Position!A263,'Degree of Public Space By Distr'!L:L,0)),"")</f>
        <v>ลานกีฬาโรงเรียนทุ่งสองห้อง</v>
      </c>
      <c r="N263" s="17">
        <f>INDEX(Input_Score!D:D,MATCH(Table4[[#This Row],[TypeScoring]],Input_Score!A:A,0))</f>
        <v>6</v>
      </c>
      <c r="O263" s="17">
        <f t="shared" si="45"/>
        <v>2</v>
      </c>
      <c r="P263" s="17">
        <f t="shared" si="46"/>
        <v>0</v>
      </c>
      <c r="Q263" s="17"/>
      <c r="R263">
        <f>COUNTIFS(U$3:U263,U263)</f>
        <v>21</v>
      </c>
      <c r="S263">
        <f>INDEX(Quadrant_GoogleSheets!C:C,MATCH(Table4[[#This Row],[PlaceName]],Quadrant_GoogleSheets!A:A,0))</f>
        <v>2</v>
      </c>
      <c r="T263">
        <f>INDEX(Quadrant_GoogleSheets!D:D,MATCH(Table4[[#This Row],[PlaceName]],Quadrant_GoogleSheets!A:A,0))</f>
        <v>0</v>
      </c>
      <c r="U263" t="str">
        <f t="shared" si="49"/>
        <v>2,0,Ok</v>
      </c>
      <c r="V263">
        <f t="shared" si="50"/>
        <v>-0.05</v>
      </c>
      <c r="W263">
        <f t="shared" si="51"/>
        <v>0.03</v>
      </c>
    </row>
    <row r="264" spans="1:23" x14ac:dyDescent="0.2">
      <c r="A264" s="9">
        <f t="shared" si="52"/>
        <v>261</v>
      </c>
      <c r="B264" s="7" t="s">
        <v>840</v>
      </c>
      <c r="C264" s="6" t="s">
        <v>6</v>
      </c>
      <c r="D264" s="6" t="str">
        <f>IF(A264&gt;0,INDEX('Degree of Public Space By Distr'!A:A,MATCH(RawData_Position!A264,'Degree of Public Space By Distr'!L:L,0)),"")</f>
        <v>ลานกีฬาชุุมชนเมืองทองนิเวศน์</v>
      </c>
      <c r="E264" s="6" t="str">
        <f>IF(A264&gt;0,INDEX('Degree of Public Space By Distr'!J:J,MATCH(RawData_Position!A264,'Degree of Public Space By Distr'!L:L,0)),"")</f>
        <v>เขตหลักสี่</v>
      </c>
      <c r="F264" s="6">
        <f t="shared" si="47"/>
        <v>0.15</v>
      </c>
      <c r="G264" s="6">
        <f t="shared" si="48"/>
        <v>0.04</v>
      </c>
      <c r="H264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64" s="7">
        <f>INDEX(Sheet1!D:D,MATCH(Table4[[#This Row],[PlaceName]],Sheet1!B:B,0))</f>
        <v>13.90434363</v>
      </c>
      <c r="J264" s="7">
        <f>INDEX(Sheet1!E:E,MATCH(Table4[[#This Row],[PlaceName]],Sheet1!B:B,0))</f>
        <v>100.5627983</v>
      </c>
      <c r="K264" s="17"/>
      <c r="L264" s="17" t="s">
        <v>1285</v>
      </c>
      <c r="M264" s="17" t="str">
        <f>IF(A264&gt;0,INDEX('Degree of Public Space By Distr'!A:A,MATCH(RawData_Position!A264,'Degree of Public Space By Distr'!L:L,0)),"")</f>
        <v>ลานกีฬาชุุมชนเมืองทองนิเวศน์</v>
      </c>
      <c r="N264" s="17">
        <f>INDEX(Input_Score!D:D,MATCH(Table4[[#This Row],[TypeScoring]],Input_Score!A:A,0))</f>
        <v>5</v>
      </c>
      <c r="O264" s="17">
        <f t="shared" si="45"/>
        <v>0</v>
      </c>
      <c r="P264" s="17">
        <f t="shared" si="46"/>
        <v>0</v>
      </c>
      <c r="Q264" s="17"/>
      <c r="R264">
        <f>COUNTIFS(U$3:U264,U264)</f>
        <v>18</v>
      </c>
      <c r="S264">
        <f>INDEX(Quadrant_GoogleSheets!C:C,MATCH(Table4[[#This Row],[PlaceName]],Quadrant_GoogleSheets!A:A,0))</f>
        <v>0</v>
      </c>
      <c r="T264">
        <f>INDEX(Quadrant_GoogleSheets!D:D,MATCH(Table4[[#This Row],[PlaceName]],Quadrant_GoogleSheets!A:A,0))</f>
        <v>0</v>
      </c>
      <c r="U264" t="str">
        <f t="shared" si="49"/>
        <v>0,0,Ok</v>
      </c>
      <c r="V264">
        <f t="shared" si="50"/>
        <v>0.15</v>
      </c>
      <c r="W264">
        <f t="shared" si="51"/>
        <v>0.04</v>
      </c>
    </row>
    <row r="265" spans="1:23" x14ac:dyDescent="0.2">
      <c r="A265" s="9">
        <f t="shared" si="52"/>
        <v>262</v>
      </c>
      <c r="B265" s="7" t="s">
        <v>841</v>
      </c>
      <c r="C265" s="6" t="s">
        <v>6</v>
      </c>
      <c r="D265" s="6" t="str">
        <f>IF(A265&gt;0,INDEX('Degree of Public Space By Distr'!A:A,MATCH(RawData_Position!A265,'Degree of Public Space By Distr'!L:L,0)),"")</f>
        <v>ลานกีฬาเคหะชุมชนท่าทราย</v>
      </c>
      <c r="E265" s="6" t="str">
        <f>IF(A265&gt;0,INDEX('Degree of Public Space By Distr'!J:J,MATCH(RawData_Position!A265,'Degree of Public Space By Distr'!L:L,0)),"")</f>
        <v>เขตหลักสี่</v>
      </c>
      <c r="F265" s="6">
        <f t="shared" si="47"/>
        <v>1.9</v>
      </c>
      <c r="G265" s="6">
        <f t="shared" si="48"/>
        <v>0.03</v>
      </c>
      <c r="H265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65" s="7">
        <f>INDEX(Sheet1!D:D,MATCH(Table4[[#This Row],[PlaceName]],Sheet1!B:B,0))</f>
        <v>13.87263411</v>
      </c>
      <c r="J265" s="7">
        <f>INDEX(Sheet1!E:E,MATCH(Table4[[#This Row],[PlaceName]],Sheet1!B:B,0))</f>
        <v>100.55535829999999</v>
      </c>
      <c r="K265" s="17"/>
      <c r="L265" s="17" t="s">
        <v>1285</v>
      </c>
      <c r="M265" s="17" t="str">
        <f>IF(A265&gt;0,INDEX('Degree of Public Space By Distr'!A:A,MATCH(RawData_Position!A265,'Degree of Public Space By Distr'!L:L,0)),"")</f>
        <v>ลานกีฬาเคหะชุมชนท่าทราย</v>
      </c>
      <c r="N265" s="17">
        <f>INDEX(Input_Score!D:D,MATCH(Table4[[#This Row],[TypeScoring]],Input_Score!A:A,0))</f>
        <v>6</v>
      </c>
      <c r="O265" s="17">
        <f t="shared" si="45"/>
        <v>2</v>
      </c>
      <c r="P265" s="17">
        <f t="shared" si="46"/>
        <v>0</v>
      </c>
      <c r="Q265" s="17"/>
      <c r="R265">
        <f>COUNTIFS(U$3:U265,U265)</f>
        <v>22</v>
      </c>
      <c r="S265">
        <f>INDEX(Quadrant_GoogleSheets!C:C,MATCH(Table4[[#This Row],[PlaceName]],Quadrant_GoogleSheets!A:A,0))</f>
        <v>2</v>
      </c>
      <c r="T265">
        <f>INDEX(Quadrant_GoogleSheets!D:D,MATCH(Table4[[#This Row],[PlaceName]],Quadrant_GoogleSheets!A:A,0))</f>
        <v>0</v>
      </c>
      <c r="U265" t="str">
        <f t="shared" si="49"/>
        <v>2,0,Ok</v>
      </c>
      <c r="V265">
        <f t="shared" si="50"/>
        <v>-0.1</v>
      </c>
      <c r="W265">
        <f t="shared" si="51"/>
        <v>0.03</v>
      </c>
    </row>
    <row r="266" spans="1:23" x14ac:dyDescent="0.2">
      <c r="A266" s="9">
        <f t="shared" si="52"/>
        <v>263</v>
      </c>
      <c r="B266" s="7" t="s">
        <v>842</v>
      </c>
      <c r="C266" s="6" t="s">
        <v>6</v>
      </c>
      <c r="D266" s="6" t="str">
        <f>IF(A266&gt;0,INDEX('Degree of Public Space By Distr'!A:A,MATCH(RawData_Position!A266,'Degree of Public Space By Distr'!L:L,0)),"")</f>
        <v>สวนสาธารณะบึงสีกัน</v>
      </c>
      <c r="E266" s="6" t="str">
        <f>IF(A266&gt;0,INDEX('Degree of Public Space By Distr'!J:J,MATCH(RawData_Position!A266,'Degree of Public Space By Distr'!L:L,0)),"")</f>
        <v>เขตหลักสี่</v>
      </c>
      <c r="F266" s="6">
        <f t="shared" si="47"/>
        <v>0.2</v>
      </c>
      <c r="G266" s="6">
        <f t="shared" si="48"/>
        <v>0.04</v>
      </c>
      <c r="H26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66" s="7">
        <f>INDEX(Sheet1!D:D,MATCH(Table4[[#This Row],[PlaceName]],Sheet1!B:B,0))</f>
        <v>13.904343632</v>
      </c>
      <c r="J266" s="7">
        <f>INDEX(Sheet1!E:E,MATCH(Table4[[#This Row],[PlaceName]],Sheet1!B:B,0))</f>
        <v>100.56279832</v>
      </c>
      <c r="K266" s="17"/>
      <c r="L266" s="17" t="s">
        <v>1285</v>
      </c>
      <c r="M266" s="17" t="str">
        <f>IF(A266&gt;0,INDEX('Degree of Public Space By Distr'!A:A,MATCH(RawData_Position!A266,'Degree of Public Space By Distr'!L:L,0)),"")</f>
        <v>สวนสาธารณะบึงสีกัน</v>
      </c>
      <c r="N266" s="17">
        <f>INDEX(Input_Score!D:D,MATCH(Table4[[#This Row],[TypeScoring]],Input_Score!A:A,0))</f>
        <v>5</v>
      </c>
      <c r="O266" s="17">
        <f t="shared" si="45"/>
        <v>0</v>
      </c>
      <c r="P266" s="17">
        <f t="shared" si="46"/>
        <v>0</v>
      </c>
      <c r="Q266" s="17"/>
      <c r="R266">
        <f>COUNTIFS(U$3:U266,U266)</f>
        <v>19</v>
      </c>
      <c r="S266">
        <f>INDEX(Quadrant_GoogleSheets!C:C,MATCH(Table4[[#This Row],[PlaceName]],Quadrant_GoogleSheets!A:A,0))</f>
        <v>0</v>
      </c>
      <c r="T266">
        <f>INDEX(Quadrant_GoogleSheets!D:D,MATCH(Table4[[#This Row],[PlaceName]],Quadrant_GoogleSheets!A:A,0))</f>
        <v>0</v>
      </c>
      <c r="U266" t="str">
        <f t="shared" si="49"/>
        <v>0,0,Ok</v>
      </c>
      <c r="V266">
        <f t="shared" si="50"/>
        <v>0.2</v>
      </c>
      <c r="W266">
        <f t="shared" si="51"/>
        <v>0.04</v>
      </c>
    </row>
    <row r="267" spans="1:23" x14ac:dyDescent="0.2">
      <c r="A267" s="9">
        <f t="shared" si="52"/>
        <v>264</v>
      </c>
      <c r="B267" s="7" t="s">
        <v>843</v>
      </c>
      <c r="C267" s="6" t="s">
        <v>6</v>
      </c>
      <c r="D267" s="6" t="str">
        <f>IF(A267&gt;0,INDEX('Degree of Public Space By Distr'!A:A,MATCH(RawData_Position!A267,'Degree of Public Space By Distr'!L:L,0)),"")</f>
        <v>สวนหมู่บ้าน City Lagoon</v>
      </c>
      <c r="E267" s="6" t="str">
        <f>IF(A267&gt;0,INDEX('Degree of Public Space By Distr'!J:J,MATCH(RawData_Position!A267,'Degree of Public Space By Distr'!L:L,0)),"")</f>
        <v>เขตหลักสี่</v>
      </c>
      <c r="F267" s="6">
        <f t="shared" si="47"/>
        <v>-2.25</v>
      </c>
      <c r="G267" s="6">
        <f t="shared" si="48"/>
        <v>-0.97</v>
      </c>
      <c r="H26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67" s="7">
        <f>INDEX(Sheet1!D:D,MATCH(Table4[[#This Row],[PlaceName]],Sheet1!B:B,0))</f>
        <v>13.865899349999999</v>
      </c>
      <c r="J267" s="7">
        <f>INDEX(Sheet1!E:E,MATCH(Table4[[#This Row],[PlaceName]],Sheet1!B:B,0))</f>
        <v>100.5505964</v>
      </c>
      <c r="K267" s="17"/>
      <c r="L267" s="17" t="s">
        <v>1285</v>
      </c>
      <c r="M267" s="17" t="str">
        <f>IF(A267&gt;0,INDEX('Degree of Public Space By Distr'!A:A,MATCH(RawData_Position!A267,'Degree of Public Space By Distr'!L:L,0)),"")</f>
        <v>สวนหมู่บ้าน City Lagoon</v>
      </c>
      <c r="N267" s="17">
        <f>INDEX(Input_Score!D:D,MATCH(Table4[[#This Row],[TypeScoring]],Input_Score!A:A,0))</f>
        <v>1</v>
      </c>
      <c r="O267" s="17">
        <f t="shared" si="45"/>
        <v>-2</v>
      </c>
      <c r="P267" s="17">
        <f t="shared" si="46"/>
        <v>-1</v>
      </c>
      <c r="Q267" s="17"/>
      <c r="R267">
        <f>COUNTIFS(U$3:U267,U267)</f>
        <v>25</v>
      </c>
      <c r="S267">
        <f>INDEX(Quadrant_GoogleSheets!C:C,MATCH(Table4[[#This Row],[PlaceName]],Quadrant_GoogleSheets!A:A,0))</f>
        <v>-2</v>
      </c>
      <c r="T267">
        <f>INDEX(Quadrant_GoogleSheets!D:D,MATCH(Table4[[#This Row],[PlaceName]],Quadrant_GoogleSheets!A:A,0))</f>
        <v>-1</v>
      </c>
      <c r="U267" t="str">
        <f t="shared" si="49"/>
        <v>-2,-1,Ok</v>
      </c>
      <c r="V267">
        <f t="shared" si="50"/>
        <v>-0.25</v>
      </c>
      <c r="W267">
        <f t="shared" si="51"/>
        <v>0.03</v>
      </c>
    </row>
    <row r="268" spans="1:23" x14ac:dyDescent="0.2">
      <c r="A268" s="9">
        <f t="shared" si="52"/>
        <v>265</v>
      </c>
      <c r="B268" s="7" t="s">
        <v>844</v>
      </c>
      <c r="C268" s="6" t="s">
        <v>6</v>
      </c>
      <c r="D268" s="6" t="str">
        <f>IF(A268&gt;0,INDEX('Degree of Public Space By Distr'!A:A,MATCH(RawData_Position!A268,'Degree of Public Space By Distr'!L:L,0)),"")</f>
        <v>สวนหมูู่บ้านแสนสิริ</v>
      </c>
      <c r="E268" s="6" t="str">
        <f>IF(A268&gt;0,INDEX('Degree of Public Space By Distr'!J:J,MATCH(RawData_Position!A268,'Degree of Public Space By Distr'!L:L,0)),"")</f>
        <v>เขตหลักสี่</v>
      </c>
      <c r="F268" s="6">
        <f t="shared" si="47"/>
        <v>-2.15</v>
      </c>
      <c r="G268" s="6">
        <f t="shared" si="48"/>
        <v>-0.95</v>
      </c>
      <c r="H26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68" s="7" t="e">
        <f>INDEX(Sheet1!D:D,MATCH(Table4[[#This Row],[PlaceName]],Sheet1!B:B,0))</f>
        <v>#N/A</v>
      </c>
      <c r="J268" s="7" t="e">
        <f>INDEX(Sheet1!E:E,MATCH(Table4[[#This Row],[PlaceName]],Sheet1!B:B,0))</f>
        <v>#N/A</v>
      </c>
      <c r="K268" s="17" t="s">
        <v>1281</v>
      </c>
      <c r="L268" s="17" t="s">
        <v>1032</v>
      </c>
      <c r="M268" s="17" t="str">
        <f>IF(A268&gt;0,INDEX('Degree of Public Space By Distr'!A:A,MATCH(RawData_Position!A268,'Degree of Public Space By Distr'!L:L,0)),"")</f>
        <v>สวนหมูู่บ้านแสนสิริ</v>
      </c>
      <c r="N268" s="17">
        <f>INDEX(Input_Score!D:D,MATCH(Table4[[#This Row],[TypeScoring]],Input_Score!A:A,0))</f>
        <v>1</v>
      </c>
      <c r="O268" s="17">
        <f t="shared" si="45"/>
        <v>-2</v>
      </c>
      <c r="P268" s="17">
        <f t="shared" si="46"/>
        <v>-1</v>
      </c>
      <c r="Q268" s="17"/>
      <c r="R268">
        <f>COUNTIFS(U$3:U268,U268)</f>
        <v>3</v>
      </c>
      <c r="S268">
        <f>INDEX(Quadrant_GoogleSheets!C:C,MATCH(Table4[[#This Row],[PlaceName]],Quadrant_GoogleSheets!A:A,0))</f>
        <v>-2</v>
      </c>
      <c r="T268">
        <f>INDEX(Quadrant_GoogleSheets!D:D,MATCH(Table4[[#This Row],[PlaceName]],Quadrant_GoogleSheets!A:A,0))</f>
        <v>-1</v>
      </c>
      <c r="U268" t="str">
        <f t="shared" si="49"/>
        <v>-2,-1,No</v>
      </c>
      <c r="V268">
        <f t="shared" si="50"/>
        <v>-0.15</v>
      </c>
      <c r="W268">
        <f t="shared" si="51"/>
        <v>0.05</v>
      </c>
    </row>
    <row r="269" spans="1:23" x14ac:dyDescent="0.2">
      <c r="A269" s="9">
        <f t="shared" si="52"/>
        <v>266</v>
      </c>
      <c r="B269" s="7" t="s">
        <v>845</v>
      </c>
      <c r="C269" s="6" t="s">
        <v>6</v>
      </c>
      <c r="D269" s="6" t="str">
        <f>IF(A269&gt;0,INDEX('Degree of Public Space By Distr'!A:A,MATCH(RawData_Position!A269,'Degree of Public Space By Distr'!L:L,0)),"")</f>
        <v>สวนสาธารณะสถานีโทรทัศน์ไทย TPBS</v>
      </c>
      <c r="E269" s="6" t="str">
        <f>IF(A269&gt;0,INDEX('Degree of Public Space By Distr'!J:J,MATCH(RawData_Position!A269,'Degree of Public Space By Distr'!L:L,0)),"")</f>
        <v>เขตหลักสี่</v>
      </c>
      <c r="F269" s="6">
        <f t="shared" si="47"/>
        <v>0.9</v>
      </c>
      <c r="G269" s="6">
        <f t="shared" si="48"/>
        <v>-0.95</v>
      </c>
      <c r="H269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69" s="7">
        <f>INDEX(Sheet1!D:D,MATCH(Table4[[#This Row],[PlaceName]],Sheet1!B:B,0))</f>
        <v>13.86745232</v>
      </c>
      <c r="J269" s="7">
        <f>INDEX(Sheet1!E:E,MATCH(Table4[[#This Row],[PlaceName]],Sheet1!B:B,0))</f>
        <v>100.5731966</v>
      </c>
      <c r="K269" s="17"/>
      <c r="L269" s="17" t="s">
        <v>1285</v>
      </c>
      <c r="M269" s="17" t="str">
        <f>IF(A269&gt;0,INDEX('Degree of Public Space By Distr'!A:A,MATCH(RawData_Position!A269,'Degree of Public Space By Distr'!L:L,0)),"")</f>
        <v>สวนสาธารณะสถานีโทรทัศน์ไทย TPBS</v>
      </c>
      <c r="N269" s="17">
        <f>INDEX(Input_Score!D:D,MATCH(Table4[[#This Row],[TypeScoring]],Input_Score!A:A,0))</f>
        <v>3</v>
      </c>
      <c r="O269" s="17">
        <f t="shared" si="45"/>
        <v>1</v>
      </c>
      <c r="P269" s="17">
        <f t="shared" si="46"/>
        <v>-1</v>
      </c>
      <c r="Q269" s="17"/>
      <c r="R269">
        <f>COUNTIFS(U$3:U269,U269)</f>
        <v>2</v>
      </c>
      <c r="S269">
        <f>INDEX(Quadrant_GoogleSheets!C:C,MATCH(Table4[[#This Row],[PlaceName]],Quadrant_GoogleSheets!A:A,0))</f>
        <v>1</v>
      </c>
      <c r="T269">
        <f>INDEX(Quadrant_GoogleSheets!D:D,MATCH(Table4[[#This Row],[PlaceName]],Quadrant_GoogleSheets!A:A,0))</f>
        <v>-1</v>
      </c>
      <c r="U269" t="str">
        <f t="shared" si="49"/>
        <v>1,-1,Ok</v>
      </c>
      <c r="V269">
        <f t="shared" si="50"/>
        <v>-0.1</v>
      </c>
      <c r="W269">
        <f t="shared" si="51"/>
        <v>0.05</v>
      </c>
    </row>
    <row r="270" spans="1:23" x14ac:dyDescent="0.2">
      <c r="A270" s="9">
        <f t="shared" si="52"/>
        <v>267</v>
      </c>
      <c r="B270" s="7" t="s">
        <v>846</v>
      </c>
      <c r="C270" s="6" t="s">
        <v>6</v>
      </c>
      <c r="D270" s="6" t="str">
        <f>IF(A270&gt;0,INDEX('Degree of Public Space By Distr'!A:A,MATCH(RawData_Position!A270,'Degree of Public Space By Distr'!L:L,0)),"")</f>
        <v>สวนหย่อมสถาบันบัณฑิตย์ศึกษาจุฬาภรณ์</v>
      </c>
      <c r="E270" s="6" t="str">
        <f>IF(A270&gt;0,INDEX('Degree of Public Space By Distr'!J:J,MATCH(RawData_Position!A270,'Degree of Public Space By Distr'!L:L,0)),"")</f>
        <v>เขตหลักสี่</v>
      </c>
      <c r="F270" s="6">
        <f t="shared" si="47"/>
        <v>0.25</v>
      </c>
      <c r="G270" s="6">
        <f t="shared" si="48"/>
        <v>0.04</v>
      </c>
      <c r="H27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70" s="7">
        <f>INDEX(Sheet1!D:D,MATCH(Table4[[#This Row],[PlaceName]],Sheet1!B:B,0))</f>
        <v>13.88260039</v>
      </c>
      <c r="J270" s="7">
        <f>INDEX(Sheet1!E:E,MATCH(Table4[[#This Row],[PlaceName]],Sheet1!B:B,0))</f>
        <v>100.5792853</v>
      </c>
      <c r="K270" s="17"/>
      <c r="L270" s="17" t="s">
        <v>1285</v>
      </c>
      <c r="M270" s="17" t="str">
        <f>IF(A270&gt;0,INDEX('Degree of Public Space By Distr'!A:A,MATCH(RawData_Position!A270,'Degree of Public Space By Distr'!L:L,0)),"")</f>
        <v>สวนหย่อมสถาบันบัณฑิตย์ศึกษาจุฬาภรณ์</v>
      </c>
      <c r="N270" s="17">
        <f>INDEX(Input_Score!D:D,MATCH(Table4[[#This Row],[TypeScoring]],Input_Score!A:A,0))</f>
        <v>5</v>
      </c>
      <c r="O270" s="17">
        <f t="shared" si="45"/>
        <v>0</v>
      </c>
      <c r="P270" s="17">
        <f t="shared" si="46"/>
        <v>0</v>
      </c>
      <c r="Q270" s="17"/>
      <c r="R270">
        <f>COUNTIFS(U$3:U270,U270)</f>
        <v>20</v>
      </c>
      <c r="S270">
        <f>INDEX(Quadrant_GoogleSheets!C:C,MATCH(Table4[[#This Row],[PlaceName]],Quadrant_GoogleSheets!A:A,0))</f>
        <v>0</v>
      </c>
      <c r="T270">
        <f>INDEX(Quadrant_GoogleSheets!D:D,MATCH(Table4[[#This Row],[PlaceName]],Quadrant_GoogleSheets!A:A,0))</f>
        <v>0</v>
      </c>
      <c r="U270" t="str">
        <f t="shared" si="49"/>
        <v>0,0,Ok</v>
      </c>
      <c r="V270">
        <f t="shared" si="50"/>
        <v>0.25</v>
      </c>
      <c r="W270">
        <f t="shared" si="51"/>
        <v>0.04</v>
      </c>
    </row>
    <row r="271" spans="1:23" x14ac:dyDescent="0.2">
      <c r="A271" s="9">
        <f t="shared" si="52"/>
        <v>268</v>
      </c>
      <c r="B271" s="7" t="s">
        <v>847</v>
      </c>
      <c r="C271" s="6" t="s">
        <v>6</v>
      </c>
      <c r="D271" s="6" t="str">
        <f>IF(A271&gt;0,INDEX('Degree of Public Space By Distr'!A:A,MATCH(RawData_Position!A271,'Degree of Public Space By Distr'!L:L,0)),"")</f>
        <v>สวนหมู่บ้าน Uniliver</v>
      </c>
      <c r="E271" s="6" t="str">
        <f>IF(A271&gt;0,INDEX('Degree of Public Space By Distr'!J:J,MATCH(RawData_Position!A271,'Degree of Public Space By Distr'!L:L,0)),"")</f>
        <v>เขตหลักสี่</v>
      </c>
      <c r="F271" s="6">
        <f t="shared" si="47"/>
        <v>-0.1</v>
      </c>
      <c r="G271" s="6">
        <f t="shared" si="48"/>
        <v>-0.95</v>
      </c>
      <c r="H271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271" s="7">
        <f>INDEX(Sheet1!D:D,MATCH(Table4[[#This Row],[PlaceName]],Sheet1!B:B,0))</f>
        <v>0</v>
      </c>
      <c r="J271" s="7">
        <f>INDEX(Sheet1!E:E,MATCH(Table4[[#This Row],[PlaceName]],Sheet1!B:B,0))</f>
        <v>0</v>
      </c>
      <c r="K271" s="17" t="s">
        <v>1281</v>
      </c>
      <c r="L271" s="17" t="s">
        <v>1032</v>
      </c>
      <c r="M271" s="17" t="str">
        <f>IF(A271&gt;0,INDEX('Degree of Public Space By Distr'!A:A,MATCH(RawData_Position!A271,'Degree of Public Space By Distr'!L:L,0)),"")</f>
        <v>สวนหมู่บ้าน Uniliver</v>
      </c>
      <c r="N271" s="17">
        <f>INDEX(Input_Score!D:D,MATCH(Table4[[#This Row],[TypeScoring]],Input_Score!A:A,0))</f>
        <v>2</v>
      </c>
      <c r="O271" s="17">
        <f t="shared" si="45"/>
        <v>0</v>
      </c>
      <c r="P271" s="17">
        <f t="shared" si="46"/>
        <v>-1</v>
      </c>
      <c r="Q271" s="17"/>
      <c r="R271">
        <f>COUNTIFS(U$3:U271,U271)</f>
        <v>2</v>
      </c>
      <c r="S271">
        <f>INDEX(Quadrant_GoogleSheets!C:C,MATCH(Table4[[#This Row],[PlaceName]],Quadrant_GoogleSheets!A:A,0))</f>
        <v>0</v>
      </c>
      <c r="T271">
        <f>INDEX(Quadrant_GoogleSheets!D:D,MATCH(Table4[[#This Row],[PlaceName]],Quadrant_GoogleSheets!A:A,0))</f>
        <v>-1</v>
      </c>
      <c r="U271" t="str">
        <f t="shared" si="49"/>
        <v>0,-1,No</v>
      </c>
      <c r="V271">
        <f t="shared" si="50"/>
        <v>-0.1</v>
      </c>
      <c r="W271">
        <f t="shared" si="51"/>
        <v>0.05</v>
      </c>
    </row>
    <row r="272" spans="1:23" x14ac:dyDescent="0.2">
      <c r="A272" s="9">
        <f t="shared" si="52"/>
        <v>269</v>
      </c>
      <c r="B272" s="7" t="s">
        <v>848</v>
      </c>
      <c r="C272" s="6" t="s">
        <v>6</v>
      </c>
      <c r="D272" s="6" t="str">
        <f>IF(A272&gt;0,INDEX('Degree of Public Space By Distr'!A:A,MATCH(RawData_Position!A272,'Degree of Public Space By Distr'!L:L,0)),"")</f>
        <v>สวนมหาวิทยาลัยธุรกิจบัณฑิต</v>
      </c>
      <c r="E272" s="6" t="str">
        <f>IF(A272&gt;0,INDEX('Degree of Public Space By Distr'!J:J,MATCH(RawData_Position!A272,'Degree of Public Space By Distr'!L:L,0)),"")</f>
        <v>เขตหลักสี่</v>
      </c>
      <c r="F272" s="6">
        <f t="shared" si="47"/>
        <v>-1.2</v>
      </c>
      <c r="G272" s="6">
        <f t="shared" si="48"/>
        <v>-0.01</v>
      </c>
      <c r="H27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72" s="7">
        <f>INDEX(Sheet1!D:D,MATCH(Table4[[#This Row],[PlaceName]],Sheet1!B:B,0))</f>
        <v>13.87104982</v>
      </c>
      <c r="J272" s="7">
        <f>INDEX(Sheet1!E:E,MATCH(Table4[[#This Row],[PlaceName]],Sheet1!B:B,0))</f>
        <v>100.5500672</v>
      </c>
      <c r="K272" s="17"/>
      <c r="L272" s="17" t="s">
        <v>1285</v>
      </c>
      <c r="M272" s="17" t="str">
        <f>IF(A272&gt;0,INDEX('Degree of Public Space By Distr'!A:A,MATCH(RawData_Position!A272,'Degree of Public Space By Distr'!L:L,0)),"")</f>
        <v>สวนมหาวิทยาลัยธุรกิจบัณฑิต</v>
      </c>
      <c r="N272" s="17">
        <f>INDEX(Input_Score!D:D,MATCH(Table4[[#This Row],[TypeScoring]],Input_Score!A:A,0))</f>
        <v>4</v>
      </c>
      <c r="O272" s="17">
        <f t="shared" si="45"/>
        <v>-1</v>
      </c>
      <c r="P272" s="17">
        <f t="shared" si="46"/>
        <v>0</v>
      </c>
      <c r="Q272" s="17"/>
      <c r="R272">
        <f>COUNTIFS(U$3:U272,U272)</f>
        <v>54</v>
      </c>
      <c r="S272">
        <f>INDEX(Quadrant_GoogleSheets!C:C,MATCH(Table4[[#This Row],[PlaceName]],Quadrant_GoogleSheets!A:A,0))</f>
        <v>-1</v>
      </c>
      <c r="T272">
        <f>INDEX(Quadrant_GoogleSheets!D:D,MATCH(Table4[[#This Row],[PlaceName]],Quadrant_GoogleSheets!A:A,0))</f>
        <v>0</v>
      </c>
      <c r="U272" t="str">
        <f t="shared" si="49"/>
        <v>-1,0,Ok</v>
      </c>
      <c r="V272">
        <f t="shared" si="50"/>
        <v>-0.2</v>
      </c>
      <c r="W272">
        <f t="shared" si="51"/>
        <v>-0.01</v>
      </c>
    </row>
    <row r="273" spans="1:23" x14ac:dyDescent="0.2">
      <c r="A273" s="9">
        <f t="shared" si="52"/>
        <v>270</v>
      </c>
      <c r="B273" s="7" t="s">
        <v>849</v>
      </c>
      <c r="C273" s="6" t="s">
        <v>6</v>
      </c>
      <c r="D273" s="6" t="str">
        <f>IF(A273&gt;0,INDEX('Degree of Public Space By Distr'!A:A,MATCH(RawData_Position!A273,'Degree of Public Space By Distr'!L:L,0)),"")</f>
        <v>สวนโรงเรียนไผทอุดมศึกษา</v>
      </c>
      <c r="E273" s="6" t="str">
        <f>IF(A273&gt;0,INDEX('Degree of Public Space By Distr'!J:J,MATCH(RawData_Position!A273,'Degree of Public Space By Distr'!L:L,0)),"")</f>
        <v>เขตหลักสี่</v>
      </c>
      <c r="F273" s="6">
        <f t="shared" si="47"/>
        <v>1.85</v>
      </c>
      <c r="G273" s="6">
        <f t="shared" si="48"/>
        <v>0.03</v>
      </c>
      <c r="H273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73" s="7">
        <f>INDEX(Sheet1!D:D,MATCH(Table4[[#This Row],[PlaceName]],Sheet1!B:B,0))</f>
        <v>13.87641281</v>
      </c>
      <c r="J273" s="7">
        <f>INDEX(Sheet1!E:E,MATCH(Table4[[#This Row],[PlaceName]],Sheet1!B:B,0))</f>
        <v>100.5783091</v>
      </c>
      <c r="K273" s="17"/>
      <c r="L273" s="17" t="s">
        <v>1285</v>
      </c>
      <c r="M273" s="17" t="str">
        <f>IF(A273&gt;0,INDEX('Degree of Public Space By Distr'!A:A,MATCH(RawData_Position!A273,'Degree of Public Space By Distr'!L:L,0)),"")</f>
        <v>สวนโรงเรียนไผทอุดมศึกษา</v>
      </c>
      <c r="N273" s="17">
        <f>INDEX(Input_Score!D:D,MATCH(Table4[[#This Row],[TypeScoring]],Input_Score!A:A,0))</f>
        <v>6</v>
      </c>
      <c r="O273" s="17">
        <f t="shared" si="45"/>
        <v>2</v>
      </c>
      <c r="P273" s="17">
        <f t="shared" si="46"/>
        <v>0</v>
      </c>
      <c r="Q273" s="17"/>
      <c r="R273">
        <f>COUNTIFS(U$3:U273,U273)</f>
        <v>23</v>
      </c>
      <c r="S273">
        <f>INDEX(Quadrant_GoogleSheets!C:C,MATCH(Table4[[#This Row],[PlaceName]],Quadrant_GoogleSheets!A:A,0))</f>
        <v>2</v>
      </c>
      <c r="T273">
        <f>INDEX(Quadrant_GoogleSheets!D:D,MATCH(Table4[[#This Row],[PlaceName]],Quadrant_GoogleSheets!A:A,0))</f>
        <v>0</v>
      </c>
      <c r="U273" t="str">
        <f t="shared" si="49"/>
        <v>2,0,Ok</v>
      </c>
      <c r="V273">
        <f t="shared" si="50"/>
        <v>-0.15</v>
      </c>
      <c r="W273">
        <f t="shared" si="51"/>
        <v>0.03</v>
      </c>
    </row>
    <row r="274" spans="1:23" x14ac:dyDescent="0.2">
      <c r="A274" s="9">
        <f t="shared" si="52"/>
        <v>271</v>
      </c>
      <c r="B274" s="7" t="s">
        <v>850</v>
      </c>
      <c r="C274" s="6" t="s">
        <v>6</v>
      </c>
      <c r="D274" s="6" t="str">
        <f>IF(A274&gt;0,INDEX('Degree of Public Space By Distr'!A:A,MATCH(RawData_Position!A274,'Degree of Public Space By Distr'!L:L,0)),"")</f>
        <v>เขตพระโขนง</v>
      </c>
      <c r="E274" s="6" t="str">
        <f>IF(A274&gt;0,INDEX('Degree of Public Space By Distr'!J:J,MATCH(RawData_Position!A274,'Degree of Public Space By Distr'!L:L,0)),"")</f>
        <v>เขตพระโขนง</v>
      </c>
      <c r="F274" s="6">
        <f t="shared" si="47"/>
        <v>0.15</v>
      </c>
      <c r="G274" s="6">
        <f t="shared" si="48"/>
        <v>0.03</v>
      </c>
      <c r="H274" s="10">
        <f>IFERROR(INDEX(Quadrant_GoogleSheets!B:B,MATCH(Table4[[#This Row],[PlaceName]],Quadrant_GoogleSheets!A:A,0)),INDEX(Quadrant_GoogleSheets!B:B,MATCH(Table4[[#This Row],[Column1]],Quadrant_GoogleSheets!A:A,0)))</f>
        <v>0</v>
      </c>
      <c r="I274" s="7">
        <f>INDEX(Sheet1!D:D,MATCH(Table4[[#This Row],[PlaceName]],Sheet1!B:B,0))</f>
        <v>0</v>
      </c>
      <c r="J274" s="7">
        <f>INDEX(Sheet1!E:E,MATCH(Table4[[#This Row],[PlaceName]],Sheet1!B:B,0))</f>
        <v>0</v>
      </c>
      <c r="K274" s="17" t="s">
        <v>1032</v>
      </c>
      <c r="L274" s="17" t="s">
        <v>1032</v>
      </c>
      <c r="M274" s="17" t="str">
        <f>IF(A274&gt;0,INDEX('Degree of Public Space By Distr'!A:A,MATCH(RawData_Position!A274,'Degree of Public Space By Distr'!L:L,0)),"")</f>
        <v>เขตพระโขนง</v>
      </c>
      <c r="N274" s="17" t="e">
        <f>INDEX(Input_Score!D:D,MATCH(Table4[[#This Row],[TypeScoring]],Input_Score!A:A,0))</f>
        <v>#N/A</v>
      </c>
      <c r="O274" s="17">
        <f t="shared" si="45"/>
        <v>0</v>
      </c>
      <c r="P274" s="17">
        <f t="shared" si="46"/>
        <v>0</v>
      </c>
      <c r="Q274" s="17"/>
      <c r="R274">
        <f>COUNTIFS(U$3:U274,U274)</f>
        <v>28</v>
      </c>
      <c r="S274">
        <f>INDEX(Quadrant_GoogleSheets!C:C,MATCH(Table4[[#This Row],[PlaceName]],Quadrant_GoogleSheets!A:A,0))</f>
        <v>0</v>
      </c>
      <c r="T274">
        <f>INDEX(Quadrant_GoogleSheets!D:D,MATCH(Table4[[#This Row],[PlaceName]],Quadrant_GoogleSheets!A:A,0))</f>
        <v>0</v>
      </c>
      <c r="U274" t="str">
        <f t="shared" si="49"/>
        <v>0,0,No</v>
      </c>
      <c r="V274">
        <f t="shared" si="50"/>
        <v>0.15</v>
      </c>
      <c r="W274">
        <f t="shared" si="51"/>
        <v>0.03</v>
      </c>
    </row>
    <row r="275" spans="1:23" x14ac:dyDescent="0.2">
      <c r="A275" s="9">
        <f t="shared" si="52"/>
        <v>272</v>
      </c>
      <c r="B275" s="7" t="s">
        <v>851</v>
      </c>
      <c r="C275" s="6" t="s">
        <v>6</v>
      </c>
      <c r="D275" s="6" t="str">
        <f>IF(A275&gt;0,INDEX('Degree of Public Space By Distr'!A:A,MATCH(RawData_Position!A275,'Degree of Public Space By Distr'!L:L,0)),"")</f>
        <v>ลานและพื้นที่ True Digital Park</v>
      </c>
      <c r="E275" s="6" t="str">
        <f>IF(A275&gt;0,INDEX('Degree of Public Space By Distr'!J:J,MATCH(RawData_Position!A275,'Degree of Public Space By Distr'!L:L,0)),"")</f>
        <v>เขตพระโขนง</v>
      </c>
      <c r="F275" s="6">
        <f t="shared" si="47"/>
        <v>-1.8</v>
      </c>
      <c r="G275" s="6">
        <f t="shared" si="48"/>
        <v>0.04</v>
      </c>
      <c r="H275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75" s="7">
        <f>INDEX(Sheet1!D:D,MATCH(Table4[[#This Row],[PlaceName]],Sheet1!B:B,0))</f>
        <v>13.68474406</v>
      </c>
      <c r="J275" s="7">
        <f>INDEX(Sheet1!E:E,MATCH(Table4[[#This Row],[PlaceName]],Sheet1!B:B,0))</f>
        <v>100.6109708</v>
      </c>
      <c r="K275" s="17"/>
      <c r="L275" s="17" t="s">
        <v>1285</v>
      </c>
      <c r="M275" s="17" t="str">
        <f>IF(A275&gt;0,INDEX('Degree of Public Space By Distr'!A:A,MATCH(RawData_Position!A275,'Degree of Public Space By Distr'!L:L,0)),"")</f>
        <v>ลานและพื้นที่ True Digital Park</v>
      </c>
      <c r="N275" s="17">
        <f>INDEX(Input_Score!D:D,MATCH(Table4[[#This Row],[TypeScoring]],Input_Score!A:A,0))</f>
        <v>4</v>
      </c>
      <c r="O275" s="17">
        <f t="shared" si="45"/>
        <v>-2</v>
      </c>
      <c r="P275" s="17">
        <f t="shared" si="46"/>
        <v>0</v>
      </c>
      <c r="Q275" s="17"/>
      <c r="R275">
        <f>COUNTIFS(U$3:U275,U275)</f>
        <v>19</v>
      </c>
      <c r="S275">
        <f>INDEX(Quadrant_GoogleSheets!C:C,MATCH(Table4[[#This Row],[PlaceName]],Quadrant_GoogleSheets!A:A,0))</f>
        <v>-2</v>
      </c>
      <c r="T275">
        <f>INDEX(Quadrant_GoogleSheets!D:D,MATCH(Table4[[#This Row],[PlaceName]],Quadrant_GoogleSheets!A:A,0))</f>
        <v>0</v>
      </c>
      <c r="U275" t="str">
        <f t="shared" si="49"/>
        <v>-2,0,Ok</v>
      </c>
      <c r="V275">
        <f t="shared" si="50"/>
        <v>0.2</v>
      </c>
      <c r="W275">
        <f t="shared" si="51"/>
        <v>0.04</v>
      </c>
    </row>
    <row r="276" spans="1:23" x14ac:dyDescent="0.2">
      <c r="A276" s="9">
        <f t="shared" si="52"/>
        <v>273</v>
      </c>
      <c r="B276" s="7" t="s">
        <v>852</v>
      </c>
      <c r="C276" s="6" t="s">
        <v>6</v>
      </c>
      <c r="D276" s="6" t="str">
        <f>IF(A276&gt;0,INDEX('Degree of Public Space By Distr'!A:A,MATCH(RawData_Position!A276,'Degree of Public Space By Distr'!L:L,0)),"")</f>
        <v>ลานและพื้นที่ Phyll</v>
      </c>
      <c r="E276" s="6" t="str">
        <f>IF(A276&gt;0,INDEX('Degree of Public Space By Distr'!J:J,MATCH(RawData_Position!A276,'Degree of Public Space By Distr'!L:L,0)),"")</f>
        <v>เขตพระโขนง</v>
      </c>
      <c r="F276" s="6">
        <f t="shared" si="47"/>
        <v>-1.75</v>
      </c>
      <c r="G276" s="6">
        <f t="shared" si="48"/>
        <v>0.04</v>
      </c>
      <c r="H276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76" s="7">
        <f>INDEX(Sheet1!D:D,MATCH(Table4[[#This Row],[PlaceName]],Sheet1!B:B,0))</f>
        <v>13.70296286</v>
      </c>
      <c r="J276" s="7">
        <f>INDEX(Sheet1!E:E,MATCH(Table4[[#This Row],[PlaceName]],Sheet1!B:B,0))</f>
        <v>100.60211940000001</v>
      </c>
      <c r="K276" s="17"/>
      <c r="L276" s="17" t="s">
        <v>1285</v>
      </c>
      <c r="M276" s="17" t="str">
        <f>IF(A276&gt;0,INDEX('Degree of Public Space By Distr'!A:A,MATCH(RawData_Position!A276,'Degree of Public Space By Distr'!L:L,0)),"")</f>
        <v>ลานและพื้นที่ Phyll</v>
      </c>
      <c r="N276" s="17">
        <f>INDEX(Input_Score!D:D,MATCH(Table4[[#This Row],[TypeScoring]],Input_Score!A:A,0))</f>
        <v>4</v>
      </c>
      <c r="O276" s="17">
        <f t="shared" si="45"/>
        <v>-2</v>
      </c>
      <c r="P276" s="17">
        <f t="shared" si="46"/>
        <v>0</v>
      </c>
      <c r="Q276" s="17"/>
      <c r="R276">
        <f>COUNTIFS(U$3:U276,U276)</f>
        <v>20</v>
      </c>
      <c r="S276">
        <f>INDEX(Quadrant_GoogleSheets!C:C,MATCH(Table4[[#This Row],[PlaceName]],Quadrant_GoogleSheets!A:A,0))</f>
        <v>-2</v>
      </c>
      <c r="T276">
        <f>INDEX(Quadrant_GoogleSheets!D:D,MATCH(Table4[[#This Row],[PlaceName]],Quadrant_GoogleSheets!A:A,0))</f>
        <v>0</v>
      </c>
      <c r="U276" t="str">
        <f t="shared" si="49"/>
        <v>-2,0,Ok</v>
      </c>
      <c r="V276">
        <f t="shared" si="50"/>
        <v>0.25</v>
      </c>
      <c r="W276">
        <f t="shared" si="51"/>
        <v>0.04</v>
      </c>
    </row>
    <row r="277" spans="1:23" x14ac:dyDescent="0.2">
      <c r="A277" s="9">
        <f t="shared" si="52"/>
        <v>274</v>
      </c>
      <c r="B277" s="7" t="s">
        <v>853</v>
      </c>
      <c r="C277" s="6" t="s">
        <v>6</v>
      </c>
      <c r="D277" s="6" t="str">
        <f>IF(A277&gt;0,INDEX('Degree of Public Space By Distr'!A:A,MATCH(RawData_Position!A277,'Degree of Public Space By Distr'!L:L,0)),"")</f>
        <v>โรงเรียนนานาชาติ Anglo Singapore</v>
      </c>
      <c r="E277" s="6" t="str">
        <f>IF(A277&gt;0,INDEX('Degree of Public Space By Distr'!J:J,MATCH(RawData_Position!A277,'Degree of Public Space By Distr'!L:L,0)),"")</f>
        <v>เขตพระโขนง</v>
      </c>
      <c r="F277" s="6">
        <f t="shared" si="47"/>
        <v>-2.0499999999999998</v>
      </c>
      <c r="G277" s="6">
        <f t="shared" si="48"/>
        <v>-1.95</v>
      </c>
      <c r="H27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77" s="7">
        <f>INDEX(Sheet1!D:D,MATCH(Table4[[#This Row],[PlaceName]],Sheet1!B:B,0))</f>
        <v>13.687740979999999</v>
      </c>
      <c r="J277" s="7">
        <f>INDEX(Sheet1!E:E,MATCH(Table4[[#This Row],[PlaceName]],Sheet1!B:B,0))</f>
        <v>100.6092551</v>
      </c>
      <c r="K277" s="17"/>
      <c r="L277" s="17" t="s">
        <v>1285</v>
      </c>
      <c r="M277" s="17" t="str">
        <f>IF(A277&gt;0,INDEX('Degree of Public Space By Distr'!A:A,MATCH(RawData_Position!A277,'Degree of Public Space By Distr'!L:L,0)),"")</f>
        <v>โรงเรียนนานาชาติ Anglo Singapore</v>
      </c>
      <c r="N277" s="17">
        <f>INDEX(Input_Score!D:D,MATCH(Table4[[#This Row],[TypeScoring]],Input_Score!A:A,0))</f>
        <v>1</v>
      </c>
      <c r="O277" s="17">
        <f t="shared" si="45"/>
        <v>-2</v>
      </c>
      <c r="P277" s="17">
        <f t="shared" si="46"/>
        <v>-2</v>
      </c>
      <c r="Q277" s="17"/>
      <c r="R277">
        <f>COUNTIFS(U$3:U277,U277)</f>
        <v>1</v>
      </c>
      <c r="S277">
        <f>INDEX(Quadrant_GoogleSheets!C:C,MATCH(Table4[[#This Row],[PlaceName]],Quadrant_GoogleSheets!A:A,0))</f>
        <v>-2</v>
      </c>
      <c r="T277">
        <f>INDEX(Quadrant_GoogleSheets!D:D,MATCH(Table4[[#This Row],[PlaceName]],Quadrant_GoogleSheets!A:A,0))</f>
        <v>-2</v>
      </c>
      <c r="U277" t="str">
        <f t="shared" si="49"/>
        <v>-2,-2,Ok</v>
      </c>
      <c r="V277">
        <f t="shared" si="50"/>
        <v>-0.05</v>
      </c>
      <c r="W277">
        <f t="shared" si="51"/>
        <v>0.05</v>
      </c>
    </row>
    <row r="278" spans="1:23" x14ac:dyDescent="0.2">
      <c r="A278" s="9">
        <f t="shared" si="52"/>
        <v>275</v>
      </c>
      <c r="B278" s="7" t="s">
        <v>854</v>
      </c>
      <c r="C278" s="6" t="s">
        <v>6</v>
      </c>
      <c r="D278" s="6" t="str">
        <f>IF(A278&gt;0,INDEX('Degree of Public Space By Distr'!A:A,MATCH(RawData_Position!A278,'Degree of Public Space By Distr'!L:L,0)),"")</f>
        <v>โรงเรียนพิพัฒนา</v>
      </c>
      <c r="E278" s="6" t="str">
        <f>IF(A278&gt;0,INDEX('Degree of Public Space By Distr'!J:J,MATCH(RawData_Position!A278,'Degree of Public Space By Distr'!L:L,0)),"")</f>
        <v>เขตพระโขนง</v>
      </c>
      <c r="F278" s="6">
        <f t="shared" si="47"/>
        <v>-2.0499999999999998</v>
      </c>
      <c r="G278" s="6">
        <f t="shared" si="48"/>
        <v>0.03</v>
      </c>
      <c r="H278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78" s="7">
        <f>INDEX(Sheet1!D:D,MATCH(Table4[[#This Row],[PlaceName]],Sheet1!B:B,0))</f>
        <v>13.68842209</v>
      </c>
      <c r="J278" s="7">
        <f>INDEX(Sheet1!E:E,MATCH(Table4[[#This Row],[PlaceName]],Sheet1!B:B,0))</f>
        <v>100.6075992</v>
      </c>
      <c r="K278" s="17"/>
      <c r="L278" s="17" t="s">
        <v>1285</v>
      </c>
      <c r="M278" s="17" t="str">
        <f>IF(A278&gt;0,INDEX('Degree of Public Space By Distr'!A:A,MATCH(RawData_Position!A278,'Degree of Public Space By Distr'!L:L,0)),"")</f>
        <v>โรงเรียนพิพัฒนา</v>
      </c>
      <c r="N278" s="17">
        <f>INDEX(Input_Score!D:D,MATCH(Table4[[#This Row],[TypeScoring]],Input_Score!A:A,0))</f>
        <v>4</v>
      </c>
      <c r="O278" s="17">
        <f t="shared" si="45"/>
        <v>-2</v>
      </c>
      <c r="P278" s="17">
        <f t="shared" si="46"/>
        <v>0</v>
      </c>
      <c r="Q278" s="17"/>
      <c r="R278">
        <f>COUNTIFS(U$3:U278,U278)</f>
        <v>21</v>
      </c>
      <c r="S278">
        <f>INDEX(Quadrant_GoogleSheets!C:C,MATCH(Table4[[#This Row],[PlaceName]],Quadrant_GoogleSheets!A:A,0))</f>
        <v>-2</v>
      </c>
      <c r="T278">
        <f>INDEX(Quadrant_GoogleSheets!D:D,MATCH(Table4[[#This Row],[PlaceName]],Quadrant_GoogleSheets!A:A,0))</f>
        <v>0</v>
      </c>
      <c r="U278" t="str">
        <f t="shared" si="49"/>
        <v>-2,0,Ok</v>
      </c>
      <c r="V278">
        <f t="shared" si="50"/>
        <v>-0.05</v>
      </c>
      <c r="W278">
        <f t="shared" si="51"/>
        <v>0.03</v>
      </c>
    </row>
    <row r="279" spans="1:23" x14ac:dyDescent="0.2">
      <c r="A279" s="9">
        <f t="shared" si="52"/>
        <v>276</v>
      </c>
      <c r="B279" s="7" t="s">
        <v>855</v>
      </c>
      <c r="C279" s="6" t="s">
        <v>6</v>
      </c>
      <c r="D279" s="6" t="str">
        <f>IF(A279&gt;0,INDEX('Degree of Public Space By Distr'!A:A,MATCH(RawData_Position!A279,'Degree of Public Space By Distr'!L:L,0)),"")</f>
        <v>สวนหมู่บ้านพรไพลิน</v>
      </c>
      <c r="E279" s="6" t="str">
        <f>IF(A279&gt;0,INDEX('Degree of Public Space By Distr'!J:J,MATCH(RawData_Position!A279,'Degree of Public Space By Distr'!L:L,0)),"")</f>
        <v>เขตพระโขนง</v>
      </c>
      <c r="F279" s="6">
        <f t="shared" si="47"/>
        <v>-1.95</v>
      </c>
      <c r="G279" s="6">
        <f t="shared" si="48"/>
        <v>-0.97</v>
      </c>
      <c r="H27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79" s="7">
        <f>INDEX(Sheet1!D:D,MATCH(Table4[[#This Row],[PlaceName]],Sheet1!B:B,0))</f>
        <v>13.68797045</v>
      </c>
      <c r="J279" s="7">
        <f>INDEX(Sheet1!E:E,MATCH(Table4[[#This Row],[PlaceName]],Sheet1!B:B,0))</f>
        <v>100.63661500000001</v>
      </c>
      <c r="K279" s="17"/>
      <c r="L279" s="17" t="s">
        <v>1285</v>
      </c>
      <c r="M279" s="17" t="str">
        <f>IF(A279&gt;0,INDEX('Degree of Public Space By Distr'!A:A,MATCH(RawData_Position!A279,'Degree of Public Space By Distr'!L:L,0)),"")</f>
        <v>สวนหมู่บ้านพรไพลิน</v>
      </c>
      <c r="N279" s="17">
        <f>INDEX(Input_Score!D:D,MATCH(Table4[[#This Row],[TypeScoring]],Input_Score!A:A,0))</f>
        <v>1</v>
      </c>
      <c r="O279" s="17">
        <f t="shared" si="45"/>
        <v>-2</v>
      </c>
      <c r="P279" s="17">
        <f t="shared" si="46"/>
        <v>-1</v>
      </c>
      <c r="Q279" s="17"/>
      <c r="R279">
        <f>COUNTIFS(U$3:U279,U279)</f>
        <v>26</v>
      </c>
      <c r="S279">
        <f>INDEX(Quadrant_GoogleSheets!C:C,MATCH(Table4[[#This Row],[PlaceName]],Quadrant_GoogleSheets!A:A,0))</f>
        <v>-2</v>
      </c>
      <c r="T279">
        <f>INDEX(Quadrant_GoogleSheets!D:D,MATCH(Table4[[#This Row],[PlaceName]],Quadrant_GoogleSheets!A:A,0))</f>
        <v>-1</v>
      </c>
      <c r="U279" t="str">
        <f t="shared" si="49"/>
        <v>-2,-1,Ok</v>
      </c>
      <c r="V279">
        <f t="shared" si="50"/>
        <v>0.05</v>
      </c>
      <c r="W279">
        <f t="shared" si="51"/>
        <v>0.03</v>
      </c>
    </row>
    <row r="280" spans="1:23" x14ac:dyDescent="0.2">
      <c r="A280" s="9">
        <f t="shared" si="52"/>
        <v>277</v>
      </c>
      <c r="B280" s="7" t="s">
        <v>856</v>
      </c>
      <c r="C280" s="6" t="s">
        <v>6</v>
      </c>
      <c r="D280" s="6" t="str">
        <f>IF(A280&gt;0,INDEX('Degree of Public Space By Distr'!A:A,MATCH(RawData_Position!A280,'Degree of Public Space By Distr'!L:L,0)),"")</f>
        <v>สวนหมู่บ้านพรไพลิน</v>
      </c>
      <c r="E280" s="6" t="str">
        <f>IF(A280&gt;0,INDEX('Degree of Public Space By Distr'!J:J,MATCH(RawData_Position!A280,'Degree of Public Space By Distr'!L:L,0)),"")</f>
        <v>เขตพระโขนง</v>
      </c>
      <c r="F280" s="6">
        <f t="shared" si="47"/>
        <v>-1.9</v>
      </c>
      <c r="G280" s="6">
        <f t="shared" si="48"/>
        <v>-0.97</v>
      </c>
      <c r="H28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280" s="7">
        <f>INDEX(Sheet1!D:D,MATCH(Table4[[#This Row],[PlaceName]],Sheet1!B:B,0))</f>
        <v>13.68797045</v>
      </c>
      <c r="J280" s="7">
        <f>INDEX(Sheet1!E:E,MATCH(Table4[[#This Row],[PlaceName]],Sheet1!B:B,0))</f>
        <v>100.63661500000001</v>
      </c>
      <c r="K280" s="17"/>
      <c r="L280" s="17" t="s">
        <v>1285</v>
      </c>
      <c r="M280" s="17" t="str">
        <f>IF(A280&gt;0,INDEX('Degree of Public Space By Distr'!A:A,MATCH(RawData_Position!A280,'Degree of Public Space By Distr'!L:L,0)),"")</f>
        <v>สวนหมู่บ้านพรไพลิน</v>
      </c>
      <c r="N280" s="17">
        <f>INDEX(Input_Score!D:D,MATCH(Table4[[#This Row],[TypeScoring]],Input_Score!A:A,0))</f>
        <v>1</v>
      </c>
      <c r="O280" s="17">
        <f t="shared" si="45"/>
        <v>-2</v>
      </c>
      <c r="P280" s="17">
        <f t="shared" si="46"/>
        <v>-1</v>
      </c>
      <c r="Q280" s="17"/>
      <c r="R280">
        <f>COUNTIFS(U$3:U280,U280)</f>
        <v>27</v>
      </c>
      <c r="S280">
        <f>INDEX(Quadrant_GoogleSheets!C:C,MATCH(Table4[[#This Row],[PlaceName]],Quadrant_GoogleSheets!A:A,0))</f>
        <v>-2</v>
      </c>
      <c r="T280">
        <f>INDEX(Quadrant_GoogleSheets!D:D,MATCH(Table4[[#This Row],[PlaceName]],Quadrant_GoogleSheets!A:A,0))</f>
        <v>-1</v>
      </c>
      <c r="U280" t="str">
        <f t="shared" si="49"/>
        <v>-2,-1,Ok</v>
      </c>
      <c r="V280">
        <f t="shared" si="50"/>
        <v>0.1</v>
      </c>
      <c r="W280">
        <f t="shared" si="51"/>
        <v>0.03</v>
      </c>
    </row>
    <row r="281" spans="1:23" x14ac:dyDescent="0.2">
      <c r="A281" s="9">
        <f t="shared" si="52"/>
        <v>278</v>
      </c>
      <c r="B281" s="7" t="s">
        <v>857</v>
      </c>
      <c r="C281" s="6" t="s">
        <v>6</v>
      </c>
      <c r="D281" s="6" t="str">
        <f>IF(A281&gt;0,INDEX('Degree of Public Space By Distr'!A:A,MATCH(RawData_Position!A281,'Degree of Public Space By Distr'!L:L,0)),"")</f>
        <v>ลานวัดธรรมมงคล</v>
      </c>
      <c r="E281" s="6" t="str">
        <f>IF(A281&gt;0,INDEX('Degree of Public Space By Distr'!J:J,MATCH(RawData_Position!A281,'Degree of Public Space By Distr'!L:L,0)),"")</f>
        <v>เขตพระโขนง</v>
      </c>
      <c r="F281" s="6">
        <f t="shared" si="47"/>
        <v>-0.8</v>
      </c>
      <c r="G281" s="6">
        <f t="shared" si="48"/>
        <v>1.05</v>
      </c>
      <c r="H28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81" s="7">
        <f>INDEX(Sheet1!D:D,MATCH(Table4[[#This Row],[PlaceName]],Sheet1!B:B,0))</f>
        <v>13.687846670000001</v>
      </c>
      <c r="J281" s="7">
        <f>INDEX(Sheet1!E:E,MATCH(Table4[[#This Row],[PlaceName]],Sheet1!B:B,0))</f>
        <v>100.61499019999999</v>
      </c>
      <c r="K281" s="17"/>
      <c r="L281" s="17" t="s">
        <v>1285</v>
      </c>
      <c r="M281" s="17" t="str">
        <f>IF(A281&gt;0,INDEX('Degree of Public Space By Distr'!A:A,MATCH(RawData_Position!A281,'Degree of Public Space By Distr'!L:L,0)),"")</f>
        <v>ลานวัดธรรมมงคล</v>
      </c>
      <c r="N281" s="17">
        <f>INDEX(Input_Score!D:D,MATCH(Table4[[#This Row],[TypeScoring]],Input_Score!A:A,0))</f>
        <v>7</v>
      </c>
      <c r="O281" s="17">
        <f t="shared" si="45"/>
        <v>-1</v>
      </c>
      <c r="P281" s="17">
        <f t="shared" si="46"/>
        <v>1</v>
      </c>
      <c r="Q281" s="17"/>
      <c r="R281">
        <f>COUNTIFS(U$3:U281,U281)</f>
        <v>9</v>
      </c>
      <c r="S281">
        <f>INDEX(Quadrant_GoogleSheets!C:C,MATCH(Table4[[#This Row],[PlaceName]],Quadrant_GoogleSheets!A:A,0))</f>
        <v>-1</v>
      </c>
      <c r="T281">
        <f>INDEX(Quadrant_GoogleSheets!D:D,MATCH(Table4[[#This Row],[PlaceName]],Quadrant_GoogleSheets!A:A,0))</f>
        <v>1</v>
      </c>
      <c r="U281" t="str">
        <f t="shared" si="49"/>
        <v>-1,1,Ok</v>
      </c>
      <c r="V281">
        <f t="shared" si="50"/>
        <v>0.2</v>
      </c>
      <c r="W281">
        <f t="shared" si="51"/>
        <v>0.05</v>
      </c>
    </row>
    <row r="282" spans="1:23" x14ac:dyDescent="0.2">
      <c r="A282" s="9">
        <f t="shared" si="52"/>
        <v>279</v>
      </c>
      <c r="B282" s="7" t="s">
        <v>858</v>
      </c>
      <c r="C282" s="6" t="s">
        <v>6</v>
      </c>
      <c r="D282" s="6" t="str">
        <f>IF(A282&gt;0,INDEX('Degree of Public Space By Distr'!A:A,MATCH(RawData_Position!A282,'Degree of Public Space By Distr'!L:L,0)),"")</f>
        <v>ลานวัดบุญรอดธรรมาราม</v>
      </c>
      <c r="E282" s="6" t="str">
        <f>IF(A282&gt;0,INDEX('Degree of Public Space By Distr'!J:J,MATCH(RawData_Position!A282,'Degree of Public Space By Distr'!L:L,0)),"")</f>
        <v>เขตพระโขนง</v>
      </c>
      <c r="F282" s="6">
        <f t="shared" si="47"/>
        <v>-1.25</v>
      </c>
      <c r="G282" s="6">
        <f t="shared" si="48"/>
        <v>-0.01</v>
      </c>
      <c r="H282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82" s="7">
        <f>INDEX(Sheet1!D:D,MATCH(Table4[[#This Row],[PlaceName]],Sheet1!B:B,0))</f>
        <v>13.69372315</v>
      </c>
      <c r="J282" s="7">
        <f>INDEX(Sheet1!E:E,MATCH(Table4[[#This Row],[PlaceName]],Sheet1!B:B,0))</f>
        <v>100.5938325</v>
      </c>
      <c r="K282" s="17"/>
      <c r="L282" s="17" t="s">
        <v>1285</v>
      </c>
      <c r="M282" s="17" t="str">
        <f>IF(A282&gt;0,INDEX('Degree of Public Space By Distr'!A:A,MATCH(RawData_Position!A282,'Degree of Public Space By Distr'!L:L,0)),"")</f>
        <v>ลานวัดบุญรอดธรรมาราม</v>
      </c>
      <c r="N282" s="17">
        <f>INDEX(Input_Score!D:D,MATCH(Table4[[#This Row],[TypeScoring]],Input_Score!A:A,0))</f>
        <v>4</v>
      </c>
      <c r="O282" s="17">
        <f t="shared" si="45"/>
        <v>-1</v>
      </c>
      <c r="P282" s="17">
        <f t="shared" si="46"/>
        <v>0</v>
      </c>
      <c r="Q282" s="17"/>
      <c r="R282">
        <f>COUNTIFS(U$3:U282,U282)</f>
        <v>55</v>
      </c>
      <c r="S282">
        <f>INDEX(Quadrant_GoogleSheets!C:C,MATCH(Table4[[#This Row],[PlaceName]],Quadrant_GoogleSheets!A:A,0))</f>
        <v>-1</v>
      </c>
      <c r="T282">
        <f>INDEX(Quadrant_GoogleSheets!D:D,MATCH(Table4[[#This Row],[PlaceName]],Quadrant_GoogleSheets!A:A,0))</f>
        <v>0</v>
      </c>
      <c r="U282" t="str">
        <f t="shared" si="49"/>
        <v>-1,0,Ok</v>
      </c>
      <c r="V282">
        <f t="shared" si="50"/>
        <v>-0.25</v>
      </c>
      <c r="W282">
        <f t="shared" si="51"/>
        <v>-0.01</v>
      </c>
    </row>
    <row r="283" spans="1:23" x14ac:dyDescent="0.2">
      <c r="A283" s="9">
        <f t="shared" si="52"/>
        <v>280</v>
      </c>
      <c r="B283" s="7" t="s">
        <v>859</v>
      </c>
      <c r="C283" s="6" t="s">
        <v>6</v>
      </c>
      <c r="D283" s="6" t="str">
        <f>IF(A283&gt;0,INDEX('Degree of Public Space By Distr'!A:A,MATCH(RawData_Position!A283,'Degree of Public Space By Distr'!L:L,0)),"")</f>
        <v>ลานวัดราษฎร์ศรัทธาธรรม</v>
      </c>
      <c r="E283" s="6" t="str">
        <f>IF(A283&gt;0,INDEX('Degree of Public Space By Distr'!J:J,MATCH(RawData_Position!A283,'Degree of Public Space By Distr'!L:L,0)),"")</f>
        <v>เขตพระโขนง</v>
      </c>
      <c r="F283" s="6">
        <f t="shared" si="47"/>
        <v>-0.95</v>
      </c>
      <c r="G283" s="6">
        <f t="shared" si="48"/>
        <v>-0.01</v>
      </c>
      <c r="H283" s="10" t="str">
        <f>IFERROR(INDEX(Quadrant_GoogleSheets!B:B,MATCH(Table4[[#This Row],[PlaceName]],Quadrant_GoogleSheets!A:A,0)),INDEX(Quadrant_GoogleSheets!B:B,MATCH(Table4[[#This Row],[Column1]],Quadrant_GoogleSheets!A:A,0)))</f>
        <v>H</v>
      </c>
      <c r="I283" s="7">
        <f>INDEX(Sheet1!D:D,MATCH(Table4[[#This Row],[PlaceName]],Sheet1!B:B,0))</f>
        <v>13.703132999999999</v>
      </c>
      <c r="J283" s="7">
        <f>INDEX(Sheet1!E:E,MATCH(Table4[[#This Row],[PlaceName]],Sheet1!B:B,0))</f>
        <v>100.62277210000001</v>
      </c>
      <c r="K283" s="17"/>
      <c r="L283" s="17" t="s">
        <v>1285</v>
      </c>
      <c r="M283" s="17" t="str">
        <f>IF(A283&gt;0,INDEX('Degree of Public Space By Distr'!A:A,MATCH(RawData_Position!A283,'Degree of Public Space By Distr'!L:L,0)),"")</f>
        <v>ลานวัดราษฎร์ศรัทธาธรรม</v>
      </c>
      <c r="N283" s="17">
        <f>INDEX(Input_Score!D:D,MATCH(Table4[[#This Row],[TypeScoring]],Input_Score!A:A,0))</f>
        <v>4</v>
      </c>
      <c r="O283" s="17">
        <f t="shared" si="45"/>
        <v>-1</v>
      </c>
      <c r="P283" s="17">
        <f t="shared" si="46"/>
        <v>0</v>
      </c>
      <c r="Q283" s="17"/>
      <c r="R283">
        <f>COUNTIFS(U$3:U283,U283)</f>
        <v>56</v>
      </c>
      <c r="S283">
        <f>INDEX(Quadrant_GoogleSheets!C:C,MATCH(Table4[[#This Row],[PlaceName]],Quadrant_GoogleSheets!A:A,0))</f>
        <v>-1</v>
      </c>
      <c r="T283">
        <f>INDEX(Quadrant_GoogleSheets!D:D,MATCH(Table4[[#This Row],[PlaceName]],Quadrant_GoogleSheets!A:A,0))</f>
        <v>0</v>
      </c>
      <c r="U283" t="str">
        <f t="shared" si="49"/>
        <v>-1,0,Ok</v>
      </c>
      <c r="V283">
        <f t="shared" si="50"/>
        <v>0.05</v>
      </c>
      <c r="W283">
        <f t="shared" si="51"/>
        <v>-0.01</v>
      </c>
    </row>
    <row r="284" spans="1:23" x14ac:dyDescent="0.2">
      <c r="A284" s="9">
        <f t="shared" si="52"/>
        <v>281</v>
      </c>
      <c r="B284" s="7" t="s">
        <v>860</v>
      </c>
      <c r="C284" s="6" t="s">
        <v>6</v>
      </c>
      <c r="D284" s="6" t="s">
        <v>1260</v>
      </c>
      <c r="E284" s="6" t="str">
        <f>IF(A284&gt;0,INDEX('Degree of Public Space By Distr'!J:J,MATCH(RawData_Position!A284,'Degree of Public Space By Distr'!L:L,0)),"")</f>
        <v>เขตพระโขนง</v>
      </c>
      <c r="F284" s="6">
        <f t="shared" si="47"/>
        <v>-0.75</v>
      </c>
      <c r="G284" s="6">
        <f t="shared" si="48"/>
        <v>1.05</v>
      </c>
      <c r="H284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284" s="7">
        <f>INDEX(Sheet1!D:D,MATCH(Table4[[#This Row],[PlaceName]],Sheet1!B:B,0))</f>
        <v>13.690862839999999</v>
      </c>
      <c r="J284" s="7">
        <f>INDEX(Sheet1!E:E,MATCH(Table4[[#This Row],[PlaceName]],Sheet1!B:B,0))</f>
        <v>100.6348517</v>
      </c>
      <c r="K284" s="17" t="s">
        <v>1282</v>
      </c>
      <c r="L284" s="17" t="s">
        <v>1285</v>
      </c>
      <c r="M284" s="17" t="str">
        <f>IF(A284&gt;0,INDEX('Degree of Public Space By Distr'!A:A,MATCH(RawData_Position!A284,'Degree of Public Space By Distr'!L:L,0)),"")</f>
        <v>ลานวัดวชิรธรรมสาธิต</v>
      </c>
      <c r="N284" s="17">
        <f>INDEX(Input_Score!D:D,MATCH(Table4[[#This Row],[TypeScoring]],Input_Score!A:A,0))</f>
        <v>7</v>
      </c>
      <c r="O284" s="17">
        <f t="shared" si="45"/>
        <v>-1</v>
      </c>
      <c r="P284" s="17">
        <f t="shared" si="46"/>
        <v>1</v>
      </c>
      <c r="Q284" s="17"/>
      <c r="R284">
        <f>COUNTIFS(U$3:U284,U284)</f>
        <v>10</v>
      </c>
      <c r="S284">
        <f>IFERROR(INDEX(Quadrant_GoogleSheets!C:C,MATCH(Table4[[#This Row],[PlaceName]],Quadrant_GoogleSheets!A:A,0)),INDEX(Quadrant_GoogleSheets!C:C,MATCH(M284,Quadrant_GoogleSheets!A:A,0)))</f>
        <v>-1</v>
      </c>
      <c r="T284">
        <f>IFERROR(INDEX(Quadrant_GoogleSheets!D:D,MATCH(Table4[[#This Row],[PlaceName]],Quadrant_GoogleSheets!A:A,0)),INDEX(Quadrant_GoogleSheets!D:D,MATCH(M284,Quadrant_GoogleSheets!A:A,0)))</f>
        <v>1</v>
      </c>
      <c r="U284" t="str">
        <f t="shared" si="49"/>
        <v>-1,1,Ok</v>
      </c>
      <c r="V284">
        <f t="shared" si="50"/>
        <v>0.25</v>
      </c>
      <c r="W284">
        <f t="shared" si="51"/>
        <v>0.05</v>
      </c>
    </row>
    <row r="285" spans="1:23" x14ac:dyDescent="0.2">
      <c r="A285" s="9">
        <f t="shared" si="52"/>
        <v>282</v>
      </c>
      <c r="B285" s="7" t="s">
        <v>861</v>
      </c>
      <c r="C285" s="6" t="s">
        <v>6</v>
      </c>
      <c r="D285" s="6" t="str">
        <f>IF(A285&gt;0,INDEX('Degree of Public Space By Distr'!A:A,MATCH(RawData_Position!A285,'Degree of Public Space By Distr'!L:L,0)),"")</f>
        <v>ลานกีฬาสำนักงานเขตพระโขนง</v>
      </c>
      <c r="E285" s="6" t="str">
        <f>IF(A285&gt;0,INDEX('Degree of Public Space By Distr'!J:J,MATCH(RawData_Position!A285,'Degree of Public Space By Distr'!L:L,0)),"")</f>
        <v>เขตพระโขนง</v>
      </c>
      <c r="F285" s="6">
        <f t="shared" si="47"/>
        <v>1.8</v>
      </c>
      <c r="G285" s="6">
        <f t="shared" si="48"/>
        <v>0.03</v>
      </c>
      <c r="H285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285" s="7">
        <f>INDEX(Sheet1!D:D,MATCH(Table4[[#This Row],[PlaceName]],Sheet1!B:B,0))</f>
        <v>13.702415480000001</v>
      </c>
      <c r="J285" s="7">
        <f>INDEX(Sheet1!E:E,MATCH(Table4[[#This Row],[PlaceName]],Sheet1!B:B,0))</f>
        <v>100.6020821</v>
      </c>
      <c r="K285" s="17"/>
      <c r="L285" s="17" t="s">
        <v>1285</v>
      </c>
      <c r="M285" s="17" t="str">
        <f>IF(A285&gt;0,INDEX('Degree of Public Space By Distr'!A:A,MATCH(RawData_Position!A285,'Degree of Public Space By Distr'!L:L,0)),"")</f>
        <v>ลานกีฬาสำนักงานเขตพระโขนง</v>
      </c>
      <c r="N285" s="17">
        <f>INDEX(Input_Score!D:D,MATCH(Table4[[#This Row],[TypeScoring]],Input_Score!A:A,0))</f>
        <v>6</v>
      </c>
      <c r="O285" s="17">
        <f t="shared" si="45"/>
        <v>2</v>
      </c>
      <c r="P285" s="17">
        <f t="shared" si="46"/>
        <v>0</v>
      </c>
      <c r="Q285" s="17"/>
      <c r="R285">
        <f>COUNTIFS(U$3:U285,U285)</f>
        <v>24</v>
      </c>
      <c r="S285">
        <f>INDEX(Quadrant_GoogleSheets!C:C,MATCH(Table4[[#This Row],[PlaceName]],Quadrant_GoogleSheets!A:A,0))</f>
        <v>2</v>
      </c>
      <c r="T285">
        <f>INDEX(Quadrant_GoogleSheets!D:D,MATCH(Table4[[#This Row],[PlaceName]],Quadrant_GoogleSheets!A:A,0))</f>
        <v>0</v>
      </c>
      <c r="U285" t="str">
        <f t="shared" si="49"/>
        <v>2,0,Ok</v>
      </c>
      <c r="V285">
        <f t="shared" si="50"/>
        <v>-0.2</v>
      </c>
      <c r="W285">
        <f t="shared" si="51"/>
        <v>0.03</v>
      </c>
    </row>
    <row r="286" spans="1:23" x14ac:dyDescent="0.2">
      <c r="A286" s="9">
        <f t="shared" si="52"/>
        <v>283</v>
      </c>
      <c r="B286" s="7" t="s">
        <v>862</v>
      </c>
      <c r="C286" s="6" t="s">
        <v>6</v>
      </c>
      <c r="D286" s="6" t="str">
        <f>IF(A286&gt;0,INDEX('Degree of Public Space By Distr'!A:A,MATCH(RawData_Position!A286,'Degree of Public Space By Distr'!L:L,0)),"")</f>
        <v>ลานกีฬาชุมชนเล็กเที่ยง</v>
      </c>
      <c r="E286" s="6" t="str">
        <f>IF(A286&gt;0,INDEX('Degree of Public Space By Distr'!J:J,MATCH(RawData_Position!A286,'Degree of Public Space By Distr'!L:L,0)),"")</f>
        <v>เขตพระโขนง</v>
      </c>
      <c r="F286" s="6">
        <f t="shared" si="47"/>
        <v>-0.05</v>
      </c>
      <c r="G286" s="6">
        <f t="shared" si="48"/>
        <v>0.03</v>
      </c>
      <c r="H28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86" s="7">
        <f>INDEX(Sheet1!D:D,MATCH(Table4[[#This Row],[PlaceName]],Sheet1!B:B,0))</f>
        <v>13.700811249999999</v>
      </c>
      <c r="J286" s="7">
        <f>INDEX(Sheet1!E:E,MATCH(Table4[[#This Row],[PlaceName]],Sheet1!B:B,0))</f>
        <v>100.5967091</v>
      </c>
      <c r="K286" s="17"/>
      <c r="L286" s="17" t="s">
        <v>1285</v>
      </c>
      <c r="M286" s="17" t="str">
        <f>IF(A286&gt;0,INDEX('Degree of Public Space By Distr'!A:A,MATCH(RawData_Position!A286,'Degree of Public Space By Distr'!L:L,0)),"")</f>
        <v>ลานกีฬาชุมชนเล็กเที่ยง</v>
      </c>
      <c r="N286" s="17">
        <f>INDEX(Input_Score!D:D,MATCH(Table4[[#This Row],[TypeScoring]],Input_Score!A:A,0))</f>
        <v>5</v>
      </c>
      <c r="O286" s="17">
        <f t="shared" si="45"/>
        <v>0</v>
      </c>
      <c r="P286" s="17">
        <f t="shared" si="46"/>
        <v>0</v>
      </c>
      <c r="Q286" s="17"/>
      <c r="R286">
        <f>COUNTIFS(U$3:U286,U286)</f>
        <v>21</v>
      </c>
      <c r="S286">
        <f>INDEX(Quadrant_GoogleSheets!C:C,MATCH(Table4[[#This Row],[PlaceName]],Quadrant_GoogleSheets!A:A,0))</f>
        <v>0</v>
      </c>
      <c r="T286">
        <f>INDEX(Quadrant_GoogleSheets!D:D,MATCH(Table4[[#This Row],[PlaceName]],Quadrant_GoogleSheets!A:A,0))</f>
        <v>0</v>
      </c>
      <c r="U286" t="str">
        <f t="shared" si="49"/>
        <v>0,0,Ok</v>
      </c>
      <c r="V286">
        <f t="shared" si="50"/>
        <v>-0.05</v>
      </c>
      <c r="W286">
        <f t="shared" si="51"/>
        <v>0.03</v>
      </c>
    </row>
    <row r="287" spans="1:23" x14ac:dyDescent="0.2">
      <c r="A287" s="9">
        <f t="shared" si="52"/>
        <v>284</v>
      </c>
      <c r="B287" s="7" t="s">
        <v>863</v>
      </c>
      <c r="C287" s="6" t="s">
        <v>6</v>
      </c>
      <c r="D287" s="6" t="s">
        <v>1261</v>
      </c>
      <c r="E287" s="6" t="str">
        <f>IF(A287&gt;0,INDEX('Degree of Public Space By Distr'!J:J,MATCH(RawData_Position!A287,'Degree of Public Space By Distr'!L:L,0)),"")</f>
        <v>เขตพระโขนง</v>
      </c>
      <c r="F287" s="6">
        <f t="shared" si="47"/>
        <v>1.8</v>
      </c>
      <c r="G287" s="6">
        <f t="shared" si="48"/>
        <v>-0.98</v>
      </c>
      <c r="H28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87" s="7">
        <f>INDEX(Sheet1!D:D,MATCH(Table4[[#This Row],[PlaceName]],Sheet1!B:B,0))</f>
        <v>13.696494510000001</v>
      </c>
      <c r="J287" s="7">
        <f>INDEX(Sheet1!E:E,MATCH(Table4[[#This Row],[PlaceName]],Sheet1!B:B,0))</f>
        <v>100.595376</v>
      </c>
      <c r="K287" s="17" t="s">
        <v>1282</v>
      </c>
      <c r="L287" s="17" t="s">
        <v>1285</v>
      </c>
      <c r="M287" s="17" t="str">
        <f>IF(A287&gt;0,INDEX('Degree of Public Space By Distr'!A:A,MATCH(RawData_Position!A287,'Degree of Public Space By Distr'!L:L,0)),"")</f>
        <v>ลานกีฬาโรงเรียนบางจาก</v>
      </c>
      <c r="N287" s="17">
        <f>INDEX(Input_Score!D:D,MATCH(Table4[[#This Row],[TypeScoring]],Input_Score!A:A,0))</f>
        <v>3</v>
      </c>
      <c r="O287" s="17">
        <f t="shared" si="45"/>
        <v>2</v>
      </c>
      <c r="P287" s="17">
        <f t="shared" si="46"/>
        <v>-1</v>
      </c>
      <c r="Q287" s="17"/>
      <c r="R287">
        <f>COUNTIFS(U$3:U287,U287)</f>
        <v>34</v>
      </c>
      <c r="S287">
        <f>IFERROR(INDEX(Quadrant_GoogleSheets!C:C,MATCH(Table4[[#This Row],[PlaceName]],Quadrant_GoogleSheets!A:A,0)),INDEX(Quadrant_GoogleSheets!C:C,MATCH(M287,Quadrant_GoogleSheets!A:A,0)))</f>
        <v>2</v>
      </c>
      <c r="T287">
        <f>IFERROR(INDEX(Quadrant_GoogleSheets!D:D,MATCH(Table4[[#This Row],[PlaceName]],Quadrant_GoogleSheets!A:A,0)),INDEX(Quadrant_GoogleSheets!D:D,MATCH(M287,Quadrant_GoogleSheets!A:A,0)))</f>
        <v>-1</v>
      </c>
      <c r="U287" t="str">
        <f t="shared" si="49"/>
        <v>2,-1,Ok</v>
      </c>
      <c r="V287">
        <f t="shared" si="50"/>
        <v>-0.2</v>
      </c>
      <c r="W287">
        <f t="shared" si="51"/>
        <v>0.02</v>
      </c>
    </row>
    <row r="288" spans="1:23" x14ac:dyDescent="0.2">
      <c r="A288" s="9">
        <f t="shared" si="52"/>
        <v>285</v>
      </c>
      <c r="B288" s="7" t="s">
        <v>864</v>
      </c>
      <c r="C288" s="6" t="s">
        <v>6</v>
      </c>
      <c r="D288" s="6" t="str">
        <f>IF(A288&gt;0,INDEX('Degree of Public Space By Distr'!A:A,MATCH(RawData_Position!A288,'Degree of Public Space By Distr'!L:L,0)),"")</f>
        <v>ลานกีฬาโรงเรียนพระโขนงพิทยา</v>
      </c>
      <c r="E288" s="6" t="str">
        <f>IF(A288&gt;0,INDEX('Degree of Public Space By Distr'!J:J,MATCH(RawData_Position!A288,'Degree of Public Space By Distr'!L:L,0)),"")</f>
        <v>เขตพระโขนง</v>
      </c>
      <c r="F288" s="6">
        <f t="shared" si="47"/>
        <v>1.75</v>
      </c>
      <c r="G288" s="6">
        <f t="shared" si="48"/>
        <v>-0.98</v>
      </c>
      <c r="H288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88" s="7">
        <f>INDEX(Sheet1!D:D,MATCH(Table4[[#This Row],[PlaceName]],Sheet1!B:B,0))</f>
        <v>13.69509373</v>
      </c>
      <c r="J288" s="7">
        <f>INDEX(Sheet1!E:E,MATCH(Table4[[#This Row],[PlaceName]],Sheet1!B:B,0))</f>
        <v>100.5914539</v>
      </c>
      <c r="K288" s="17"/>
      <c r="L288" s="17" t="s">
        <v>1285</v>
      </c>
      <c r="M288" s="17" t="str">
        <f>IF(A288&gt;0,INDEX('Degree of Public Space By Distr'!A:A,MATCH(RawData_Position!A288,'Degree of Public Space By Distr'!L:L,0)),"")</f>
        <v>ลานกีฬาโรงเรียนพระโขนงพิทยา</v>
      </c>
      <c r="N288" s="17">
        <f>INDEX(Input_Score!D:D,MATCH(Table4[[#This Row],[TypeScoring]],Input_Score!A:A,0))</f>
        <v>3</v>
      </c>
      <c r="O288" s="17">
        <f t="shared" si="45"/>
        <v>2</v>
      </c>
      <c r="P288" s="17">
        <f t="shared" si="46"/>
        <v>-1</v>
      </c>
      <c r="Q288" s="17"/>
      <c r="R288">
        <f>COUNTIFS(U$3:U288,U288)</f>
        <v>35</v>
      </c>
      <c r="S288">
        <f>INDEX(Quadrant_GoogleSheets!C:C,MATCH(Table4[[#This Row],[PlaceName]],Quadrant_GoogleSheets!A:A,0))</f>
        <v>2</v>
      </c>
      <c r="T288">
        <f>INDEX(Quadrant_GoogleSheets!D:D,MATCH(Table4[[#This Row],[PlaceName]],Quadrant_GoogleSheets!A:A,0))</f>
        <v>-1</v>
      </c>
      <c r="U288" t="str">
        <f t="shared" si="49"/>
        <v>2,-1,Ok</v>
      </c>
      <c r="V288">
        <f t="shared" si="50"/>
        <v>-0.25</v>
      </c>
      <c r="W288">
        <f t="shared" si="51"/>
        <v>0.02</v>
      </c>
    </row>
    <row r="289" spans="1:23" x14ac:dyDescent="0.2">
      <c r="A289" s="9">
        <f t="shared" si="52"/>
        <v>286</v>
      </c>
      <c r="B289" s="7" t="s">
        <v>865</v>
      </c>
      <c r="C289" s="6" t="s">
        <v>6</v>
      </c>
      <c r="D289" s="6" t="str">
        <f>IF(A289&gt;0,INDEX('Degree of Public Space By Distr'!A:A,MATCH(RawData_Position!A289,'Degree of Public Space By Distr'!L:L,0)),"")</f>
        <v>ลานกีฬาวัดบุญรอดธรรมาราม</v>
      </c>
      <c r="E289" s="6" t="str">
        <f>IF(A289&gt;0,INDEX('Degree of Public Space By Distr'!J:J,MATCH(RawData_Position!A289,'Degree of Public Space By Distr'!L:L,0)),"")</f>
        <v>เขตพระโขนง</v>
      </c>
      <c r="F289" s="6">
        <f t="shared" si="47"/>
        <v>1.75</v>
      </c>
      <c r="G289" s="6">
        <f t="shared" si="48"/>
        <v>1.05</v>
      </c>
      <c r="H289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89" s="7">
        <f>INDEX(Sheet1!D:D,MATCH(Table4[[#This Row],[PlaceName]],Sheet1!B:B,0))</f>
        <v>13.694055519999999</v>
      </c>
      <c r="J289" s="7">
        <f>INDEX(Sheet1!E:E,MATCH(Table4[[#This Row],[PlaceName]],Sheet1!B:B,0))</f>
        <v>100.5937716</v>
      </c>
      <c r="K289" s="17"/>
      <c r="L289" s="17" t="s">
        <v>1285</v>
      </c>
      <c r="M289" s="17" t="str">
        <f>IF(A289&gt;0,INDEX('Degree of Public Space By Distr'!A:A,MATCH(RawData_Position!A289,'Degree of Public Space By Distr'!L:L,0)),"")</f>
        <v>ลานกีฬาวัดบุญรอดธรรมาราม</v>
      </c>
      <c r="N289" s="17">
        <f>INDEX(Input_Score!D:D,MATCH(Table4[[#This Row],[TypeScoring]],Input_Score!A:A,0))</f>
        <v>9</v>
      </c>
      <c r="O289" s="17">
        <f t="shared" si="45"/>
        <v>2</v>
      </c>
      <c r="P289" s="17">
        <f t="shared" si="46"/>
        <v>1</v>
      </c>
      <c r="Q289" s="17"/>
      <c r="R289">
        <f>COUNTIFS(U$3:U289,U289)</f>
        <v>5</v>
      </c>
      <c r="S289">
        <f>INDEX(Quadrant_GoogleSheets!C:C,MATCH(Table4[[#This Row],[PlaceName]],Quadrant_GoogleSheets!A:A,0))</f>
        <v>2</v>
      </c>
      <c r="T289">
        <f>INDEX(Quadrant_GoogleSheets!D:D,MATCH(Table4[[#This Row],[PlaceName]],Quadrant_GoogleSheets!A:A,0))</f>
        <v>1</v>
      </c>
      <c r="U289" t="str">
        <f t="shared" si="49"/>
        <v>2,1,Ok</v>
      </c>
      <c r="V289">
        <f t="shared" si="50"/>
        <v>-0.25</v>
      </c>
      <c r="W289">
        <f t="shared" si="51"/>
        <v>0.05</v>
      </c>
    </row>
    <row r="290" spans="1:23" x14ac:dyDescent="0.2">
      <c r="A290" s="9">
        <f t="shared" si="52"/>
        <v>287</v>
      </c>
      <c r="B290" s="7" t="s">
        <v>866</v>
      </c>
      <c r="C290" s="6" t="s">
        <v>6</v>
      </c>
      <c r="D290" s="6" t="str">
        <f>IF(A290&gt;0,INDEX('Degree of Public Space By Distr'!A:A,MATCH(RawData_Position!A290,'Degree of Public Space By Distr'!L:L,0)),"")</f>
        <v>ลานกีฬาชุุมชนข้างโรงกลั่นน้ำมันบางจาก</v>
      </c>
      <c r="E290" s="6" t="str">
        <f>IF(A290&gt;0,INDEX('Degree of Public Space By Distr'!J:J,MATCH(RawData_Position!A290,'Degree of Public Space By Distr'!L:L,0)),"")</f>
        <v>เขตพระโขนง</v>
      </c>
      <c r="F290" s="6">
        <f t="shared" si="47"/>
        <v>-0.1</v>
      </c>
      <c r="G290" s="6">
        <f t="shared" si="48"/>
        <v>0.03</v>
      </c>
      <c r="H29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0" s="7">
        <f>INDEX(Sheet1!D:D,MATCH(Table4[[#This Row],[PlaceName]],Sheet1!B:B,0))</f>
        <v>13.691498770000001</v>
      </c>
      <c r="J290" s="7">
        <f>INDEX(Sheet1!E:E,MATCH(Table4[[#This Row],[PlaceName]],Sheet1!B:B,0))</f>
        <v>100.5958632</v>
      </c>
      <c r="K290" s="17" t="s">
        <v>1407</v>
      </c>
      <c r="L290" s="17" t="s">
        <v>1285</v>
      </c>
      <c r="M290" s="17" t="s">
        <v>1392</v>
      </c>
      <c r="N290" s="17">
        <f>INDEX(Input_Score!D:D,MATCH(Table4[[#This Row],[TypeScoring]],Input_Score!A:A,0))</f>
        <v>5</v>
      </c>
      <c r="O290" s="17">
        <f t="shared" si="45"/>
        <v>0</v>
      </c>
      <c r="P290" s="17">
        <f t="shared" si="46"/>
        <v>0</v>
      </c>
      <c r="Q290" s="17"/>
      <c r="R290">
        <f>COUNTIFS(U$3:U290,U290)</f>
        <v>22</v>
      </c>
      <c r="S290">
        <f>IFERROR(INDEX(Quadrant_GoogleSheets!C:C,MATCH(Table4[[#This Row],[PlaceName]],Quadrant_GoogleSheets!A:A,0)),INDEX(Quadrant_GoogleSheets!C:C,MATCH(M290,Quadrant_GoogleSheets!A:A,0)))</f>
        <v>0</v>
      </c>
      <c r="T290">
        <f>IFERROR(INDEX(Quadrant_GoogleSheets!D:D,MATCH(Table4[[#This Row],[PlaceName]],Quadrant_GoogleSheets!A:A,0)),INDEX(Quadrant_GoogleSheets!D:D,MATCH(M290,Quadrant_GoogleSheets!A:A,0)))</f>
        <v>0</v>
      </c>
      <c r="U290" t="str">
        <f t="shared" si="49"/>
        <v>0,0,Ok</v>
      </c>
      <c r="V290">
        <f t="shared" si="50"/>
        <v>-0.1</v>
      </c>
      <c r="W290">
        <f t="shared" si="51"/>
        <v>0.03</v>
      </c>
    </row>
    <row r="291" spans="1:23" x14ac:dyDescent="0.2">
      <c r="A291" s="9">
        <f t="shared" si="52"/>
        <v>288</v>
      </c>
      <c r="B291" s="7" t="s">
        <v>867</v>
      </c>
      <c r="C291" s="6" t="s">
        <v>6</v>
      </c>
      <c r="D291" s="6" t="s">
        <v>1262</v>
      </c>
      <c r="E291" s="6" t="str">
        <f>IF(A291&gt;0,INDEX('Degree of Public Space By Distr'!J:J,MATCH(RawData_Position!A291,'Degree of Public Space By Distr'!L:L,0)),"")</f>
        <v>เขตพระโขนง</v>
      </c>
      <c r="F291" s="6">
        <f t="shared" si="47"/>
        <v>-0.15</v>
      </c>
      <c r="G291" s="6">
        <f t="shared" si="48"/>
        <v>0.03</v>
      </c>
      <c r="H29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1" s="7">
        <f>INDEX(Sheet1!D:D,MATCH(Table4[[#This Row],[PlaceName]],Sheet1!B:B,0))</f>
        <v>13.68488131</v>
      </c>
      <c r="J291" s="7">
        <f>INDEX(Sheet1!E:E,MATCH(Table4[[#This Row],[PlaceName]],Sheet1!B:B,0))</f>
        <v>100.60887820000001</v>
      </c>
      <c r="K291" s="17" t="s">
        <v>1282</v>
      </c>
      <c r="L291" s="17" t="s">
        <v>1285</v>
      </c>
      <c r="M291" s="17" t="str">
        <f>IF(A291&gt;0,INDEX('Degree of Public Space By Distr'!A:A,MATCH(RawData_Position!A291,'Degree of Public Space By Distr'!L:L,0)),"")</f>
        <v>ลานกีฬาโรงเรียนศรีวัฒนา</v>
      </c>
      <c r="N291" s="17">
        <f>INDEX(Input_Score!D:D,MATCH(Table4[[#This Row],[TypeScoring]],Input_Score!A:A,0))</f>
        <v>5</v>
      </c>
      <c r="O291" s="17">
        <f t="shared" si="45"/>
        <v>0</v>
      </c>
      <c r="P291" s="17">
        <f t="shared" si="46"/>
        <v>0</v>
      </c>
      <c r="Q291" s="17"/>
      <c r="R291">
        <f>COUNTIFS(U$3:U291,U291)</f>
        <v>23</v>
      </c>
      <c r="S291">
        <f>IFERROR(INDEX(Quadrant_GoogleSheets!C:C,MATCH(Table4[[#This Row],[PlaceName]],Quadrant_GoogleSheets!A:A,0)),INDEX(Quadrant_GoogleSheets!C:C,MATCH(M291,Quadrant_GoogleSheets!A:A,0)))</f>
        <v>0</v>
      </c>
      <c r="T291">
        <f>IFERROR(INDEX(Quadrant_GoogleSheets!D:D,MATCH(Table4[[#This Row],[PlaceName]],Quadrant_GoogleSheets!A:A,0)),INDEX(Quadrant_GoogleSheets!D:D,MATCH(M291,Quadrant_GoogleSheets!A:A,0)))</f>
        <v>0</v>
      </c>
      <c r="U291" t="str">
        <f t="shared" si="49"/>
        <v>0,0,Ok</v>
      </c>
      <c r="V291">
        <f t="shared" si="50"/>
        <v>-0.15</v>
      </c>
      <c r="W291">
        <f t="shared" si="51"/>
        <v>0.03</v>
      </c>
    </row>
    <row r="292" spans="1:23" x14ac:dyDescent="0.2">
      <c r="A292" s="9">
        <f t="shared" si="52"/>
        <v>289</v>
      </c>
      <c r="B292" s="7" t="s">
        <v>868</v>
      </c>
      <c r="C292" s="6" t="s">
        <v>6</v>
      </c>
      <c r="D292" s="6" t="str">
        <f>IF(A292&gt;0,INDEX('Degree of Public Space By Distr'!A:A,MATCH(RawData_Position!A292,'Degree of Public Space By Distr'!L:L,0)),"")</f>
        <v>ลานกีฬาโรงเรียนเทคนิคศรีวัฒนา</v>
      </c>
      <c r="E292" s="6" t="str">
        <f>IF(A292&gt;0,INDEX('Degree of Public Space By Distr'!J:J,MATCH(RawData_Position!A292,'Degree of Public Space By Distr'!L:L,0)),"")</f>
        <v>เขตพระโขนง</v>
      </c>
      <c r="F292" s="6">
        <f t="shared" si="47"/>
        <v>0.2</v>
      </c>
      <c r="G292" s="6">
        <f t="shared" si="48"/>
        <v>0.03</v>
      </c>
      <c r="H29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2" s="7">
        <f>INDEX(Sheet1!D:D,MATCH(Table4[[#This Row],[PlaceName]],Sheet1!B:B,0))</f>
        <v>0</v>
      </c>
      <c r="J292" s="7">
        <f>INDEX(Sheet1!E:E,MATCH(Table4[[#This Row],[PlaceName]],Sheet1!B:B,0))</f>
        <v>0</v>
      </c>
      <c r="K292" s="17" t="s">
        <v>1281</v>
      </c>
      <c r="L292" s="17" t="s">
        <v>1032</v>
      </c>
      <c r="M292" s="17" t="str">
        <f>IF(A292&gt;0,INDEX('Degree of Public Space By Distr'!A:A,MATCH(RawData_Position!A292,'Degree of Public Space By Distr'!L:L,0)),"")</f>
        <v>ลานกีฬาโรงเรียนเทคนิคศรีวัฒนา</v>
      </c>
      <c r="N292" s="17">
        <f>INDEX(Input_Score!D:D,MATCH(Table4[[#This Row],[TypeScoring]],Input_Score!A:A,0))</f>
        <v>5</v>
      </c>
      <c r="O292" s="17">
        <f t="shared" si="45"/>
        <v>0</v>
      </c>
      <c r="P292" s="17">
        <f t="shared" si="46"/>
        <v>0</v>
      </c>
      <c r="Q292" s="17"/>
      <c r="R292">
        <f>COUNTIFS(U$3:U292,U292)</f>
        <v>29</v>
      </c>
      <c r="S292">
        <f>INDEX(Quadrant_GoogleSheets!C:C,MATCH(Table4[[#This Row],[PlaceName]],Quadrant_GoogleSheets!A:A,0))</f>
        <v>0</v>
      </c>
      <c r="T292">
        <f>INDEX(Quadrant_GoogleSheets!D:D,MATCH(Table4[[#This Row],[PlaceName]],Quadrant_GoogleSheets!A:A,0))</f>
        <v>0</v>
      </c>
      <c r="U292" t="str">
        <f t="shared" si="49"/>
        <v>0,0,No</v>
      </c>
      <c r="V292">
        <f t="shared" si="50"/>
        <v>0.2</v>
      </c>
      <c r="W292">
        <f t="shared" si="51"/>
        <v>0.03</v>
      </c>
    </row>
    <row r="293" spans="1:23" x14ac:dyDescent="0.2">
      <c r="A293" s="9">
        <f t="shared" si="52"/>
        <v>290</v>
      </c>
      <c r="B293" s="7" t="s">
        <v>869</v>
      </c>
      <c r="C293" s="6" t="s">
        <v>6</v>
      </c>
      <c r="D293" s="6" t="s">
        <v>1263</v>
      </c>
      <c r="E293" s="6" t="str">
        <f>IF(A293&gt;0,INDEX('Degree of Public Space By Distr'!J:J,MATCH(RawData_Position!A293,'Degree of Public Space By Distr'!L:L,0)),"")</f>
        <v>เขตพระโขนง</v>
      </c>
      <c r="F293" s="6">
        <f t="shared" si="47"/>
        <v>-0.2</v>
      </c>
      <c r="G293" s="6">
        <f t="shared" si="48"/>
        <v>0.03</v>
      </c>
      <c r="H29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3" s="7">
        <f>INDEX(Sheet1!D:D,MATCH(Table4[[#This Row],[PlaceName]],Sheet1!B:B,0))</f>
        <v>13.69174394</v>
      </c>
      <c r="J293" s="7">
        <f>INDEX(Sheet1!E:E,MATCH(Table4[[#This Row],[PlaceName]],Sheet1!B:B,0))</f>
        <v>100.61102270000001</v>
      </c>
      <c r="K293" s="17" t="s">
        <v>1282</v>
      </c>
      <c r="L293" s="17" t="s">
        <v>1285</v>
      </c>
      <c r="M293" s="17" t="str">
        <f>IF(A293&gt;0,INDEX('Degree of Public Space By Distr'!A:A,MATCH(RawData_Position!A293,'Degree of Public Space By Distr'!L:L,0)),"")</f>
        <v>ลานกีฬาโรงเรียนสหพาณิชย์</v>
      </c>
      <c r="N293" s="17">
        <f>INDEX(Input_Score!D:D,MATCH(Table4[[#This Row],[TypeScoring]],Input_Score!A:A,0))</f>
        <v>5</v>
      </c>
      <c r="O293" s="17">
        <f t="shared" si="45"/>
        <v>0</v>
      </c>
      <c r="P293" s="17">
        <f t="shared" si="46"/>
        <v>0</v>
      </c>
      <c r="Q293" s="17"/>
      <c r="R293">
        <f>COUNTIFS(U$3:U293,U293)</f>
        <v>24</v>
      </c>
      <c r="S293">
        <f>IFERROR(INDEX(Quadrant_GoogleSheets!C:C,MATCH(Table4[[#This Row],[PlaceName]],Quadrant_GoogleSheets!A:A,0)),INDEX(Quadrant_GoogleSheets!C:C,MATCH(M293,Quadrant_GoogleSheets!A:A,0)))</f>
        <v>0</v>
      </c>
      <c r="T293">
        <f>IFERROR(INDEX(Quadrant_GoogleSheets!D:D,MATCH(Table4[[#This Row],[PlaceName]],Quadrant_GoogleSheets!A:A,0)),INDEX(Quadrant_GoogleSheets!D:D,MATCH(M293,Quadrant_GoogleSheets!A:A,0)))</f>
        <v>0</v>
      </c>
      <c r="U293" t="str">
        <f t="shared" si="49"/>
        <v>0,0,Ok</v>
      </c>
      <c r="V293">
        <f t="shared" si="50"/>
        <v>-0.2</v>
      </c>
      <c r="W293">
        <f t="shared" si="51"/>
        <v>0.03</v>
      </c>
    </row>
    <row r="294" spans="1:23" x14ac:dyDescent="0.2">
      <c r="A294" s="9">
        <f t="shared" si="52"/>
        <v>291</v>
      </c>
      <c r="B294" s="7" t="s">
        <v>870</v>
      </c>
      <c r="C294" s="6" t="s">
        <v>6</v>
      </c>
      <c r="D294" s="6" t="str">
        <f>IF(A294&gt;0,INDEX('Degree of Public Space By Distr'!A:A,MATCH(RawData_Position!A294,'Degree of Public Space By Distr'!L:L,0)),"")</f>
        <v>ลานกีฬาโรงเรียนวัดธรรมมงคล</v>
      </c>
      <c r="E294" s="6" t="str">
        <f>IF(A294&gt;0,INDEX('Degree of Public Space By Distr'!J:J,MATCH(RawData_Position!A294,'Degree of Public Space By Distr'!L:L,0)),"")</f>
        <v>เขตพระโขนง</v>
      </c>
      <c r="F294" s="6">
        <f t="shared" si="47"/>
        <v>2.0499999999999998</v>
      </c>
      <c r="G294" s="6">
        <f t="shared" si="48"/>
        <v>-0.98</v>
      </c>
      <c r="H29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94" s="7">
        <f>INDEX(Sheet1!D:D,MATCH(Table4[[#This Row],[PlaceName]],Sheet1!B:B,0))</f>
        <v>13.68857923</v>
      </c>
      <c r="J294" s="7">
        <f>INDEX(Sheet1!E:E,MATCH(Table4[[#This Row],[PlaceName]],Sheet1!B:B,0))</f>
        <v>100.6149339</v>
      </c>
      <c r="K294" s="17"/>
      <c r="L294" s="17" t="s">
        <v>1285</v>
      </c>
      <c r="M294" s="17" t="str">
        <f>IF(A294&gt;0,INDEX('Degree of Public Space By Distr'!A:A,MATCH(RawData_Position!A294,'Degree of Public Space By Distr'!L:L,0)),"")</f>
        <v>ลานกีฬาโรงเรียนวัดธรรมมงคล</v>
      </c>
      <c r="N294" s="17">
        <f>INDEX(Input_Score!D:D,MATCH(Table4[[#This Row],[TypeScoring]],Input_Score!A:A,0))</f>
        <v>3</v>
      </c>
      <c r="O294" s="17">
        <f t="shared" si="45"/>
        <v>2</v>
      </c>
      <c r="P294" s="17">
        <f t="shared" si="46"/>
        <v>-1</v>
      </c>
      <c r="Q294" s="17"/>
      <c r="R294">
        <f>COUNTIFS(U$3:U294,U294)</f>
        <v>36</v>
      </c>
      <c r="S294">
        <f>INDEX(Quadrant_GoogleSheets!C:C,MATCH(Table4[[#This Row],[PlaceName]],Quadrant_GoogleSheets!A:A,0))</f>
        <v>2</v>
      </c>
      <c r="T294">
        <f>INDEX(Quadrant_GoogleSheets!D:D,MATCH(Table4[[#This Row],[PlaceName]],Quadrant_GoogleSheets!A:A,0))</f>
        <v>-1</v>
      </c>
      <c r="U294" t="str">
        <f t="shared" si="49"/>
        <v>2,-1,Ok</v>
      </c>
      <c r="V294">
        <f t="shared" si="50"/>
        <v>0.05</v>
      </c>
      <c r="W294">
        <f t="shared" si="51"/>
        <v>0.02</v>
      </c>
    </row>
    <row r="295" spans="1:23" x14ac:dyDescent="0.2">
      <c r="A295" s="9">
        <f t="shared" si="52"/>
        <v>292</v>
      </c>
      <c r="B295" s="7" t="s">
        <v>871</v>
      </c>
      <c r="C295" s="6" t="s">
        <v>6</v>
      </c>
      <c r="D295" s="6" t="str">
        <f>IF(A295&gt;0,INDEX('Degree of Public Space By Distr'!A:A,MATCH(RawData_Position!A295,'Degree of Public Space By Distr'!L:L,0)),"")</f>
        <v>ลานกีฬาวัดธรรมมงคล</v>
      </c>
      <c r="E295" s="6" t="str">
        <f>IF(A295&gt;0,INDEX('Degree of Public Space By Distr'!J:J,MATCH(RawData_Position!A295,'Degree of Public Space By Distr'!L:L,0)),"")</f>
        <v>เขตพระโขนง</v>
      </c>
      <c r="F295" s="6">
        <f t="shared" si="47"/>
        <v>2.0499999999999998</v>
      </c>
      <c r="G295" s="6">
        <f t="shared" si="48"/>
        <v>1.05</v>
      </c>
      <c r="H295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295" s="7">
        <f>INDEX(Sheet1!D:D,MATCH(Table4[[#This Row],[PlaceName]],Sheet1!B:B,0))</f>
        <v>13.687417699999999</v>
      </c>
      <c r="J295" s="7">
        <f>INDEX(Sheet1!E:E,MATCH(Table4[[#This Row],[PlaceName]],Sheet1!B:B,0))</f>
        <v>100.6149913</v>
      </c>
      <c r="K295" s="17"/>
      <c r="L295" s="17" t="s">
        <v>1285</v>
      </c>
      <c r="M295" s="17" t="str">
        <f>IF(A295&gt;0,INDEX('Degree of Public Space By Distr'!A:A,MATCH(RawData_Position!A295,'Degree of Public Space By Distr'!L:L,0)),"")</f>
        <v>ลานกีฬาวัดธรรมมงคล</v>
      </c>
      <c r="N295" s="17">
        <f>INDEX(Input_Score!D:D,MATCH(Table4[[#This Row],[TypeScoring]],Input_Score!A:A,0))</f>
        <v>9</v>
      </c>
      <c r="O295" s="17">
        <f t="shared" si="45"/>
        <v>2</v>
      </c>
      <c r="P295" s="17">
        <f t="shared" si="46"/>
        <v>1</v>
      </c>
      <c r="Q295" s="17"/>
      <c r="R295">
        <f>COUNTIFS(U$3:U295,U295)</f>
        <v>6</v>
      </c>
      <c r="S295">
        <f>INDEX(Quadrant_GoogleSheets!C:C,MATCH(Table4[[#This Row],[PlaceName]],Quadrant_GoogleSheets!A:A,0))</f>
        <v>2</v>
      </c>
      <c r="T295">
        <f>INDEX(Quadrant_GoogleSheets!D:D,MATCH(Table4[[#This Row],[PlaceName]],Quadrant_GoogleSheets!A:A,0))</f>
        <v>1</v>
      </c>
      <c r="U295" t="str">
        <f t="shared" si="49"/>
        <v>2,1,Ok</v>
      </c>
      <c r="V295">
        <f t="shared" si="50"/>
        <v>0.05</v>
      </c>
      <c r="W295">
        <f t="shared" si="51"/>
        <v>0.05</v>
      </c>
    </row>
    <row r="296" spans="1:23" x14ac:dyDescent="0.2">
      <c r="A296" s="9">
        <f t="shared" si="52"/>
        <v>293</v>
      </c>
      <c r="B296" s="7" t="s">
        <v>872</v>
      </c>
      <c r="C296" s="6" t="s">
        <v>6</v>
      </c>
      <c r="D296" s="6" t="s">
        <v>1264</v>
      </c>
      <c r="E296" s="6" t="str">
        <f>IF(A296&gt;0,INDEX('Degree of Public Space By Distr'!J:J,MATCH(RawData_Position!A296,'Degree of Public Space By Distr'!L:L,0)),"")</f>
        <v>เขตพระโขนง</v>
      </c>
      <c r="F296" s="6">
        <f t="shared" si="47"/>
        <v>-0.25</v>
      </c>
      <c r="G296" s="6">
        <f t="shared" si="48"/>
        <v>0.03</v>
      </c>
      <c r="H29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6" s="7">
        <f>INDEX(Sheet1!D:D,MATCH(Table4[[#This Row],[PlaceName]],Sheet1!B:B,0))</f>
        <v>13.67814115</v>
      </c>
      <c r="J296" s="7">
        <f>INDEX(Sheet1!E:E,MATCH(Table4[[#This Row],[PlaceName]],Sheet1!B:B,0))</f>
        <v>100.632428</v>
      </c>
      <c r="K296" s="17" t="s">
        <v>1282</v>
      </c>
      <c r="L296" s="17" t="s">
        <v>1285</v>
      </c>
      <c r="M296" s="17" t="str">
        <f>IF(A296&gt;0,INDEX('Degree of Public Space By Distr'!A:A,MATCH(RawData_Position!A296,'Degree of Public Space By Distr'!L:L,0)),"")</f>
        <v>ลานกีฬาชุมชนเชลียง 5</v>
      </c>
      <c r="N296" s="17">
        <f>INDEX(Input_Score!D:D,MATCH(Table4[[#This Row],[TypeScoring]],Input_Score!A:A,0))</f>
        <v>5</v>
      </c>
      <c r="O296" s="17">
        <f t="shared" si="45"/>
        <v>0</v>
      </c>
      <c r="P296" s="17">
        <f t="shared" si="46"/>
        <v>0</v>
      </c>
      <c r="Q296" s="17"/>
      <c r="R296">
        <f>COUNTIFS(U$3:U296,U296)</f>
        <v>25</v>
      </c>
      <c r="S296">
        <f>IFERROR(INDEX(Quadrant_GoogleSheets!C:C,MATCH(Table4[[#This Row],[PlaceName]],Quadrant_GoogleSheets!A:A,0)),INDEX(Quadrant_GoogleSheets!C:C,MATCH(M296,Quadrant_GoogleSheets!A:A,0)))</f>
        <v>0</v>
      </c>
      <c r="T296">
        <f>IFERROR(INDEX(Quadrant_GoogleSheets!D:D,MATCH(Table4[[#This Row],[PlaceName]],Quadrant_GoogleSheets!A:A,0)),INDEX(Quadrant_GoogleSheets!D:D,MATCH(M296,Quadrant_GoogleSheets!A:A,0)))</f>
        <v>0</v>
      </c>
      <c r="U296" t="str">
        <f t="shared" si="49"/>
        <v>0,0,Ok</v>
      </c>
      <c r="V296">
        <f t="shared" si="50"/>
        <v>-0.25</v>
      </c>
      <c r="W296">
        <f t="shared" si="51"/>
        <v>0.03</v>
      </c>
    </row>
    <row r="297" spans="1:23" x14ac:dyDescent="0.2">
      <c r="A297" s="9">
        <f t="shared" si="52"/>
        <v>294</v>
      </c>
      <c r="B297" s="7" t="s">
        <v>873</v>
      </c>
      <c r="C297" s="6" t="s">
        <v>6</v>
      </c>
      <c r="D297" s="6" t="str">
        <f>IF(A297&gt;0,INDEX('Degree of Public Space By Distr'!A:A,MATCH(RawData_Position!A297,'Degree of Public Space By Distr'!L:L,0)),"")</f>
        <v>ลานกีฬาชุมชนบุญกุศล</v>
      </c>
      <c r="E297" s="6" t="str">
        <f>IF(A297&gt;0,INDEX('Degree of Public Space By Distr'!J:J,MATCH(RawData_Position!A297,'Degree of Public Space By Distr'!L:L,0)),"")</f>
        <v>เขตพระโขนง</v>
      </c>
      <c r="F297" s="6">
        <f t="shared" si="47"/>
        <v>0.05</v>
      </c>
      <c r="G297" s="6">
        <f t="shared" si="48"/>
        <v>0.03</v>
      </c>
      <c r="H29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7" s="7">
        <f>INDEX(Sheet1!D:D,MATCH(Table4[[#This Row],[PlaceName]],Sheet1!B:B,0))</f>
        <v>13.68498713</v>
      </c>
      <c r="J297" s="7">
        <f>INDEX(Sheet1!E:E,MATCH(Table4[[#This Row],[PlaceName]],Sheet1!B:B,0))</f>
        <v>100.61825349999999</v>
      </c>
      <c r="K297" s="17"/>
      <c r="L297" s="17" t="s">
        <v>1285</v>
      </c>
      <c r="M297" s="17" t="str">
        <f>IF(A297&gt;0,INDEX('Degree of Public Space By Distr'!A:A,MATCH(RawData_Position!A297,'Degree of Public Space By Distr'!L:L,0)),"")</f>
        <v>ลานกีฬาชุมชนบุญกุศล</v>
      </c>
      <c r="N297" s="17">
        <f>INDEX(Input_Score!D:D,MATCH(Table4[[#This Row],[TypeScoring]],Input_Score!A:A,0))</f>
        <v>5</v>
      </c>
      <c r="O297" s="17">
        <f t="shared" si="45"/>
        <v>0</v>
      </c>
      <c r="P297" s="17">
        <f t="shared" si="46"/>
        <v>0</v>
      </c>
      <c r="Q297" s="17"/>
      <c r="R297">
        <f>COUNTIFS(U$3:U297,U297)</f>
        <v>26</v>
      </c>
      <c r="S297">
        <f>INDEX(Quadrant_GoogleSheets!C:C,MATCH(Table4[[#This Row],[PlaceName]],Quadrant_GoogleSheets!A:A,0))</f>
        <v>0</v>
      </c>
      <c r="T297">
        <f>INDEX(Quadrant_GoogleSheets!D:D,MATCH(Table4[[#This Row],[PlaceName]],Quadrant_GoogleSheets!A:A,0))</f>
        <v>0</v>
      </c>
      <c r="U297" t="str">
        <f t="shared" si="49"/>
        <v>0,0,Ok</v>
      </c>
      <c r="V297">
        <f t="shared" si="50"/>
        <v>0.05</v>
      </c>
      <c r="W297">
        <f t="shared" si="51"/>
        <v>0.03</v>
      </c>
    </row>
    <row r="298" spans="1:23" x14ac:dyDescent="0.2">
      <c r="A298" s="9">
        <f t="shared" si="52"/>
        <v>295</v>
      </c>
      <c r="B298" s="7" t="s">
        <v>874</v>
      </c>
      <c r="C298" s="6" t="s">
        <v>6</v>
      </c>
      <c r="D298" s="6" t="str">
        <f>IF(A298&gt;0,INDEX('Degree of Public Space By Distr'!A:A,MATCH(RawData_Position!A298,'Degree of Public Space By Distr'!L:L,0)),"")</f>
        <v>ลานกีฬาโรงเรียนวชิรธรรมสาธิต</v>
      </c>
      <c r="E298" s="6" t="str">
        <f>IF(A298&gt;0,INDEX('Degree of Public Space By Distr'!J:J,MATCH(RawData_Position!A298,'Degree of Public Space By Distr'!L:L,0)),"")</f>
        <v>เขตพระโขนง</v>
      </c>
      <c r="F298" s="6">
        <f t="shared" si="47"/>
        <v>2.1</v>
      </c>
      <c r="G298" s="6">
        <f t="shared" si="48"/>
        <v>-0.98</v>
      </c>
      <c r="H298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298" s="7">
        <f>INDEX(Sheet1!D:D,MATCH(Table4[[#This Row],[PlaceName]],Sheet1!B:B,0))</f>
        <v>13.691479579999999</v>
      </c>
      <c r="J298" s="7">
        <f>INDEX(Sheet1!E:E,MATCH(Table4[[#This Row],[PlaceName]],Sheet1!B:B,0))</f>
        <v>100.6334773</v>
      </c>
      <c r="K298" s="17"/>
      <c r="L298" s="17" t="s">
        <v>1285</v>
      </c>
      <c r="M298" s="17" t="str">
        <f>IF(A298&gt;0,INDEX('Degree of Public Space By Distr'!A:A,MATCH(RawData_Position!A298,'Degree of Public Space By Distr'!L:L,0)),"")</f>
        <v>ลานกีฬาโรงเรียนวชิรธรรมสาธิต</v>
      </c>
      <c r="N298" s="17">
        <f>INDEX(Input_Score!D:D,MATCH(Table4[[#This Row],[TypeScoring]],Input_Score!A:A,0))</f>
        <v>3</v>
      </c>
      <c r="O298" s="17">
        <f t="shared" si="45"/>
        <v>2</v>
      </c>
      <c r="P298" s="17">
        <f t="shared" si="46"/>
        <v>-1</v>
      </c>
      <c r="Q298" s="17"/>
      <c r="R298">
        <f>COUNTIFS(U$3:U298,U298)</f>
        <v>37</v>
      </c>
      <c r="S298">
        <f>INDEX(Quadrant_GoogleSheets!C:C,MATCH(Table4[[#This Row],[PlaceName]],Quadrant_GoogleSheets!A:A,0))</f>
        <v>2</v>
      </c>
      <c r="T298">
        <f>INDEX(Quadrant_GoogleSheets!D:D,MATCH(Table4[[#This Row],[PlaceName]],Quadrant_GoogleSheets!A:A,0))</f>
        <v>-1</v>
      </c>
      <c r="U298" t="str">
        <f t="shared" si="49"/>
        <v>2,-1,Ok</v>
      </c>
      <c r="V298">
        <f t="shared" si="50"/>
        <v>0.1</v>
      </c>
      <c r="W298">
        <f t="shared" si="51"/>
        <v>0.02</v>
      </c>
    </row>
    <row r="299" spans="1:23" x14ac:dyDescent="0.2">
      <c r="A299" s="9">
        <f t="shared" si="52"/>
        <v>296</v>
      </c>
      <c r="B299" s="7" t="s">
        <v>875</v>
      </c>
      <c r="C299" s="6" t="s">
        <v>6</v>
      </c>
      <c r="D299" s="6" t="str">
        <f>IF(A299&gt;0,INDEX('Degree of Public Space By Distr'!A:A,MATCH(RawData_Position!A299,'Degree of Public Space By Distr'!L:L,0)),"")</f>
        <v>ลานกีฬาพงษ์สังข์เจริญสุข</v>
      </c>
      <c r="E299" s="6" t="str">
        <f>IF(A299&gt;0,INDEX('Degree of Public Space By Distr'!J:J,MATCH(RawData_Position!A299,'Degree of Public Space By Distr'!L:L,0)),"")</f>
        <v>เขตพระโขนง</v>
      </c>
      <c r="F299" s="6">
        <f t="shared" si="47"/>
        <v>0.1</v>
      </c>
      <c r="G299" s="6">
        <f t="shared" si="48"/>
        <v>0.03</v>
      </c>
      <c r="H29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299" s="7">
        <f>INDEX(Sheet1!D:D,MATCH(Table4[[#This Row],[PlaceName]],Sheet1!B:B,0))</f>
        <v>13.70317406</v>
      </c>
      <c r="J299" s="7">
        <f>INDEX(Sheet1!E:E,MATCH(Table4[[#This Row],[PlaceName]],Sheet1!B:B,0))</f>
        <v>100.61794310000001</v>
      </c>
      <c r="K299" s="17"/>
      <c r="L299" s="17" t="s">
        <v>1285</v>
      </c>
      <c r="M299" s="17" t="str">
        <f>IF(A299&gt;0,INDEX('Degree of Public Space By Distr'!A:A,MATCH(RawData_Position!A299,'Degree of Public Space By Distr'!L:L,0)),"")</f>
        <v>ลานกีฬาพงษ์สังข์เจริญสุข</v>
      </c>
      <c r="N299" s="17">
        <f>INDEX(Input_Score!D:D,MATCH(Table4[[#This Row],[TypeScoring]],Input_Score!A:A,0))</f>
        <v>5</v>
      </c>
      <c r="O299" s="17">
        <f t="shared" si="45"/>
        <v>0</v>
      </c>
      <c r="P299" s="17">
        <f t="shared" si="46"/>
        <v>0</v>
      </c>
      <c r="Q299" s="17"/>
      <c r="R299">
        <f>COUNTIFS(U$3:U299,U299)</f>
        <v>27</v>
      </c>
      <c r="S299">
        <f>INDEX(Quadrant_GoogleSheets!C:C,MATCH(Table4[[#This Row],[PlaceName]],Quadrant_GoogleSheets!A:A,0))</f>
        <v>0</v>
      </c>
      <c r="T299">
        <f>INDEX(Quadrant_GoogleSheets!D:D,MATCH(Table4[[#This Row],[PlaceName]],Quadrant_GoogleSheets!A:A,0))</f>
        <v>0</v>
      </c>
      <c r="U299" t="str">
        <f t="shared" si="49"/>
        <v>0,0,Ok</v>
      </c>
      <c r="V299">
        <f t="shared" si="50"/>
        <v>0.1</v>
      </c>
      <c r="W299">
        <f t="shared" si="51"/>
        <v>0.03</v>
      </c>
    </row>
    <row r="300" spans="1:23" x14ac:dyDescent="0.2">
      <c r="A300" s="9">
        <f t="shared" si="52"/>
        <v>297</v>
      </c>
      <c r="B300" s="7" t="s">
        <v>876</v>
      </c>
      <c r="C300" s="6" t="s">
        <v>6</v>
      </c>
      <c r="D300" s="6" t="str">
        <f>IF(A300&gt;0,INDEX('Degree of Public Space By Distr'!A:A,MATCH(RawData_Position!A300,'Degree of Public Space By Distr'!L:L,0)),"")</f>
        <v>ลานกีฬาโรงเรียนวัดราษฎร์ศรัทธาธรรม</v>
      </c>
      <c r="E300" s="6" t="str">
        <f>IF(A300&gt;0,INDEX('Degree of Public Space By Distr'!J:J,MATCH(RawData_Position!A300,'Degree of Public Space By Distr'!L:L,0)),"")</f>
        <v>เขตพระโขนง</v>
      </c>
      <c r="F300" s="6">
        <f t="shared" si="47"/>
        <v>2.15</v>
      </c>
      <c r="G300" s="6">
        <f t="shared" si="48"/>
        <v>-0.98</v>
      </c>
      <c r="H300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00" s="7">
        <f>INDEX(Sheet1!D:D,MATCH(Table4[[#This Row],[PlaceName]],Sheet1!B:B,0))</f>
        <v>13.702489330000001</v>
      </c>
      <c r="J300" s="7">
        <f>INDEX(Sheet1!E:E,MATCH(Table4[[#This Row],[PlaceName]],Sheet1!B:B,0))</f>
        <v>100.62225770000001</v>
      </c>
      <c r="K300" s="17"/>
      <c r="L300" s="17" t="s">
        <v>1285</v>
      </c>
      <c r="M300" s="17" t="str">
        <f>IF(A300&gt;0,INDEX('Degree of Public Space By Distr'!A:A,MATCH(RawData_Position!A300,'Degree of Public Space By Distr'!L:L,0)),"")</f>
        <v>ลานกีฬาโรงเรียนวัดราษฎร์ศรัทธาธรรม</v>
      </c>
      <c r="N300" s="17">
        <f>INDEX(Input_Score!D:D,MATCH(Table4[[#This Row],[TypeScoring]],Input_Score!A:A,0))</f>
        <v>3</v>
      </c>
      <c r="O300" s="17">
        <f t="shared" si="45"/>
        <v>2</v>
      </c>
      <c r="P300" s="17">
        <f t="shared" si="46"/>
        <v>-1</v>
      </c>
      <c r="Q300" s="17"/>
      <c r="R300">
        <f>COUNTIFS(U$3:U300,U300)</f>
        <v>38</v>
      </c>
      <c r="S300">
        <f>INDEX(Quadrant_GoogleSheets!C:C,MATCH(Table4[[#This Row],[PlaceName]],Quadrant_GoogleSheets!A:A,0))</f>
        <v>2</v>
      </c>
      <c r="T300">
        <f>INDEX(Quadrant_GoogleSheets!D:D,MATCH(Table4[[#This Row],[PlaceName]],Quadrant_GoogleSheets!A:A,0))</f>
        <v>-1</v>
      </c>
      <c r="U300" t="str">
        <f t="shared" si="49"/>
        <v>2,-1,Ok</v>
      </c>
      <c r="V300">
        <f t="shared" si="50"/>
        <v>0.15</v>
      </c>
      <c r="W300">
        <f t="shared" si="51"/>
        <v>0.02</v>
      </c>
    </row>
    <row r="301" spans="1:23" x14ac:dyDescent="0.2">
      <c r="A301" s="9">
        <f t="shared" si="52"/>
        <v>298</v>
      </c>
      <c r="B301" s="7" t="s">
        <v>877</v>
      </c>
      <c r="C301" s="6" t="s">
        <v>6</v>
      </c>
      <c r="D301" s="6" t="str">
        <f>IF(A301&gt;0,INDEX('Degree of Public Space By Distr'!A:A,MATCH(RawData_Position!A301,'Degree of Public Space By Distr'!L:L,0)),"")</f>
        <v>ลานกีฬาหมู่บ้านนิรันดร์วิลล่า</v>
      </c>
      <c r="E301" s="6" t="str">
        <f>IF(A301&gt;0,INDEX('Degree of Public Space By Distr'!J:J,MATCH(RawData_Position!A301,'Degree of Public Space By Distr'!L:L,0)),"")</f>
        <v>เขตพระโขนง</v>
      </c>
      <c r="F301" s="6">
        <f t="shared" si="47"/>
        <v>0.15</v>
      </c>
      <c r="G301" s="6">
        <f t="shared" si="48"/>
        <v>0.03</v>
      </c>
      <c r="H30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1" s="7">
        <f>INDEX(Sheet1!D:D,MATCH(Table4[[#This Row],[PlaceName]],Sheet1!B:B,0))</f>
        <v>13.70118559</v>
      </c>
      <c r="J301" s="7">
        <f>INDEX(Sheet1!E:E,MATCH(Table4[[#This Row],[PlaceName]],Sheet1!B:B,0))</f>
        <v>100.6275651</v>
      </c>
      <c r="K301" s="17"/>
      <c r="L301" s="17" t="s">
        <v>1285</v>
      </c>
      <c r="M301" s="17" t="str">
        <f>IF(A301&gt;0,INDEX('Degree of Public Space By Distr'!A:A,MATCH(RawData_Position!A301,'Degree of Public Space By Distr'!L:L,0)),"")</f>
        <v>ลานกีฬาหมู่บ้านนิรันดร์วิลล่า</v>
      </c>
      <c r="N301" s="17">
        <f>INDEX(Input_Score!D:D,MATCH(Table4[[#This Row],[TypeScoring]],Input_Score!A:A,0))</f>
        <v>5</v>
      </c>
      <c r="O301" s="17">
        <f t="shared" si="45"/>
        <v>0</v>
      </c>
      <c r="P301" s="17">
        <f t="shared" si="46"/>
        <v>0</v>
      </c>
      <c r="Q301" s="17"/>
      <c r="R301">
        <f>COUNTIFS(U$3:U301,U301)</f>
        <v>28</v>
      </c>
      <c r="S301">
        <f>INDEX(Quadrant_GoogleSheets!C:C,MATCH(Table4[[#This Row],[PlaceName]],Quadrant_GoogleSheets!A:A,0))</f>
        <v>0</v>
      </c>
      <c r="T301">
        <f>INDEX(Quadrant_GoogleSheets!D:D,MATCH(Table4[[#This Row],[PlaceName]],Quadrant_GoogleSheets!A:A,0))</f>
        <v>0</v>
      </c>
      <c r="U301" t="str">
        <f t="shared" si="49"/>
        <v>0,0,Ok</v>
      </c>
      <c r="V301">
        <f t="shared" si="50"/>
        <v>0.15</v>
      </c>
      <c r="W301">
        <f t="shared" si="51"/>
        <v>0.03</v>
      </c>
    </row>
    <row r="302" spans="1:23" x14ac:dyDescent="0.2">
      <c r="A302" s="9">
        <f t="shared" si="52"/>
        <v>299</v>
      </c>
      <c r="B302" s="7" t="s">
        <v>878</v>
      </c>
      <c r="C302" s="6" t="s">
        <v>6</v>
      </c>
      <c r="D302" s="6" t="str">
        <f>IF(A302&gt;0,INDEX('Degree of Public Space By Distr'!A:A,MATCH(RawData_Position!A302,'Degree of Public Space By Distr'!L:L,0)),"")</f>
        <v>ลานกีฬาซอยรุ่งอรุณ</v>
      </c>
      <c r="E302" s="6" t="str">
        <f>IF(A302&gt;0,INDEX('Degree of Public Space By Distr'!J:J,MATCH(RawData_Position!A302,'Degree of Public Space By Distr'!L:L,0)),"")</f>
        <v>เขตพระโขนง</v>
      </c>
      <c r="F302" s="6">
        <f t="shared" si="47"/>
        <v>0.2</v>
      </c>
      <c r="G302" s="6">
        <f t="shared" si="48"/>
        <v>0.03</v>
      </c>
      <c r="H30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2" s="7">
        <f>INDEX(Sheet1!D:D,MATCH(Table4[[#This Row],[PlaceName]],Sheet1!B:B,0))</f>
        <v>13.69712908</v>
      </c>
      <c r="J302" s="7">
        <f>INDEX(Sheet1!E:E,MATCH(Table4[[#This Row],[PlaceName]],Sheet1!B:B,0))</f>
        <v>100.6343701</v>
      </c>
      <c r="K302" s="17"/>
      <c r="L302" s="17" t="s">
        <v>1285</v>
      </c>
      <c r="M302" s="17" t="str">
        <f>IF(A302&gt;0,INDEX('Degree of Public Space By Distr'!A:A,MATCH(RawData_Position!A302,'Degree of Public Space By Distr'!L:L,0)),"")</f>
        <v>ลานกีฬาซอยรุ่งอรุณ</v>
      </c>
      <c r="N302" s="17">
        <f>INDEX(Input_Score!D:D,MATCH(Table4[[#This Row],[TypeScoring]],Input_Score!A:A,0))</f>
        <v>5</v>
      </c>
      <c r="O302" s="17">
        <f t="shared" si="45"/>
        <v>0</v>
      </c>
      <c r="P302" s="17">
        <f t="shared" si="46"/>
        <v>0</v>
      </c>
      <c r="Q302" s="17"/>
      <c r="R302">
        <f>COUNTIFS(U$3:U302,U302)</f>
        <v>29</v>
      </c>
      <c r="S302">
        <f>INDEX(Quadrant_GoogleSheets!C:C,MATCH(Table4[[#This Row],[PlaceName]],Quadrant_GoogleSheets!A:A,0))</f>
        <v>0</v>
      </c>
      <c r="T302">
        <f>INDEX(Quadrant_GoogleSheets!D:D,MATCH(Table4[[#This Row],[PlaceName]],Quadrant_GoogleSheets!A:A,0))</f>
        <v>0</v>
      </c>
      <c r="U302" t="str">
        <f t="shared" si="49"/>
        <v>0,0,Ok</v>
      </c>
      <c r="V302">
        <f t="shared" si="50"/>
        <v>0.2</v>
      </c>
      <c r="W302">
        <f t="shared" si="51"/>
        <v>0.03</v>
      </c>
    </row>
    <row r="303" spans="1:23" x14ac:dyDescent="0.2">
      <c r="A303" s="9">
        <f t="shared" si="52"/>
        <v>300</v>
      </c>
      <c r="B303" s="7" t="s">
        <v>879</v>
      </c>
      <c r="C303" s="6" t="s">
        <v>6</v>
      </c>
      <c r="D303" s="6" t="str">
        <f>IF(A303&gt;0,INDEX('Degree of Public Space By Distr'!A:A,MATCH(RawData_Position!A303,'Degree of Public Space By Distr'!L:L,0)),"")</f>
        <v>ลานกีฬาชุมชนสุนทรธรรม</v>
      </c>
      <c r="E303" s="6" t="str">
        <f>IF(A303&gt;0,INDEX('Degree of Public Space By Distr'!J:J,MATCH(RawData_Position!A303,'Degree of Public Space By Distr'!L:L,0)),"")</f>
        <v>เขตพระโขนง</v>
      </c>
      <c r="F303" s="6">
        <f t="shared" si="47"/>
        <v>0.25</v>
      </c>
      <c r="G303" s="6">
        <f t="shared" si="48"/>
        <v>0.03</v>
      </c>
      <c r="H30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3" s="7">
        <f>INDEX(Sheet1!D:D,MATCH(Table4[[#This Row],[PlaceName]],Sheet1!B:B,0))</f>
        <v>13.696036019999999</v>
      </c>
      <c r="J303" s="7">
        <f>INDEX(Sheet1!E:E,MATCH(Table4[[#This Row],[PlaceName]],Sheet1!B:B,0))</f>
        <v>100.63001920000001</v>
      </c>
      <c r="K303" s="17"/>
      <c r="L303" s="17" t="s">
        <v>1285</v>
      </c>
      <c r="M303" s="17" t="str">
        <f>IF(A303&gt;0,INDEX('Degree of Public Space By Distr'!A:A,MATCH(RawData_Position!A303,'Degree of Public Space By Distr'!L:L,0)),"")</f>
        <v>ลานกีฬาชุมชนสุนทรธรรม</v>
      </c>
      <c r="N303" s="17">
        <f>INDEX(Input_Score!D:D,MATCH(Table4[[#This Row],[TypeScoring]],Input_Score!A:A,0))</f>
        <v>5</v>
      </c>
      <c r="O303" s="17">
        <f t="shared" si="45"/>
        <v>0</v>
      </c>
      <c r="P303" s="17">
        <f t="shared" si="46"/>
        <v>0</v>
      </c>
      <c r="Q303" s="17"/>
      <c r="R303">
        <f>COUNTIFS(U$3:U303,U303)</f>
        <v>30</v>
      </c>
      <c r="S303">
        <f>INDEX(Quadrant_GoogleSheets!C:C,MATCH(Table4[[#This Row],[PlaceName]],Quadrant_GoogleSheets!A:A,0))</f>
        <v>0</v>
      </c>
      <c r="T303">
        <f>INDEX(Quadrant_GoogleSheets!D:D,MATCH(Table4[[#This Row],[PlaceName]],Quadrant_GoogleSheets!A:A,0))</f>
        <v>0</v>
      </c>
      <c r="U303" t="str">
        <f t="shared" si="49"/>
        <v>0,0,Ok</v>
      </c>
      <c r="V303">
        <f t="shared" si="50"/>
        <v>0.25</v>
      </c>
      <c r="W303">
        <f t="shared" si="51"/>
        <v>0.03</v>
      </c>
    </row>
    <row r="304" spans="1:23" x14ac:dyDescent="0.2">
      <c r="A304" s="9">
        <f t="shared" si="52"/>
        <v>301</v>
      </c>
      <c r="B304" s="7" t="s">
        <v>880</v>
      </c>
      <c r="C304" s="6" t="s">
        <v>6</v>
      </c>
      <c r="D304" s="6" t="s">
        <v>1265</v>
      </c>
      <c r="E304" s="6" t="str">
        <f>IF(A304&gt;0,INDEX('Degree of Public Space By Distr'!J:J,MATCH(RawData_Position!A304,'Degree of Public Space By Distr'!L:L,0)),"")</f>
        <v>เขตพระโขนง</v>
      </c>
      <c r="F304" s="6">
        <f t="shared" si="47"/>
        <v>-0.05</v>
      </c>
      <c r="G304" s="6">
        <f t="shared" si="48"/>
        <v>0.02</v>
      </c>
      <c r="H304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4" s="7">
        <f>INDEX(Sheet1!D:D,MATCH(Table4[[#This Row],[PlaceName]],Sheet1!B:B,0))</f>
        <v>13.694069470000001</v>
      </c>
      <c r="J304" s="7">
        <f>INDEX(Sheet1!E:E,MATCH(Table4[[#This Row],[PlaceName]],Sheet1!B:B,0))</f>
        <v>100.6293038</v>
      </c>
      <c r="K304" s="17" t="s">
        <v>1282</v>
      </c>
      <c r="L304" s="17" t="s">
        <v>1285</v>
      </c>
      <c r="M304" s="17" t="s">
        <v>1395</v>
      </c>
      <c r="N304" s="17">
        <f>INDEX(Input_Score!D:D,MATCH(Table4[[#This Row],[TypeScoring]],Input_Score!A:A,0))</f>
        <v>5</v>
      </c>
      <c r="O304" s="17">
        <f t="shared" si="45"/>
        <v>0</v>
      </c>
      <c r="P304" s="17">
        <f t="shared" si="46"/>
        <v>0</v>
      </c>
      <c r="Q304" s="17"/>
      <c r="R304">
        <f>COUNTIFS(U$3:U304,U304)</f>
        <v>31</v>
      </c>
      <c r="S304">
        <f>IFERROR(INDEX(Quadrant_GoogleSheets!C:C,MATCH(Table4[[#This Row],[PlaceName]],Quadrant_GoogleSheets!A:A,0)),INDEX(Quadrant_GoogleSheets!C:C,MATCH(M304,Quadrant_GoogleSheets!A:A,0)))</f>
        <v>0</v>
      </c>
      <c r="T304">
        <f>IFERROR(INDEX(Quadrant_GoogleSheets!D:D,MATCH(Table4[[#This Row],[PlaceName]],Quadrant_GoogleSheets!A:A,0)),INDEX(Quadrant_GoogleSheets!D:D,MATCH(M304,Quadrant_GoogleSheets!A:A,0)))</f>
        <v>0</v>
      </c>
      <c r="U304" t="str">
        <f t="shared" si="49"/>
        <v>0,0,Ok</v>
      </c>
      <c r="V304">
        <f t="shared" si="50"/>
        <v>-0.05</v>
      </c>
      <c r="W304">
        <f t="shared" si="51"/>
        <v>0.02</v>
      </c>
    </row>
    <row r="305" spans="1:23" x14ac:dyDescent="0.2">
      <c r="A305" s="9">
        <f t="shared" si="52"/>
        <v>302</v>
      </c>
      <c r="B305" s="7" t="s">
        <v>881</v>
      </c>
      <c r="C305" s="6" t="s">
        <v>6</v>
      </c>
      <c r="D305" s="6" t="str">
        <f>IF(A305&gt;0,INDEX('Degree of Public Space By Distr'!A:A,MATCH(RawData_Position!A305,'Degree of Public Space By Distr'!L:L,0)),"")</f>
        <v>ลานกีฬาหมู่บ้านสุขสุวรรณ</v>
      </c>
      <c r="E305" s="6" t="str">
        <f>IF(A305&gt;0,INDEX('Degree of Public Space By Distr'!J:J,MATCH(RawData_Position!A305,'Degree of Public Space By Distr'!L:L,0)),"")</f>
        <v>เขตพระโขนง</v>
      </c>
      <c r="F305" s="6">
        <f t="shared" si="47"/>
        <v>-0.1</v>
      </c>
      <c r="G305" s="6">
        <f t="shared" si="48"/>
        <v>0.02</v>
      </c>
      <c r="H30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5" s="7">
        <f>INDEX(Sheet1!D:D,MATCH(Table4[[#This Row],[PlaceName]],Sheet1!B:B,0))</f>
        <v>13.693452710000001</v>
      </c>
      <c r="J305" s="7">
        <f>INDEX(Sheet1!E:E,MATCH(Table4[[#This Row],[PlaceName]],Sheet1!B:B,0))</f>
        <v>100.63528530000001</v>
      </c>
      <c r="K305" s="17"/>
      <c r="L305" s="17" t="s">
        <v>1285</v>
      </c>
      <c r="M305" s="17" t="str">
        <f>IF(A305&gt;0,INDEX('Degree of Public Space By Distr'!A:A,MATCH(RawData_Position!A305,'Degree of Public Space By Distr'!L:L,0)),"")</f>
        <v>ลานกีฬาหมู่บ้านสุขสุวรรณ</v>
      </c>
      <c r="N305" s="17">
        <f>INDEX(Input_Score!D:D,MATCH(Table4[[#This Row],[TypeScoring]],Input_Score!A:A,0))</f>
        <v>5</v>
      </c>
      <c r="O305" s="17">
        <f t="shared" si="45"/>
        <v>0</v>
      </c>
      <c r="P305" s="17">
        <f t="shared" si="46"/>
        <v>0</v>
      </c>
      <c r="Q305" s="17"/>
      <c r="R305">
        <f>COUNTIFS(U$3:U305,U305)</f>
        <v>32</v>
      </c>
      <c r="S305">
        <f>INDEX(Quadrant_GoogleSheets!C:C,MATCH(Table4[[#This Row],[PlaceName]],Quadrant_GoogleSheets!A:A,0))</f>
        <v>0</v>
      </c>
      <c r="T305">
        <f>INDEX(Quadrant_GoogleSheets!D:D,MATCH(Table4[[#This Row],[PlaceName]],Quadrant_GoogleSheets!A:A,0))</f>
        <v>0</v>
      </c>
      <c r="U305" t="str">
        <f t="shared" si="49"/>
        <v>0,0,Ok</v>
      </c>
      <c r="V305">
        <f t="shared" si="50"/>
        <v>-0.1</v>
      </c>
      <c r="W305">
        <f t="shared" si="51"/>
        <v>0.02</v>
      </c>
    </row>
    <row r="306" spans="1:23" x14ac:dyDescent="0.2">
      <c r="A306" s="9">
        <f t="shared" si="52"/>
        <v>303</v>
      </c>
      <c r="B306" s="7" t="s">
        <v>882</v>
      </c>
      <c r="C306" s="6" t="s">
        <v>6</v>
      </c>
      <c r="D306" s="6" t="str">
        <f>IF(A306&gt;0,INDEX('Degree of Public Space By Distr'!A:A,MATCH(RawData_Position!A306,'Degree of Public Space By Distr'!L:L,0)),"")</f>
        <v>สวนพระคริสตธรรมเพ็นเทคอสในประเทศไทย</v>
      </c>
      <c r="E306" s="6" t="str">
        <f>IF(A306&gt;0,INDEX('Degree of Public Space By Distr'!J:J,MATCH(RawData_Position!A306,'Degree of Public Space By Distr'!L:L,0)),"")</f>
        <v>เขตพระโขนง</v>
      </c>
      <c r="F306" s="6">
        <f t="shared" si="47"/>
        <v>0.05</v>
      </c>
      <c r="G306" s="6">
        <f t="shared" si="48"/>
        <v>-0.95</v>
      </c>
      <c r="H306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306" s="7">
        <f>INDEX(Sheet1!D:D,MATCH(Table4[[#This Row],[PlaceName]],Sheet1!B:B,0))</f>
        <v>13.67992712</v>
      </c>
      <c r="J306" s="7">
        <f>INDEX(Sheet1!E:E,MATCH(Table4[[#This Row],[PlaceName]],Sheet1!B:B,0))</f>
        <v>100.6266492</v>
      </c>
      <c r="K306" s="17"/>
      <c r="L306" s="17" t="s">
        <v>1285</v>
      </c>
      <c r="M306" s="17" t="str">
        <f>IF(A306&gt;0,INDEX('Degree of Public Space By Distr'!A:A,MATCH(RawData_Position!A306,'Degree of Public Space By Distr'!L:L,0)),"")</f>
        <v>สวนพระคริสตธรรมเพ็นเทคอสในประเทศไทย</v>
      </c>
      <c r="N306" s="17">
        <f>INDEX(Input_Score!D:D,MATCH(Table4[[#This Row],[TypeScoring]],Input_Score!A:A,0))</f>
        <v>2</v>
      </c>
      <c r="O306" s="17">
        <f t="shared" si="45"/>
        <v>0</v>
      </c>
      <c r="P306" s="17">
        <f t="shared" si="46"/>
        <v>-1</v>
      </c>
      <c r="Q306" s="17"/>
      <c r="R306">
        <f>COUNTIFS(U$3:U306,U306)</f>
        <v>6</v>
      </c>
      <c r="S306">
        <f>INDEX(Quadrant_GoogleSheets!C:C,MATCH(Table4[[#This Row],[PlaceName]],Quadrant_GoogleSheets!A:A,0))</f>
        <v>0</v>
      </c>
      <c r="T306">
        <f>INDEX(Quadrant_GoogleSheets!D:D,MATCH(Table4[[#This Row],[PlaceName]],Quadrant_GoogleSheets!A:A,0))</f>
        <v>-1</v>
      </c>
      <c r="U306" t="str">
        <f t="shared" si="49"/>
        <v>0,-1,Ok</v>
      </c>
      <c r="V306">
        <f t="shared" si="50"/>
        <v>0.05</v>
      </c>
      <c r="W306">
        <f t="shared" si="51"/>
        <v>0.05</v>
      </c>
    </row>
    <row r="307" spans="1:23" x14ac:dyDescent="0.2">
      <c r="A307" s="9">
        <f t="shared" si="52"/>
        <v>304</v>
      </c>
      <c r="B307" s="7" t="s">
        <v>883</v>
      </c>
      <c r="C307" s="6" t="s">
        <v>6</v>
      </c>
      <c r="D307" s="6" t="str">
        <f>IF(A307&gt;0,INDEX('Degree of Public Space By Distr'!A:A,MATCH(RawData_Position!A307,'Degree of Public Space By Distr'!L:L,0)),"")</f>
        <v>สวนโรงเรียนพระโขนงวิทยาลัย</v>
      </c>
      <c r="E307" s="6" t="str">
        <f>IF(A307&gt;0,INDEX('Degree of Public Space By Distr'!J:J,MATCH(RawData_Position!A307,'Degree of Public Space By Distr'!L:L,0)),"")</f>
        <v>เขตพระโขนง</v>
      </c>
      <c r="F307" s="6">
        <f t="shared" si="47"/>
        <v>2.2000000000000002</v>
      </c>
      <c r="G307" s="6">
        <f t="shared" si="48"/>
        <v>-0.98</v>
      </c>
      <c r="H30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07" s="7">
        <f>INDEX(Sheet1!D:D,MATCH(Table4[[#This Row],[PlaceName]],Sheet1!B:B,0))</f>
        <v>13.695135049999999</v>
      </c>
      <c r="J307" s="7">
        <f>INDEX(Sheet1!E:E,MATCH(Table4[[#This Row],[PlaceName]],Sheet1!B:B,0))</f>
        <v>100.591219</v>
      </c>
      <c r="K307" s="17"/>
      <c r="L307" s="17" t="s">
        <v>1285</v>
      </c>
      <c r="M307" s="17" t="str">
        <f>IF(A307&gt;0,INDEX('Degree of Public Space By Distr'!A:A,MATCH(RawData_Position!A307,'Degree of Public Space By Distr'!L:L,0)),"")</f>
        <v>สวนโรงเรียนพระโขนงวิทยาลัย</v>
      </c>
      <c r="N307" s="17">
        <f>INDEX(Input_Score!D:D,MATCH(Table4[[#This Row],[TypeScoring]],Input_Score!A:A,0))</f>
        <v>3</v>
      </c>
      <c r="O307" s="17">
        <f t="shared" si="45"/>
        <v>2</v>
      </c>
      <c r="P307" s="17">
        <f t="shared" si="46"/>
        <v>-1</v>
      </c>
      <c r="Q307" s="17"/>
      <c r="R307">
        <f>COUNTIFS(U$3:U307,U307)</f>
        <v>39</v>
      </c>
      <c r="S307">
        <f>INDEX(Quadrant_GoogleSheets!C:C,MATCH(Table4[[#This Row],[PlaceName]],Quadrant_GoogleSheets!A:A,0))</f>
        <v>2</v>
      </c>
      <c r="T307">
        <f>INDEX(Quadrant_GoogleSheets!D:D,MATCH(Table4[[#This Row],[PlaceName]],Quadrant_GoogleSheets!A:A,0))</f>
        <v>-1</v>
      </c>
      <c r="U307" t="str">
        <f t="shared" si="49"/>
        <v>2,-1,Ok</v>
      </c>
      <c r="V307">
        <f t="shared" si="50"/>
        <v>0.2</v>
      </c>
      <c r="W307">
        <f t="shared" si="51"/>
        <v>0.02</v>
      </c>
    </row>
    <row r="308" spans="1:23" x14ac:dyDescent="0.2">
      <c r="A308" s="9">
        <f t="shared" si="52"/>
        <v>305</v>
      </c>
      <c r="B308" s="7" t="s">
        <v>884</v>
      </c>
      <c r="C308" s="6" t="s">
        <v>6</v>
      </c>
      <c r="D308" s="6" t="str">
        <f>IF(A308&gt;0,INDEX('Degree of Public Space By Distr'!A:A,MATCH(RawData_Position!A308,'Degree of Public Space By Distr'!L:L,0)),"")</f>
        <v>สวนกรมการขนส่งทางบก</v>
      </c>
      <c r="E308" s="6" t="str">
        <f>IF(A308&gt;0,INDEX('Degree of Public Space By Distr'!J:J,MATCH(RawData_Position!A308,'Degree of Public Space By Distr'!L:L,0)),"")</f>
        <v>เขตพระโขนง</v>
      </c>
      <c r="F308" s="6">
        <f t="shared" si="47"/>
        <v>1.75</v>
      </c>
      <c r="G308" s="6">
        <f t="shared" si="48"/>
        <v>0.03</v>
      </c>
      <c r="H308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08" s="7">
        <f>INDEX(Sheet1!D:D,MATCH(Table4[[#This Row],[PlaceName]],Sheet1!B:B,0))</f>
        <v>13.69684286</v>
      </c>
      <c r="J308" s="7">
        <f>INDEX(Sheet1!E:E,MATCH(Table4[[#This Row],[PlaceName]],Sheet1!B:B,0))</f>
        <v>100.6102913</v>
      </c>
      <c r="K308" s="17"/>
      <c r="L308" s="17" t="s">
        <v>1285</v>
      </c>
      <c r="M308" s="17" t="str">
        <f>IF(A308&gt;0,INDEX('Degree of Public Space By Distr'!A:A,MATCH(RawData_Position!A308,'Degree of Public Space By Distr'!L:L,0)),"")</f>
        <v>สวนกรมการขนส่งทางบก</v>
      </c>
      <c r="N308" s="17">
        <f>INDEX(Input_Score!D:D,MATCH(Table4[[#This Row],[TypeScoring]],Input_Score!A:A,0))</f>
        <v>6</v>
      </c>
      <c r="O308" s="17">
        <f t="shared" si="45"/>
        <v>2</v>
      </c>
      <c r="P308" s="17">
        <f t="shared" si="46"/>
        <v>0</v>
      </c>
      <c r="Q308" s="17"/>
      <c r="R308">
        <f>COUNTIFS(U$3:U308,U308)</f>
        <v>25</v>
      </c>
      <c r="S308">
        <f>INDEX(Quadrant_GoogleSheets!C:C,MATCH(Table4[[#This Row],[PlaceName]],Quadrant_GoogleSheets!A:A,0))</f>
        <v>2</v>
      </c>
      <c r="T308">
        <f>INDEX(Quadrant_GoogleSheets!D:D,MATCH(Table4[[#This Row],[PlaceName]],Quadrant_GoogleSheets!A:A,0))</f>
        <v>0</v>
      </c>
      <c r="U308" t="str">
        <f t="shared" si="49"/>
        <v>2,0,Ok</v>
      </c>
      <c r="V308">
        <f t="shared" si="50"/>
        <v>-0.25</v>
      </c>
      <c r="W308">
        <f t="shared" si="51"/>
        <v>0.03</v>
      </c>
    </row>
    <row r="309" spans="1:23" x14ac:dyDescent="0.2">
      <c r="A309" s="9">
        <f t="shared" si="52"/>
        <v>306</v>
      </c>
      <c r="B309" s="7" t="s">
        <v>885</v>
      </c>
      <c r="C309" s="6" t="s">
        <v>6</v>
      </c>
      <c r="D309" s="6" t="s">
        <v>1266</v>
      </c>
      <c r="E309" s="6" t="str">
        <f>IF(A309&gt;0,INDEX('Degree of Public Space By Distr'!J:J,MATCH(RawData_Position!A309,'Degree of Public Space By Distr'!L:L,0)),"")</f>
        <v>เขตพระโขนง</v>
      </c>
      <c r="F309" s="6">
        <f t="shared" si="47"/>
        <v>-0.15</v>
      </c>
      <c r="G309" s="6">
        <f t="shared" si="48"/>
        <v>0.02</v>
      </c>
      <c r="H30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09" s="7">
        <f>INDEX(Sheet1!D:D,MATCH(Table4[[#This Row],[PlaceName]],Sheet1!B:B,0))</f>
        <v>13.68460471</v>
      </c>
      <c r="J309" s="7">
        <f>INDEX(Sheet1!E:E,MATCH(Table4[[#This Row],[PlaceName]],Sheet1!B:B,0))</f>
        <v>100.60846429999999</v>
      </c>
      <c r="K309" s="17" t="s">
        <v>1282</v>
      </c>
      <c r="L309" s="17" t="s">
        <v>1285</v>
      </c>
      <c r="M309" s="17" t="str">
        <f>IF(A309&gt;0,INDEX('Degree of Public Space By Distr'!A:A,MATCH(RawData_Position!A309,'Degree of Public Space By Distr'!L:L,0)),"")</f>
        <v>โรงเรียนศรีวัฒนาพาณิชยการ</v>
      </c>
      <c r="N309" s="17">
        <f>INDEX(Input_Score!D:D,MATCH(Table4[[#This Row],[TypeScoring]],Input_Score!A:A,0))</f>
        <v>5</v>
      </c>
      <c r="O309" s="17">
        <f t="shared" si="45"/>
        <v>0</v>
      </c>
      <c r="P309" s="17">
        <f t="shared" si="46"/>
        <v>0</v>
      </c>
      <c r="Q309" s="17"/>
      <c r="R309">
        <f>COUNTIFS(U$3:U309,U309)</f>
        <v>33</v>
      </c>
      <c r="S309">
        <f>IFERROR(INDEX(Quadrant_GoogleSheets!C:C,MATCH(Table4[[#This Row],[PlaceName]],Quadrant_GoogleSheets!A:A,0)),INDEX(Quadrant_GoogleSheets!C:C,MATCH(M309,Quadrant_GoogleSheets!A:A,0)))</f>
        <v>0</v>
      </c>
      <c r="T309">
        <f>IFERROR(INDEX(Quadrant_GoogleSheets!D:D,MATCH(Table4[[#This Row],[PlaceName]],Quadrant_GoogleSheets!A:A,0)),INDEX(Quadrant_GoogleSheets!D:D,MATCH(M309,Quadrant_GoogleSheets!A:A,0)))</f>
        <v>0</v>
      </c>
      <c r="U309" t="str">
        <f t="shared" si="49"/>
        <v>0,0,Ok</v>
      </c>
      <c r="V309">
        <f t="shared" si="50"/>
        <v>-0.15</v>
      </c>
      <c r="W309">
        <f t="shared" si="51"/>
        <v>0.02</v>
      </c>
    </row>
    <row r="310" spans="1:23" x14ac:dyDescent="0.2">
      <c r="A310" s="9">
        <f t="shared" si="52"/>
        <v>307</v>
      </c>
      <c r="B310" s="7" t="s">
        <v>886</v>
      </c>
      <c r="C310" s="6" t="s">
        <v>6</v>
      </c>
      <c r="D310" s="6" t="str">
        <f>IF(A310&gt;0,INDEX('Degree of Public Space By Distr'!A:A,MATCH(RawData_Position!A310,'Degree of Public Space By Distr'!L:L,0)),"")</f>
        <v>เขตคลองสามวา</v>
      </c>
      <c r="E310" s="6" t="str">
        <f>IF(A310&gt;0,INDEX('Degree of Public Space By Distr'!J:J,MATCH(RawData_Position!A310,'Degree of Public Space By Distr'!L:L,0)),"")</f>
        <v>เขตคลองสามวา</v>
      </c>
      <c r="F310" s="6">
        <f t="shared" si="47"/>
        <v>0.25</v>
      </c>
      <c r="G310" s="6">
        <f t="shared" si="48"/>
        <v>0.03</v>
      </c>
      <c r="H310" s="10">
        <f>IFERROR(INDEX(Quadrant_GoogleSheets!B:B,MATCH(Table4[[#This Row],[PlaceName]],Quadrant_GoogleSheets!A:A,0)),INDEX(Quadrant_GoogleSheets!B:B,MATCH(Table4[[#This Row],[Column1]],Quadrant_GoogleSheets!A:A,0)))</f>
        <v>0</v>
      </c>
      <c r="I310" s="7">
        <f>INDEX(Sheet1!D:D,MATCH(Table4[[#This Row],[PlaceName]],Sheet1!B:B,0))</f>
        <v>0</v>
      </c>
      <c r="J310" s="7">
        <f>INDEX(Sheet1!E:E,MATCH(Table4[[#This Row],[PlaceName]],Sheet1!B:B,0))</f>
        <v>0</v>
      </c>
      <c r="K310" s="17" t="s">
        <v>1032</v>
      </c>
      <c r="L310" s="17" t="s">
        <v>1032</v>
      </c>
      <c r="M310" s="17" t="str">
        <f>IF(A310&gt;0,INDEX('Degree of Public Space By Distr'!A:A,MATCH(RawData_Position!A310,'Degree of Public Space By Distr'!L:L,0)),"")</f>
        <v>เขตคลองสามวา</v>
      </c>
      <c r="N310" s="17" t="e">
        <f>INDEX(Input_Score!D:D,MATCH(Table4[[#This Row],[TypeScoring]],Input_Score!A:A,0))</f>
        <v>#N/A</v>
      </c>
      <c r="O310" s="17">
        <f t="shared" si="45"/>
        <v>0</v>
      </c>
      <c r="P310" s="17">
        <f t="shared" si="46"/>
        <v>0</v>
      </c>
      <c r="Q310" s="17"/>
      <c r="R310">
        <f>COUNTIFS(U$3:U310,U310)</f>
        <v>30</v>
      </c>
      <c r="S310">
        <f>INDEX(Quadrant_GoogleSheets!C:C,MATCH(Table4[[#This Row],[PlaceName]],Quadrant_GoogleSheets!A:A,0))</f>
        <v>0</v>
      </c>
      <c r="T310">
        <f>INDEX(Quadrant_GoogleSheets!D:D,MATCH(Table4[[#This Row],[PlaceName]],Quadrant_GoogleSheets!A:A,0))</f>
        <v>0</v>
      </c>
      <c r="U310" t="str">
        <f t="shared" si="49"/>
        <v>0,0,No</v>
      </c>
      <c r="V310">
        <f t="shared" si="50"/>
        <v>0.25</v>
      </c>
      <c r="W310">
        <f t="shared" si="51"/>
        <v>0.03</v>
      </c>
    </row>
    <row r="311" spans="1:23" x14ac:dyDescent="0.2">
      <c r="A311" s="9">
        <f t="shared" si="52"/>
        <v>308</v>
      </c>
      <c r="B311" s="7" t="s">
        <v>887</v>
      </c>
      <c r="C311" s="6" t="s">
        <v>6</v>
      </c>
      <c r="D311" s="6" t="s">
        <v>1267</v>
      </c>
      <c r="E311" s="6" t="str">
        <f>IF(A311&gt;0,INDEX('Degree of Public Space By Distr'!J:J,MATCH(RawData_Position!A311,'Degree of Public Space By Distr'!L:L,0)),"")</f>
        <v>เขตคลองสามวา</v>
      </c>
      <c r="F311" s="6">
        <f t="shared" si="47"/>
        <v>2.0499999999999998</v>
      </c>
      <c r="G311" s="6">
        <f t="shared" si="48"/>
        <v>0.03</v>
      </c>
      <c r="H311" s="10" t="str">
        <f>IFERROR(INDEX(Quadrant_GoogleSheets!B:B,MATCH(Table4[[#This Row],[PlaceName]],Quadrant_GoogleSheets!A:A,0)),INDEX(Quadrant_GoogleSheets!B:B,MATCH(Table4[[#This Row],[Column1]],Quadrant_GoogleSheets!A:A,0)))</f>
        <v>F</v>
      </c>
      <c r="I311" s="7">
        <f>INDEX(Sheet1!D:D,MATCH(Table4[[#This Row],[PlaceName]],Sheet1!B:B,0))</f>
        <v>13.84840146</v>
      </c>
      <c r="J311" s="7">
        <f>INDEX(Sheet1!E:E,MATCH(Table4[[#This Row],[PlaceName]],Sheet1!B:B,0))</f>
        <v>100.7753554</v>
      </c>
      <c r="K311" s="17" t="s">
        <v>1282</v>
      </c>
      <c r="L311" s="17" t="s">
        <v>1285</v>
      </c>
      <c r="M311" s="17" t="str">
        <f>IF(A311&gt;0,INDEX('Degree of Public Space By Distr'!A:A,MATCH(RawData_Position!A311,'Degree of Public Space By Distr'!L:L,0)),"")</f>
        <v xml:space="preserve">สวนวารีภิรมย์ </v>
      </c>
      <c r="N311" s="17">
        <f>INDEX(Input_Score!D:D,MATCH(Table4[[#This Row],[TypeScoring]],Input_Score!A:A,0))</f>
        <v>6</v>
      </c>
      <c r="O311" s="17">
        <f t="shared" si="45"/>
        <v>2</v>
      </c>
      <c r="P311" s="17">
        <f t="shared" si="46"/>
        <v>0</v>
      </c>
      <c r="Q311" s="17"/>
      <c r="R311">
        <f>COUNTIFS(U$3:U311,U311)</f>
        <v>26</v>
      </c>
      <c r="S311">
        <f>INDEX(Quadrant_GoogleSheets!C:C,MATCH(Table4[[#This Row],[PlaceName]],Quadrant_GoogleSheets!A:A,0))</f>
        <v>2</v>
      </c>
      <c r="T311">
        <f>INDEX(Quadrant_GoogleSheets!D:D,MATCH(Table4[[#This Row],[PlaceName]],Quadrant_GoogleSheets!A:A,0))</f>
        <v>0</v>
      </c>
      <c r="U311" t="str">
        <f t="shared" si="49"/>
        <v>2,0,Ok</v>
      </c>
      <c r="V311">
        <f t="shared" si="50"/>
        <v>0.05</v>
      </c>
      <c r="W311">
        <f t="shared" si="51"/>
        <v>0.03</v>
      </c>
    </row>
    <row r="312" spans="1:23" x14ac:dyDescent="0.2">
      <c r="A312" s="9">
        <f t="shared" si="52"/>
        <v>309</v>
      </c>
      <c r="B312" s="7" t="s">
        <v>888</v>
      </c>
      <c r="C312" s="6" t="s">
        <v>6</v>
      </c>
      <c r="D312" s="6" t="str">
        <f>IF(A312&gt;0,INDEX('Degree of Public Space By Distr'!A:A,MATCH(RawData_Position!A312,'Degree of Public Space By Distr'!L:L,0)),"")</f>
        <v>Safari World</v>
      </c>
      <c r="E312" s="6" t="str">
        <f>IF(A312&gt;0,INDEX('Degree of Public Space By Distr'!J:J,MATCH(RawData_Position!A312,'Degree of Public Space By Distr'!L:L,0)),"")</f>
        <v>เขตคลองสามวา</v>
      </c>
      <c r="F312" s="6">
        <f t="shared" si="47"/>
        <v>-2.1</v>
      </c>
      <c r="G312" s="6">
        <f t="shared" si="48"/>
        <v>-1.95</v>
      </c>
      <c r="H31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2" s="7">
        <f>INDEX(Sheet1!D:D,MATCH(Table4[[#This Row],[PlaceName]],Sheet1!B:B,0))</f>
        <v>13.866792090000001</v>
      </c>
      <c r="J312" s="7">
        <f>INDEX(Sheet1!E:E,MATCH(Table4[[#This Row],[PlaceName]],Sheet1!B:B,0))</f>
        <v>100.70558250000001</v>
      </c>
      <c r="K312" s="17"/>
      <c r="L312" s="17" t="s">
        <v>1285</v>
      </c>
      <c r="M312" s="17" t="str">
        <f>IF(A312&gt;0,INDEX('Degree of Public Space By Distr'!A:A,MATCH(RawData_Position!A312,'Degree of Public Space By Distr'!L:L,0)),"")</f>
        <v>Safari World</v>
      </c>
      <c r="N312" s="17">
        <f>INDEX(Input_Score!D:D,MATCH(Table4[[#This Row],[TypeScoring]],Input_Score!A:A,0))</f>
        <v>1</v>
      </c>
      <c r="O312" s="17">
        <f t="shared" si="45"/>
        <v>-2</v>
      </c>
      <c r="P312" s="17">
        <f t="shared" si="46"/>
        <v>-2</v>
      </c>
      <c r="Q312" s="17"/>
      <c r="R312">
        <f>COUNTIFS(U$3:U312,U312)</f>
        <v>2</v>
      </c>
      <c r="S312">
        <f>INDEX(Quadrant_GoogleSheets!C:C,MATCH(Table4[[#This Row],[PlaceName]],Quadrant_GoogleSheets!A:A,0))</f>
        <v>-2</v>
      </c>
      <c r="T312">
        <f>INDEX(Quadrant_GoogleSheets!D:D,MATCH(Table4[[#This Row],[PlaceName]],Quadrant_GoogleSheets!A:A,0))</f>
        <v>-2</v>
      </c>
      <c r="U312" t="str">
        <f t="shared" si="49"/>
        <v>-2,-2,Ok</v>
      </c>
      <c r="V312">
        <f t="shared" si="50"/>
        <v>-0.1</v>
      </c>
      <c r="W312">
        <f t="shared" si="51"/>
        <v>0.05</v>
      </c>
    </row>
    <row r="313" spans="1:23" x14ac:dyDescent="0.2">
      <c r="A313" s="9">
        <f t="shared" si="52"/>
        <v>310</v>
      </c>
      <c r="B313" s="7" t="s">
        <v>889</v>
      </c>
      <c r="C313" s="6" t="s">
        <v>6</v>
      </c>
      <c r="D313" s="6" t="str">
        <f>IF(A313&gt;0,INDEX('Degree of Public Space By Distr'!A:A,MATCH(RawData_Position!A313,'Degree of Public Space By Distr'!L:L,0)),"")</f>
        <v>สวนหมู่บ้านกฤษฎานคร</v>
      </c>
      <c r="E313" s="6" t="str">
        <f>IF(A313&gt;0,INDEX('Degree of Public Space By Distr'!J:J,MATCH(RawData_Position!A313,'Degree of Public Space By Distr'!L:L,0)),"")</f>
        <v>เขตคลองสามวา</v>
      </c>
      <c r="F313" s="6">
        <f t="shared" si="47"/>
        <v>-1.85</v>
      </c>
      <c r="G313" s="6">
        <f t="shared" si="48"/>
        <v>-0.97</v>
      </c>
      <c r="H31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3" s="7">
        <f>INDEX(Sheet1!D:D,MATCH(Table4[[#This Row],[PlaceName]],Sheet1!B:B,0))</f>
        <v>13.84060859</v>
      </c>
      <c r="J313" s="7">
        <f>INDEX(Sheet1!E:E,MATCH(Table4[[#This Row],[PlaceName]],Sheet1!B:B,0))</f>
        <v>100.76335229999999</v>
      </c>
      <c r="K313" s="17"/>
      <c r="L313" s="17" t="s">
        <v>1285</v>
      </c>
      <c r="M313" s="17" t="str">
        <f>IF(A313&gt;0,INDEX('Degree of Public Space By Distr'!A:A,MATCH(RawData_Position!A313,'Degree of Public Space By Distr'!L:L,0)),"")</f>
        <v>สวนหมู่บ้านกฤษฎานคร</v>
      </c>
      <c r="N313" s="17">
        <f>INDEX(Input_Score!D:D,MATCH(Table4[[#This Row],[TypeScoring]],Input_Score!A:A,0))</f>
        <v>1</v>
      </c>
      <c r="O313" s="17">
        <f t="shared" si="45"/>
        <v>-2</v>
      </c>
      <c r="P313" s="17">
        <f t="shared" si="46"/>
        <v>-1</v>
      </c>
      <c r="Q313" s="17"/>
      <c r="R313">
        <f>COUNTIFS(U$3:U313,U313)</f>
        <v>28</v>
      </c>
      <c r="S313">
        <f>INDEX(Quadrant_GoogleSheets!C:C,MATCH(Table4[[#This Row],[PlaceName]],Quadrant_GoogleSheets!A:A,0))</f>
        <v>-2</v>
      </c>
      <c r="T313">
        <f>INDEX(Quadrant_GoogleSheets!D:D,MATCH(Table4[[#This Row],[PlaceName]],Quadrant_GoogleSheets!A:A,0))</f>
        <v>-1</v>
      </c>
      <c r="U313" t="str">
        <f t="shared" si="49"/>
        <v>-2,-1,Ok</v>
      </c>
      <c r="V313">
        <f t="shared" si="50"/>
        <v>0.15</v>
      </c>
      <c r="W313">
        <f t="shared" si="51"/>
        <v>0.03</v>
      </c>
    </row>
    <row r="314" spans="1:23" x14ac:dyDescent="0.2">
      <c r="A314" s="9">
        <f t="shared" si="52"/>
        <v>311</v>
      </c>
      <c r="B314" s="7" t="s">
        <v>890</v>
      </c>
      <c r="C314" s="6" t="s">
        <v>6</v>
      </c>
      <c r="D314" s="6" t="str">
        <f>IF(A314&gt;0,INDEX('Degree of Public Space By Distr'!A:A,MATCH(RawData_Position!A314,'Degree of Public Space By Distr'!L:L,0)),"")</f>
        <v>สวนหมู่บ้านฟอเรสพาร์ค</v>
      </c>
      <c r="E314" s="6" t="str">
        <f>IF(A314&gt;0,INDEX('Degree of Public Space By Distr'!J:J,MATCH(RawData_Position!A314,'Degree of Public Space By Distr'!L:L,0)),"")</f>
        <v>เขตคลองสามวา</v>
      </c>
      <c r="F314" s="6">
        <f t="shared" si="47"/>
        <v>-1.8</v>
      </c>
      <c r="G314" s="6">
        <f t="shared" si="48"/>
        <v>-0.97</v>
      </c>
      <c r="H31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4" s="7">
        <f>INDEX(Sheet1!D:D,MATCH(Table4[[#This Row],[PlaceName]],Sheet1!B:B,0))</f>
        <v>13.80993851</v>
      </c>
      <c r="J314" s="7">
        <f>INDEX(Sheet1!E:E,MATCH(Table4[[#This Row],[PlaceName]],Sheet1!B:B,0))</f>
        <v>100.7436629</v>
      </c>
      <c r="K314" s="17"/>
      <c r="L314" s="17" t="s">
        <v>1285</v>
      </c>
      <c r="M314" s="17" t="str">
        <f>IF(A314&gt;0,INDEX('Degree of Public Space By Distr'!A:A,MATCH(RawData_Position!A314,'Degree of Public Space By Distr'!L:L,0)),"")</f>
        <v>สวนหมู่บ้านฟอเรสพาร์ค</v>
      </c>
      <c r="N314" s="17">
        <f>INDEX(Input_Score!D:D,MATCH(Table4[[#This Row],[TypeScoring]],Input_Score!A:A,0))</f>
        <v>1</v>
      </c>
      <c r="O314" s="17">
        <f t="shared" si="45"/>
        <v>-2</v>
      </c>
      <c r="P314" s="17">
        <f t="shared" si="46"/>
        <v>-1</v>
      </c>
      <c r="Q314" s="17"/>
      <c r="R314">
        <f>COUNTIFS(U$3:U314,U314)</f>
        <v>29</v>
      </c>
      <c r="S314">
        <f>INDEX(Quadrant_GoogleSheets!C:C,MATCH(Table4[[#This Row],[PlaceName]],Quadrant_GoogleSheets!A:A,0))</f>
        <v>-2</v>
      </c>
      <c r="T314">
        <f>INDEX(Quadrant_GoogleSheets!D:D,MATCH(Table4[[#This Row],[PlaceName]],Quadrant_GoogleSheets!A:A,0))</f>
        <v>-1</v>
      </c>
      <c r="U314" t="str">
        <f t="shared" si="49"/>
        <v>-2,-1,Ok</v>
      </c>
      <c r="V314">
        <f t="shared" si="50"/>
        <v>0.2</v>
      </c>
      <c r="W314">
        <f t="shared" si="51"/>
        <v>0.03</v>
      </c>
    </row>
    <row r="315" spans="1:23" x14ac:dyDescent="0.2">
      <c r="A315" s="9">
        <f t="shared" si="52"/>
        <v>312</v>
      </c>
      <c r="B315" s="7" t="s">
        <v>891</v>
      </c>
      <c r="C315" s="6" t="s">
        <v>6</v>
      </c>
      <c r="D315" s="6" t="str">
        <f>IF(A315&gt;0,INDEX('Degree of Public Space By Distr'!A:A,MATCH(RawData_Position!A315,'Degree of Public Space By Distr'!L:L,0)),"")</f>
        <v>The Legacy Golf CLub</v>
      </c>
      <c r="E315" s="6" t="str">
        <f>IF(A315&gt;0,INDEX('Degree of Public Space By Distr'!J:J,MATCH(RawData_Position!A315,'Degree of Public Space By Distr'!L:L,0)),"")</f>
        <v>เขตคลองสามวา</v>
      </c>
      <c r="F315" s="6">
        <f t="shared" si="47"/>
        <v>-2.15</v>
      </c>
      <c r="G315" s="6">
        <f t="shared" si="48"/>
        <v>-1.95</v>
      </c>
      <c r="H31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5" s="7">
        <f>INDEX(Sheet1!D:D,MATCH(Table4[[#This Row],[PlaceName]],Sheet1!B:B,0))</f>
        <v>13.877140929999999</v>
      </c>
      <c r="J315" s="7">
        <f>INDEX(Sheet1!E:E,MATCH(Table4[[#This Row],[PlaceName]],Sheet1!B:B,0))</f>
        <v>100.7021094</v>
      </c>
      <c r="K315" s="17"/>
      <c r="L315" s="17" t="s">
        <v>1285</v>
      </c>
      <c r="M315" s="17" t="str">
        <f>IF(A315&gt;0,INDEX('Degree of Public Space By Distr'!A:A,MATCH(RawData_Position!A315,'Degree of Public Space By Distr'!L:L,0)),"")</f>
        <v>The Legacy Golf CLub</v>
      </c>
      <c r="N315" s="17">
        <f>INDEX(Input_Score!D:D,MATCH(Table4[[#This Row],[TypeScoring]],Input_Score!A:A,0))</f>
        <v>1</v>
      </c>
      <c r="O315" s="17">
        <f t="shared" si="45"/>
        <v>-2</v>
      </c>
      <c r="P315" s="17">
        <f t="shared" si="46"/>
        <v>-2</v>
      </c>
      <c r="Q315" s="17"/>
      <c r="R315">
        <f>COUNTIFS(U$3:U315,U315)</f>
        <v>3</v>
      </c>
      <c r="S315">
        <f>INDEX(Quadrant_GoogleSheets!C:C,MATCH(Table4[[#This Row],[PlaceName]],Quadrant_GoogleSheets!A:A,0))</f>
        <v>-2</v>
      </c>
      <c r="T315">
        <f>INDEX(Quadrant_GoogleSheets!D:D,MATCH(Table4[[#This Row],[PlaceName]],Quadrant_GoogleSheets!A:A,0))</f>
        <v>-2</v>
      </c>
      <c r="U315" t="str">
        <f t="shared" si="49"/>
        <v>-2,-2,Ok</v>
      </c>
      <c r="V315">
        <f t="shared" si="50"/>
        <v>-0.15</v>
      </c>
      <c r="W315">
        <f t="shared" si="51"/>
        <v>0.05</v>
      </c>
    </row>
    <row r="316" spans="1:23" x14ac:dyDescent="0.2">
      <c r="A316" s="9">
        <f t="shared" si="52"/>
        <v>313</v>
      </c>
      <c r="B316" s="7" t="s">
        <v>892</v>
      </c>
      <c r="C316" s="6" t="s">
        <v>6</v>
      </c>
      <c r="D316" s="6" t="str">
        <f>IF(A316&gt;0,INDEX('Degree of Public Space By Distr'!A:A,MATCH(RawData_Position!A316,'Degree of Public Space By Distr'!L:L,0)),"")</f>
        <v>สวนหมู่บ้านบุรีรมย์</v>
      </c>
      <c r="E316" s="6" t="str">
        <f>IF(A316&gt;0,INDEX('Degree of Public Space By Distr'!J:J,MATCH(RawData_Position!A316,'Degree of Public Space By Distr'!L:L,0)),"")</f>
        <v>เขตคลองสามวา</v>
      </c>
      <c r="F316" s="6">
        <f t="shared" si="47"/>
        <v>-1.75</v>
      </c>
      <c r="G316" s="6">
        <f t="shared" si="48"/>
        <v>-0.97</v>
      </c>
      <c r="H31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6" s="7">
        <f>INDEX(Sheet1!D:D,MATCH(Table4[[#This Row],[PlaceName]],Sheet1!B:B,0))</f>
        <v>13.867394450000001</v>
      </c>
      <c r="J316" s="7">
        <f>INDEX(Sheet1!E:E,MATCH(Table4[[#This Row],[PlaceName]],Sheet1!B:B,0))</f>
        <v>100.7122311</v>
      </c>
      <c r="K316" s="17"/>
      <c r="L316" s="17" t="s">
        <v>1285</v>
      </c>
      <c r="M316" s="17" t="str">
        <f>IF(A316&gt;0,INDEX('Degree of Public Space By Distr'!A:A,MATCH(RawData_Position!A316,'Degree of Public Space By Distr'!L:L,0)),"")</f>
        <v>สวนหมู่บ้านบุรีรมย์</v>
      </c>
      <c r="N316" s="17">
        <f>INDEX(Input_Score!D:D,MATCH(Table4[[#This Row],[TypeScoring]],Input_Score!A:A,0))</f>
        <v>1</v>
      </c>
      <c r="O316" s="17">
        <f t="shared" si="45"/>
        <v>-2</v>
      </c>
      <c r="P316" s="17">
        <f t="shared" si="46"/>
        <v>-1</v>
      </c>
      <c r="Q316" s="17"/>
      <c r="R316">
        <f>COUNTIFS(U$3:U316,U316)</f>
        <v>30</v>
      </c>
      <c r="S316">
        <f>INDEX(Quadrant_GoogleSheets!C:C,MATCH(Table4[[#This Row],[PlaceName]],Quadrant_GoogleSheets!A:A,0))</f>
        <v>-2</v>
      </c>
      <c r="T316">
        <f>INDEX(Quadrant_GoogleSheets!D:D,MATCH(Table4[[#This Row],[PlaceName]],Quadrant_GoogleSheets!A:A,0))</f>
        <v>-1</v>
      </c>
      <c r="U316" t="str">
        <f t="shared" si="49"/>
        <v>-2,-1,Ok</v>
      </c>
      <c r="V316">
        <f t="shared" si="50"/>
        <v>0.25</v>
      </c>
      <c r="W316">
        <f t="shared" si="51"/>
        <v>0.03</v>
      </c>
    </row>
    <row r="317" spans="1:23" x14ac:dyDescent="0.2">
      <c r="A317" s="9">
        <f t="shared" si="52"/>
        <v>314</v>
      </c>
      <c r="B317" s="7" t="s">
        <v>893</v>
      </c>
      <c r="C317" s="6" t="s">
        <v>6</v>
      </c>
      <c r="D317" s="6" t="str">
        <f>IF(A317&gt;0,INDEX('Degree of Public Space By Distr'!A:A,MATCH(RawData_Position!A317,'Degree of Public Space By Distr'!L:L,0)),"")</f>
        <v>สวนหมู่บ้านบุศรินทร์ กม. 8</v>
      </c>
      <c r="E317" s="6" t="str">
        <f>IF(A317&gt;0,INDEX('Degree of Public Space By Distr'!J:J,MATCH(RawData_Position!A317,'Degree of Public Space By Distr'!L:L,0)),"")</f>
        <v>เขตคลองสามวา</v>
      </c>
      <c r="F317" s="6">
        <f t="shared" si="47"/>
        <v>-2.0499999999999998</v>
      </c>
      <c r="G317" s="6">
        <f t="shared" si="48"/>
        <v>-0.98</v>
      </c>
      <c r="H31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7" s="7">
        <f>INDEX(Sheet1!D:D,MATCH(Table4[[#This Row],[PlaceName]],Sheet1!B:B,0))</f>
        <v>13.86577439</v>
      </c>
      <c r="J317" s="7">
        <f>INDEX(Sheet1!E:E,MATCH(Table4[[#This Row],[PlaceName]],Sheet1!B:B,0))</f>
        <v>100.6971655</v>
      </c>
      <c r="K317" s="17"/>
      <c r="L317" s="17" t="s">
        <v>1285</v>
      </c>
      <c r="M317" s="17" t="str">
        <f>IF(A317&gt;0,INDEX('Degree of Public Space By Distr'!A:A,MATCH(RawData_Position!A317,'Degree of Public Space By Distr'!L:L,0)),"")</f>
        <v>สวนหมู่บ้านบุศรินทร์ กม. 8</v>
      </c>
      <c r="N317" s="17">
        <f>INDEX(Input_Score!D:D,MATCH(Table4[[#This Row],[TypeScoring]],Input_Score!A:A,0))</f>
        <v>1</v>
      </c>
      <c r="O317" s="17">
        <f t="shared" si="45"/>
        <v>-2</v>
      </c>
      <c r="P317" s="17">
        <f t="shared" si="46"/>
        <v>-1</v>
      </c>
      <c r="Q317" s="17"/>
      <c r="R317">
        <f>COUNTIFS(U$3:U317,U317)</f>
        <v>31</v>
      </c>
      <c r="S317">
        <f>INDEX(Quadrant_GoogleSheets!C:C,MATCH(Table4[[#This Row],[PlaceName]],Quadrant_GoogleSheets!A:A,0))</f>
        <v>-2</v>
      </c>
      <c r="T317">
        <f>INDEX(Quadrant_GoogleSheets!D:D,MATCH(Table4[[#This Row],[PlaceName]],Quadrant_GoogleSheets!A:A,0))</f>
        <v>-1</v>
      </c>
      <c r="U317" t="str">
        <f t="shared" si="49"/>
        <v>-2,-1,Ok</v>
      </c>
      <c r="V317">
        <f t="shared" si="50"/>
        <v>-0.05</v>
      </c>
      <c r="W317">
        <f t="shared" si="51"/>
        <v>0.02</v>
      </c>
    </row>
    <row r="318" spans="1:23" x14ac:dyDescent="0.2">
      <c r="A318" s="9">
        <f t="shared" si="52"/>
        <v>315</v>
      </c>
      <c r="B318" s="7" t="s">
        <v>894</v>
      </c>
      <c r="C318" s="6" t="s">
        <v>6</v>
      </c>
      <c r="D318" s="6" t="str">
        <f>IF(A318&gt;0,INDEX('Degree of Public Space By Distr'!A:A,MATCH(RawData_Position!A318,'Degree of Public Space By Distr'!L:L,0)),"")</f>
        <v>สวนหมู่บ้าน Panya Natural Park</v>
      </c>
      <c r="E318" s="6" t="str">
        <f>IF(A318&gt;0,INDEX('Degree of Public Space By Distr'!J:J,MATCH(RawData_Position!A318,'Degree of Public Space By Distr'!L:L,0)),"")</f>
        <v>เขตคลองสามวา</v>
      </c>
      <c r="F318" s="6">
        <f t="shared" si="47"/>
        <v>-2.1</v>
      </c>
      <c r="G318" s="6">
        <f t="shared" si="48"/>
        <v>-0.98</v>
      </c>
      <c r="H31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18" s="7">
        <f>INDEX(Sheet1!D:D,MATCH(Table4[[#This Row],[PlaceName]],Sheet1!B:B,0))</f>
        <v>13.841327980000001</v>
      </c>
      <c r="J318" s="7">
        <f>INDEX(Sheet1!E:E,MATCH(Table4[[#This Row],[PlaceName]],Sheet1!B:B,0))</f>
        <v>100.6903217</v>
      </c>
      <c r="K318" s="17"/>
      <c r="L318" s="17" t="s">
        <v>1285</v>
      </c>
      <c r="M318" s="17" t="str">
        <f>IF(A318&gt;0,INDEX('Degree of Public Space By Distr'!A:A,MATCH(RawData_Position!A318,'Degree of Public Space By Distr'!L:L,0)),"")</f>
        <v>สวนหมู่บ้าน Panya Natural Park</v>
      </c>
      <c r="N318" s="17">
        <f>INDEX(Input_Score!D:D,MATCH(Table4[[#This Row],[TypeScoring]],Input_Score!A:A,0))</f>
        <v>1</v>
      </c>
      <c r="O318" s="17">
        <f t="shared" si="45"/>
        <v>-2</v>
      </c>
      <c r="P318" s="17">
        <f t="shared" si="46"/>
        <v>-1</v>
      </c>
      <c r="Q318" s="17"/>
      <c r="R318">
        <f>COUNTIFS(U$3:U318,U318)</f>
        <v>32</v>
      </c>
      <c r="S318">
        <f>INDEX(Quadrant_GoogleSheets!C:C,MATCH(Table4[[#This Row],[PlaceName]],Quadrant_GoogleSheets!A:A,0))</f>
        <v>-2</v>
      </c>
      <c r="T318">
        <f>INDEX(Quadrant_GoogleSheets!D:D,MATCH(Table4[[#This Row],[PlaceName]],Quadrant_GoogleSheets!A:A,0))</f>
        <v>-1</v>
      </c>
      <c r="U318" t="str">
        <f t="shared" si="49"/>
        <v>-2,-1,Ok</v>
      </c>
      <c r="V318">
        <f t="shared" si="50"/>
        <v>-0.1</v>
      </c>
      <c r="W318">
        <f t="shared" si="51"/>
        <v>0.02</v>
      </c>
    </row>
    <row r="319" spans="1:23" x14ac:dyDescent="0.2">
      <c r="A319" s="9">
        <f t="shared" si="52"/>
        <v>316</v>
      </c>
      <c r="B319" s="7" t="s">
        <v>895</v>
      </c>
      <c r="C319" s="6" t="s">
        <v>6</v>
      </c>
      <c r="D319" s="6" t="str">
        <f>IF(A319&gt;0,INDEX('Degree of Public Space By Distr'!A:A,MATCH(RawData_Position!A319,'Degree of Public Space By Distr'!L:L,0)),"")</f>
        <v>สวนศูนย์ปฏิบัติวิปัสสนากรรมฐาน ธรรมธานี</v>
      </c>
      <c r="E319" s="6" t="str">
        <f>IF(A319&gt;0,INDEX('Degree of Public Space By Distr'!J:J,MATCH(RawData_Position!A319,'Degree of Public Space By Distr'!L:L,0)),"")</f>
        <v>เขตคลองสามวา</v>
      </c>
      <c r="F319" s="6">
        <f t="shared" si="47"/>
        <v>-0.2</v>
      </c>
      <c r="G319" s="6">
        <f t="shared" si="48"/>
        <v>0.02</v>
      </c>
      <c r="H31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19" s="7">
        <f>INDEX(Sheet1!D:D,MATCH(Table4[[#This Row],[PlaceName]],Sheet1!B:B,0))</f>
        <v>13.8919342</v>
      </c>
      <c r="J319" s="7">
        <f>INDEX(Sheet1!E:E,MATCH(Table4[[#This Row],[PlaceName]],Sheet1!B:B,0))</f>
        <v>100.7484828</v>
      </c>
      <c r="K319" s="17"/>
      <c r="L319" s="17" t="s">
        <v>1285</v>
      </c>
      <c r="M319" s="17" t="str">
        <f>IF(A319&gt;0,INDEX('Degree of Public Space By Distr'!A:A,MATCH(RawData_Position!A319,'Degree of Public Space By Distr'!L:L,0)),"")</f>
        <v>สวนศูนย์ปฏิบัติวิปัสสนากรรมฐาน ธรรมธานี</v>
      </c>
      <c r="N319" s="17">
        <f>INDEX(Input_Score!D:D,MATCH(Table4[[#This Row],[TypeScoring]],Input_Score!A:A,0))</f>
        <v>5</v>
      </c>
      <c r="O319" s="17">
        <f t="shared" si="45"/>
        <v>0</v>
      </c>
      <c r="P319" s="17">
        <f t="shared" si="46"/>
        <v>0</v>
      </c>
      <c r="Q319" s="17"/>
      <c r="R319">
        <f>COUNTIFS(U$3:U319,U319)</f>
        <v>34</v>
      </c>
      <c r="S319">
        <f>INDEX(Quadrant_GoogleSheets!C:C,MATCH(Table4[[#This Row],[PlaceName]],Quadrant_GoogleSheets!A:A,0))</f>
        <v>0</v>
      </c>
      <c r="T319">
        <f>INDEX(Quadrant_GoogleSheets!D:D,MATCH(Table4[[#This Row],[PlaceName]],Quadrant_GoogleSheets!A:A,0))</f>
        <v>0</v>
      </c>
      <c r="U319" t="str">
        <f t="shared" si="49"/>
        <v>0,0,Ok</v>
      </c>
      <c r="V319">
        <f t="shared" si="50"/>
        <v>-0.2</v>
      </c>
      <c r="W319">
        <f t="shared" si="51"/>
        <v>0.02</v>
      </c>
    </row>
    <row r="320" spans="1:23" x14ac:dyDescent="0.2">
      <c r="A320" s="9">
        <f t="shared" si="52"/>
        <v>317</v>
      </c>
      <c r="B320" s="7" t="s">
        <v>896</v>
      </c>
      <c r="C320" s="6" t="s">
        <v>6</v>
      </c>
      <c r="D320" s="6" t="str">
        <f>IF(A320&gt;0,INDEX('Degree of Public Space By Distr'!A:A,MATCH(RawData_Position!A320,'Degree of Public Space By Distr'!L:L,0)),"")</f>
        <v>สวนศูนย์ปฏิบัติวิปัสสนากรรมฐาน ธรรมธานี</v>
      </c>
      <c r="E320" s="6" t="str">
        <f>IF(A320&gt;0,INDEX('Degree of Public Space By Distr'!J:J,MATCH(RawData_Position!A320,'Degree of Public Space By Distr'!L:L,0)),"")</f>
        <v>เขตคลองสามวา</v>
      </c>
      <c r="F320" s="6">
        <f t="shared" si="47"/>
        <v>-0.25</v>
      </c>
      <c r="G320" s="6">
        <f t="shared" si="48"/>
        <v>0.02</v>
      </c>
      <c r="H32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20" s="7">
        <f>INDEX(Sheet1!D:D,MATCH(Table4[[#This Row],[PlaceName]],Sheet1!B:B,0))</f>
        <v>13.8919342</v>
      </c>
      <c r="J320" s="7">
        <f>INDEX(Sheet1!E:E,MATCH(Table4[[#This Row],[PlaceName]],Sheet1!B:B,0))</f>
        <v>100.7484828</v>
      </c>
      <c r="K320" s="17"/>
      <c r="L320" s="17" t="s">
        <v>1285</v>
      </c>
      <c r="M320" s="17" t="str">
        <f>IF(A320&gt;0,INDEX('Degree of Public Space By Distr'!A:A,MATCH(RawData_Position!A320,'Degree of Public Space By Distr'!L:L,0)),"")</f>
        <v>สวนศูนย์ปฏิบัติวิปัสสนากรรมฐาน ธรรมธานี</v>
      </c>
      <c r="N320" s="17">
        <f>INDEX(Input_Score!D:D,MATCH(Table4[[#This Row],[TypeScoring]],Input_Score!A:A,0))</f>
        <v>5</v>
      </c>
      <c r="O320" s="17">
        <f t="shared" si="45"/>
        <v>0</v>
      </c>
      <c r="P320" s="17">
        <f t="shared" si="46"/>
        <v>0</v>
      </c>
      <c r="Q320" s="17"/>
      <c r="R320">
        <f>COUNTIFS(U$3:U320,U320)</f>
        <v>35</v>
      </c>
      <c r="S320">
        <f>INDEX(Quadrant_GoogleSheets!C:C,MATCH(Table4[[#This Row],[PlaceName]],Quadrant_GoogleSheets!A:A,0))</f>
        <v>0</v>
      </c>
      <c r="T320">
        <f>INDEX(Quadrant_GoogleSheets!D:D,MATCH(Table4[[#This Row],[PlaceName]],Quadrant_GoogleSheets!A:A,0))</f>
        <v>0</v>
      </c>
      <c r="U320" t="str">
        <f t="shared" si="49"/>
        <v>0,0,Ok</v>
      </c>
      <c r="V320">
        <f t="shared" si="50"/>
        <v>-0.25</v>
      </c>
      <c r="W320">
        <f t="shared" si="51"/>
        <v>0.02</v>
      </c>
    </row>
    <row r="321" spans="1:23" x14ac:dyDescent="0.2">
      <c r="A321" s="9">
        <f t="shared" si="52"/>
        <v>318</v>
      </c>
      <c r="B321" s="7" t="s">
        <v>897</v>
      </c>
      <c r="C321" s="6" t="s">
        <v>6</v>
      </c>
      <c r="D321" s="6" t="str">
        <f>IF(A321&gt;0,INDEX('Degree of Public Space By Distr'!A:A,MATCH(RawData_Position!A321,'Degree of Public Space By Distr'!L:L,0)),"")</f>
        <v>สวนหมู่บ้าน Sapsiri</v>
      </c>
      <c r="E321" s="6" t="str">
        <f>IF(A321&gt;0,INDEX('Degree of Public Space By Distr'!J:J,MATCH(RawData_Position!A321,'Degree of Public Space By Distr'!L:L,0)),"")</f>
        <v>เขตคลองสามวา</v>
      </c>
      <c r="F321" s="6">
        <f t="shared" si="47"/>
        <v>-2.15</v>
      </c>
      <c r="G321" s="6">
        <f t="shared" si="48"/>
        <v>-0.98</v>
      </c>
      <c r="H32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21" s="7">
        <f>INDEX(Sheet1!D:D,MATCH(Table4[[#This Row],[PlaceName]],Sheet1!B:B,0))</f>
        <v>13.893013659999999</v>
      </c>
      <c r="J321" s="7">
        <f>INDEX(Sheet1!E:E,MATCH(Table4[[#This Row],[PlaceName]],Sheet1!B:B,0))</f>
        <v>100.7524713</v>
      </c>
      <c r="K321" s="17"/>
      <c r="L321" s="17" t="s">
        <v>1285</v>
      </c>
      <c r="M321" s="17" t="str">
        <f>IF(A321&gt;0,INDEX('Degree of Public Space By Distr'!A:A,MATCH(RawData_Position!A321,'Degree of Public Space By Distr'!L:L,0)),"")</f>
        <v>สวนหมู่บ้าน Sapsiri</v>
      </c>
      <c r="N321" s="17">
        <f>INDEX(Input_Score!D:D,MATCH(Table4[[#This Row],[TypeScoring]],Input_Score!A:A,0))</f>
        <v>1</v>
      </c>
      <c r="O321" s="17">
        <f t="shared" si="45"/>
        <v>-2</v>
      </c>
      <c r="P321" s="17">
        <f t="shared" si="46"/>
        <v>-1</v>
      </c>
      <c r="Q321" s="17"/>
      <c r="R321">
        <f>COUNTIFS(U$3:U321,U321)</f>
        <v>33</v>
      </c>
      <c r="S321">
        <f>INDEX(Quadrant_GoogleSheets!C:C,MATCH(Table4[[#This Row],[PlaceName]],Quadrant_GoogleSheets!A:A,0))</f>
        <v>-2</v>
      </c>
      <c r="T321">
        <f>INDEX(Quadrant_GoogleSheets!D:D,MATCH(Table4[[#This Row],[PlaceName]],Quadrant_GoogleSheets!A:A,0))</f>
        <v>-1</v>
      </c>
      <c r="U321" t="str">
        <f t="shared" si="49"/>
        <v>-2,-1,Ok</v>
      </c>
      <c r="V321">
        <f t="shared" si="50"/>
        <v>-0.15</v>
      </c>
      <c r="W321">
        <f t="shared" si="51"/>
        <v>0.02</v>
      </c>
    </row>
    <row r="322" spans="1:23" x14ac:dyDescent="0.2">
      <c r="A322" s="9">
        <f t="shared" si="52"/>
        <v>319</v>
      </c>
      <c r="B322" s="7" t="s">
        <v>898</v>
      </c>
      <c r="C322" s="6" t="s">
        <v>6</v>
      </c>
      <c r="D322" s="6" t="str">
        <f>IF(A322&gt;0,INDEX('Degree of Public Space By Distr'!A:A,MATCH(RawData_Position!A322,'Degree of Public Space By Distr'!L:L,0)),"")</f>
        <v>สวนหมู่บ้าน KC Garden Lake Paradise</v>
      </c>
      <c r="E322" s="6" t="str">
        <f>IF(A322&gt;0,INDEX('Degree of Public Space By Distr'!J:J,MATCH(RawData_Position!A322,'Degree of Public Space By Distr'!L:L,0)),"")</f>
        <v>เขตคลองสามวา</v>
      </c>
      <c r="F322" s="6">
        <f t="shared" si="47"/>
        <v>-2.2000000000000002</v>
      </c>
      <c r="G322" s="6">
        <f t="shared" si="48"/>
        <v>-0.98</v>
      </c>
      <c r="H32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22" s="7">
        <f>INDEX(Sheet1!D:D,MATCH(Table4[[#This Row],[PlaceName]],Sheet1!B:B,0))</f>
        <v>13.88367088</v>
      </c>
      <c r="J322" s="7">
        <f>INDEX(Sheet1!E:E,MATCH(Table4[[#This Row],[PlaceName]],Sheet1!B:B,0))</f>
        <v>100.7322631</v>
      </c>
      <c r="K322" s="17"/>
      <c r="L322" s="17" t="s">
        <v>1285</v>
      </c>
      <c r="M322" s="17" t="str">
        <f>IF(A322&gt;0,INDEX('Degree of Public Space By Distr'!A:A,MATCH(RawData_Position!A322,'Degree of Public Space By Distr'!L:L,0)),"")</f>
        <v>สวนหมู่บ้าน KC Garden Lake Paradise</v>
      </c>
      <c r="N322" s="17">
        <f>INDEX(Input_Score!D:D,MATCH(Table4[[#This Row],[TypeScoring]],Input_Score!A:A,0))</f>
        <v>1</v>
      </c>
      <c r="O322" s="17">
        <f t="shared" si="45"/>
        <v>-2</v>
      </c>
      <c r="P322" s="17">
        <f t="shared" si="46"/>
        <v>-1</v>
      </c>
      <c r="Q322" s="17"/>
      <c r="R322">
        <f>COUNTIFS(U$3:U322,U322)</f>
        <v>34</v>
      </c>
      <c r="S322">
        <f>INDEX(Quadrant_GoogleSheets!C:C,MATCH(Table4[[#This Row],[PlaceName]],Quadrant_GoogleSheets!A:A,0))</f>
        <v>-2</v>
      </c>
      <c r="T322">
        <f>INDEX(Quadrant_GoogleSheets!D:D,MATCH(Table4[[#This Row],[PlaceName]],Quadrant_GoogleSheets!A:A,0))</f>
        <v>-1</v>
      </c>
      <c r="U322" t="str">
        <f t="shared" si="49"/>
        <v>-2,-1,Ok</v>
      </c>
      <c r="V322">
        <f t="shared" si="50"/>
        <v>-0.2</v>
      </c>
      <c r="W322">
        <f t="shared" si="51"/>
        <v>0.02</v>
      </c>
    </row>
    <row r="323" spans="1:23" x14ac:dyDescent="0.2">
      <c r="A323" s="9">
        <f t="shared" si="52"/>
        <v>320</v>
      </c>
      <c r="B323" s="7" t="s">
        <v>899</v>
      </c>
      <c r="C323" s="6" t="s">
        <v>6</v>
      </c>
      <c r="D323" s="6" t="str">
        <f>IF(A323&gt;0,INDEX('Degree of Public Space By Distr'!A:A,MATCH(RawData_Position!A323,'Degree of Public Space By Distr'!L:L,0)),"")</f>
        <v>วัดไท่ฮัว ฝอกวงซัน</v>
      </c>
      <c r="E323" s="6" t="str">
        <f>IF(A323&gt;0,INDEX('Degree of Public Space By Distr'!J:J,MATCH(RawData_Position!A323,'Degree of Public Space By Distr'!L:L,0)),"")</f>
        <v>เขตคลองสามวา</v>
      </c>
      <c r="F323" s="6">
        <f t="shared" si="47"/>
        <v>2.1</v>
      </c>
      <c r="G323" s="6">
        <f t="shared" si="48"/>
        <v>1.05</v>
      </c>
      <c r="H323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323" s="7">
        <f>INDEX(Sheet1!D:D,MATCH(Table4[[#This Row],[PlaceName]],Sheet1!B:B,0))</f>
        <v>13.85636669</v>
      </c>
      <c r="J323" s="7">
        <f>INDEX(Sheet1!E:E,MATCH(Table4[[#This Row],[PlaceName]],Sheet1!B:B,0))</f>
        <v>100.6779588</v>
      </c>
      <c r="K323" s="17"/>
      <c r="L323" s="17" t="s">
        <v>1285</v>
      </c>
      <c r="M323" s="17" t="str">
        <f>IF(A323&gt;0,INDEX('Degree of Public Space By Distr'!A:A,MATCH(RawData_Position!A323,'Degree of Public Space By Distr'!L:L,0)),"")</f>
        <v>วัดไท่ฮัว ฝอกวงซัน</v>
      </c>
      <c r="N323" s="17">
        <f>INDEX(Input_Score!D:D,MATCH(Table4[[#This Row],[TypeScoring]],Input_Score!A:A,0))</f>
        <v>9</v>
      </c>
      <c r="O323" s="17">
        <f t="shared" si="45"/>
        <v>2</v>
      </c>
      <c r="P323" s="17">
        <f t="shared" si="46"/>
        <v>1</v>
      </c>
      <c r="Q323" s="17"/>
      <c r="R323">
        <f>COUNTIFS(U$3:U323,U323)</f>
        <v>7</v>
      </c>
      <c r="S323">
        <f>INDEX(Quadrant_GoogleSheets!C:C,MATCH(Table4[[#This Row],[PlaceName]],Quadrant_GoogleSheets!A:A,0))</f>
        <v>2</v>
      </c>
      <c r="T323">
        <f>INDEX(Quadrant_GoogleSheets!D:D,MATCH(Table4[[#This Row],[PlaceName]],Quadrant_GoogleSheets!A:A,0))</f>
        <v>1</v>
      </c>
      <c r="U323" t="str">
        <f t="shared" si="49"/>
        <v>2,1,Ok</v>
      </c>
      <c r="V323">
        <f t="shared" si="50"/>
        <v>0.1</v>
      </c>
      <c r="W323">
        <f t="shared" si="51"/>
        <v>0.05</v>
      </c>
    </row>
    <row r="324" spans="1:23" x14ac:dyDescent="0.2">
      <c r="A324" s="9">
        <f t="shared" si="52"/>
        <v>321</v>
      </c>
      <c r="B324" s="7" t="s">
        <v>900</v>
      </c>
      <c r="C324" s="6" t="s">
        <v>6</v>
      </c>
      <c r="D324" s="6" t="str">
        <f>IF(A324&gt;0,INDEX('Degree of Public Space By Distr'!A:A,MATCH(RawData_Position!A324,'Degree of Public Space By Distr'!L:L,0)),"")</f>
        <v>ลานวัดสัมมาชัญญาวาส</v>
      </c>
      <c r="E324" s="6" t="str">
        <f>IF(A324&gt;0,INDEX('Degree of Public Space By Distr'!J:J,MATCH(RawData_Position!A324,'Degree of Public Space By Distr'!L:L,0)),"")</f>
        <v>เขตคลองสามวา</v>
      </c>
      <c r="F324" s="6">
        <f t="shared" si="47"/>
        <v>-1.05</v>
      </c>
      <c r="G324" s="6">
        <f t="shared" si="48"/>
        <v>1.04</v>
      </c>
      <c r="H324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4" s="7">
        <f>INDEX(Sheet1!D:D,MATCH(Table4[[#This Row],[PlaceName]],Sheet1!B:B,0))</f>
        <v>13.85409619</v>
      </c>
      <c r="J324" s="7">
        <f>INDEX(Sheet1!E:E,MATCH(Table4[[#This Row],[PlaceName]],Sheet1!B:B,0))</f>
        <v>100.69354939999999</v>
      </c>
      <c r="K324" s="17"/>
      <c r="L324" s="17" t="s">
        <v>1285</v>
      </c>
      <c r="M324" s="17" t="str">
        <f>IF(A324&gt;0,INDEX('Degree of Public Space By Distr'!A:A,MATCH(RawData_Position!A324,'Degree of Public Space By Distr'!L:L,0)),"")</f>
        <v>ลานวัดสัมมาชัญญาวาส</v>
      </c>
      <c r="N324" s="17">
        <f>INDEX(Input_Score!D:D,MATCH(Table4[[#This Row],[TypeScoring]],Input_Score!A:A,0))</f>
        <v>7</v>
      </c>
      <c r="O324" s="17">
        <f t="shared" ref="O324:O387" si="53">S324</f>
        <v>-1</v>
      </c>
      <c r="P324" s="17">
        <f t="shared" ref="P324:P387" si="54">T324</f>
        <v>1</v>
      </c>
      <c r="Q324" s="17"/>
      <c r="R324">
        <f>COUNTIFS(U$3:U324,U324)</f>
        <v>11</v>
      </c>
      <c r="S324">
        <f>INDEX(Quadrant_GoogleSheets!C:C,MATCH(Table4[[#This Row],[PlaceName]],Quadrant_GoogleSheets!A:A,0))</f>
        <v>-1</v>
      </c>
      <c r="T324">
        <f>INDEX(Quadrant_GoogleSheets!D:D,MATCH(Table4[[#This Row],[PlaceName]],Quadrant_GoogleSheets!A:A,0))</f>
        <v>1</v>
      </c>
      <c r="U324" t="str">
        <f t="shared" si="49"/>
        <v>-1,1,Ok</v>
      </c>
      <c r="V324">
        <f t="shared" si="50"/>
        <v>-0.05</v>
      </c>
      <c r="W324">
        <f t="shared" si="51"/>
        <v>0.04</v>
      </c>
    </row>
    <row r="325" spans="1:23" x14ac:dyDescent="0.2">
      <c r="A325" s="9">
        <f t="shared" si="52"/>
        <v>322</v>
      </c>
      <c r="B325" s="7" t="s">
        <v>901</v>
      </c>
      <c r="C325" s="6" t="s">
        <v>6</v>
      </c>
      <c r="D325" s="6" t="str">
        <f>IF(A325&gt;0,INDEX('Degree of Public Space By Distr'!A:A,MATCH(RawData_Position!A325,'Degree of Public Space By Distr'!L:L,0)),"")</f>
        <v>ลานวัดคู้บอน</v>
      </c>
      <c r="E325" s="6" t="str">
        <f>IF(A325&gt;0,INDEX('Degree of Public Space By Distr'!J:J,MATCH(RawData_Position!A325,'Degree of Public Space By Distr'!L:L,0)),"")</f>
        <v>เขตคลองสามวา</v>
      </c>
      <c r="F325" s="6">
        <f t="shared" ref="F325:F388" si="55">S325+V325</f>
        <v>-1.1000000000000001</v>
      </c>
      <c r="G325" s="6">
        <f t="shared" ref="G325:G388" si="56">T325+W325</f>
        <v>1.04</v>
      </c>
      <c r="H325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5" s="7">
        <f>INDEX(Sheet1!D:D,MATCH(Table4[[#This Row],[PlaceName]],Sheet1!B:B,0))</f>
        <v>13.8530417</v>
      </c>
      <c r="J325" s="7">
        <f>INDEX(Sheet1!E:E,MATCH(Table4[[#This Row],[PlaceName]],Sheet1!B:B,0))</f>
        <v>100.671594</v>
      </c>
      <c r="K325" s="17"/>
      <c r="L325" s="17" t="s">
        <v>1285</v>
      </c>
      <c r="M325" s="17" t="str">
        <f>IF(A325&gt;0,INDEX('Degree of Public Space By Distr'!A:A,MATCH(RawData_Position!A325,'Degree of Public Space By Distr'!L:L,0)),"")</f>
        <v>ลานวัดคู้บอน</v>
      </c>
      <c r="N325" s="17">
        <f>INDEX(Input_Score!D:D,MATCH(Table4[[#This Row],[TypeScoring]],Input_Score!A:A,0))</f>
        <v>7</v>
      </c>
      <c r="O325" s="17">
        <f t="shared" si="53"/>
        <v>-1</v>
      </c>
      <c r="P325" s="17">
        <f t="shared" si="54"/>
        <v>1</v>
      </c>
      <c r="Q325" s="17"/>
      <c r="R325">
        <f>COUNTIFS(U$3:U325,U325)</f>
        <v>12</v>
      </c>
      <c r="S325">
        <f>INDEX(Quadrant_GoogleSheets!C:C,MATCH(Table4[[#This Row],[PlaceName]],Quadrant_GoogleSheets!A:A,0))</f>
        <v>-1</v>
      </c>
      <c r="T325">
        <f>INDEX(Quadrant_GoogleSheets!D:D,MATCH(Table4[[#This Row],[PlaceName]],Quadrant_GoogleSheets!A:A,0))</f>
        <v>1</v>
      </c>
      <c r="U325" t="str">
        <f t="shared" ref="U325:U388" si="57">S325&amp;","&amp;T325&amp;","&amp;L325</f>
        <v>-1,1,Ok</v>
      </c>
      <c r="V325">
        <f t="shared" ref="V325:V370" si="58">INDEX(AD:AD,MATCH($R325,$Z:$Z,0))</f>
        <v>-0.1</v>
      </c>
      <c r="W325">
        <f t="shared" ref="W325:W370" si="59">INDEX(AE:AE,MATCH($R325,$Z:$Z,0))</f>
        <v>0.04</v>
      </c>
    </row>
    <row r="326" spans="1:23" x14ac:dyDescent="0.2">
      <c r="A326" s="9">
        <f t="shared" ref="A326:A389" si="60">IF(OR(A325="",A325=$A$1),"",A325+1)</f>
        <v>323</v>
      </c>
      <c r="B326" s="7" t="s">
        <v>902</v>
      </c>
      <c r="C326" s="6" t="s">
        <v>6</v>
      </c>
      <c r="D326" s="6" t="str">
        <f>IF(A326&gt;0,INDEX('Degree of Public Space By Distr'!A:A,MATCH(RawData_Position!A326,'Degree of Public Space By Distr'!L:L,0)),"")</f>
        <v>ลานวัดจินดิตวิหาร</v>
      </c>
      <c r="E326" s="6" t="str">
        <f>IF(A326&gt;0,INDEX('Degree of Public Space By Distr'!J:J,MATCH(RawData_Position!A326,'Degree of Public Space By Distr'!L:L,0)),"")</f>
        <v>เขตคลองสามวา</v>
      </c>
      <c r="F326" s="6">
        <f t="shared" si="55"/>
        <v>-1.1499999999999999</v>
      </c>
      <c r="G326" s="6">
        <f t="shared" si="56"/>
        <v>1.04</v>
      </c>
      <c r="H326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6" s="7">
        <f>INDEX(Sheet1!D:D,MATCH(Table4[[#This Row],[PlaceName]],Sheet1!B:B,0))</f>
        <v>13.841804399999999</v>
      </c>
      <c r="J326" s="7">
        <f>INDEX(Sheet1!E:E,MATCH(Table4[[#This Row],[PlaceName]],Sheet1!B:B,0))</f>
        <v>100.7422346</v>
      </c>
      <c r="K326" s="17"/>
      <c r="L326" s="17" t="s">
        <v>1285</v>
      </c>
      <c r="M326" s="17" t="str">
        <f>IF(A326&gt;0,INDEX('Degree of Public Space By Distr'!A:A,MATCH(RawData_Position!A326,'Degree of Public Space By Distr'!L:L,0)),"")</f>
        <v>ลานวัดจินดิตวิหาร</v>
      </c>
      <c r="N326" s="17">
        <f>INDEX(Input_Score!D:D,MATCH(Table4[[#This Row],[TypeScoring]],Input_Score!A:A,0))</f>
        <v>7</v>
      </c>
      <c r="O326" s="17">
        <f t="shared" si="53"/>
        <v>-1</v>
      </c>
      <c r="P326" s="17">
        <f t="shared" si="54"/>
        <v>1</v>
      </c>
      <c r="Q326" s="17"/>
      <c r="R326">
        <f>COUNTIFS(U$3:U326,U326)</f>
        <v>13</v>
      </c>
      <c r="S326">
        <f>INDEX(Quadrant_GoogleSheets!C:C,MATCH(Table4[[#This Row],[PlaceName]],Quadrant_GoogleSheets!A:A,0))</f>
        <v>-1</v>
      </c>
      <c r="T326">
        <f>INDEX(Quadrant_GoogleSheets!D:D,MATCH(Table4[[#This Row],[PlaceName]],Quadrant_GoogleSheets!A:A,0))</f>
        <v>1</v>
      </c>
      <c r="U326" t="str">
        <f t="shared" si="57"/>
        <v>-1,1,Ok</v>
      </c>
      <c r="V326">
        <f t="shared" si="58"/>
        <v>-0.15</v>
      </c>
      <c r="W326">
        <f t="shared" si="59"/>
        <v>0.04</v>
      </c>
    </row>
    <row r="327" spans="1:23" x14ac:dyDescent="0.2">
      <c r="A327" s="9">
        <f t="shared" si="60"/>
        <v>324</v>
      </c>
      <c r="B327" s="7" t="s">
        <v>903</v>
      </c>
      <c r="C327" s="6" t="s">
        <v>6</v>
      </c>
      <c r="D327" s="6" t="str">
        <f>IF(A327&gt;0,INDEX('Degree of Public Space By Distr'!A:A,MATCH(RawData_Position!A327,'Degree of Public Space By Distr'!L:L,0)),"")</f>
        <v>ลานวัดบัวแก้วศรัทธาธรรม</v>
      </c>
      <c r="E327" s="6" t="str">
        <f>IF(A327&gt;0,INDEX('Degree of Public Space By Distr'!J:J,MATCH(RawData_Position!A327,'Degree of Public Space By Distr'!L:L,0)),"")</f>
        <v>เขตคลองสามวา</v>
      </c>
      <c r="F327" s="6">
        <f t="shared" si="55"/>
        <v>-1.2</v>
      </c>
      <c r="G327" s="6">
        <f t="shared" si="56"/>
        <v>1.04</v>
      </c>
      <c r="H327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7" s="7">
        <f>INDEX(Sheet1!D:D,MATCH(Table4[[#This Row],[PlaceName]],Sheet1!B:B,0))</f>
        <v>13.850389079999999</v>
      </c>
      <c r="J327" s="7">
        <f>INDEX(Sheet1!E:E,MATCH(Table4[[#This Row],[PlaceName]],Sheet1!B:B,0))</f>
        <v>100.73034730000001</v>
      </c>
      <c r="K327" s="17"/>
      <c r="L327" s="17" t="s">
        <v>1285</v>
      </c>
      <c r="M327" s="17" t="str">
        <f>IF(A327&gt;0,INDEX('Degree of Public Space By Distr'!A:A,MATCH(RawData_Position!A327,'Degree of Public Space By Distr'!L:L,0)),"")</f>
        <v>ลานวัดบัวแก้วศรัทธาธรรม</v>
      </c>
      <c r="N327" s="17">
        <f>INDEX(Input_Score!D:D,MATCH(Table4[[#This Row],[TypeScoring]],Input_Score!A:A,0))</f>
        <v>7</v>
      </c>
      <c r="O327" s="17">
        <f t="shared" si="53"/>
        <v>-1</v>
      </c>
      <c r="P327" s="17">
        <f t="shared" si="54"/>
        <v>1</v>
      </c>
      <c r="Q327" s="17"/>
      <c r="R327">
        <f>COUNTIFS(U$3:U327,U327)</f>
        <v>14</v>
      </c>
      <c r="S327">
        <f>INDEX(Quadrant_GoogleSheets!C:C,MATCH(Table4[[#This Row],[PlaceName]],Quadrant_GoogleSheets!A:A,0))</f>
        <v>-1</v>
      </c>
      <c r="T327">
        <f>INDEX(Quadrant_GoogleSheets!D:D,MATCH(Table4[[#This Row],[PlaceName]],Quadrant_GoogleSheets!A:A,0))</f>
        <v>1</v>
      </c>
      <c r="U327" t="str">
        <f t="shared" si="57"/>
        <v>-1,1,Ok</v>
      </c>
      <c r="V327">
        <f t="shared" si="58"/>
        <v>-0.2</v>
      </c>
      <c r="W327">
        <f t="shared" si="59"/>
        <v>0.04</v>
      </c>
    </row>
    <row r="328" spans="1:23" x14ac:dyDescent="0.2">
      <c r="A328" s="9">
        <f t="shared" si="60"/>
        <v>325</v>
      </c>
      <c r="B328" s="7" t="s">
        <v>904</v>
      </c>
      <c r="C328" s="6" t="s">
        <v>6</v>
      </c>
      <c r="D328" s="6" t="str">
        <f>IF(A328&gt;0,INDEX('Degree of Public Space By Distr'!A:A,MATCH(RawData_Position!A328,'Degree of Public Space By Distr'!L:L,0)),"")</f>
        <v>ลานวัดแป้นทองโสภาราม</v>
      </c>
      <c r="E328" s="6" t="str">
        <f>IF(A328&gt;0,INDEX('Degree of Public Space By Distr'!J:J,MATCH(RawData_Position!A328,'Degree of Public Space By Distr'!L:L,0)),"")</f>
        <v>เขตคลองสามวา</v>
      </c>
      <c r="F328" s="6">
        <f t="shared" si="55"/>
        <v>-1.25</v>
      </c>
      <c r="G328" s="6">
        <f t="shared" si="56"/>
        <v>1.04</v>
      </c>
      <c r="H328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8" s="7">
        <f>INDEX(Sheet1!D:D,MATCH(Table4[[#This Row],[PlaceName]],Sheet1!B:B,0))</f>
        <v>13.886443099999999</v>
      </c>
      <c r="J328" s="7">
        <f>INDEX(Sheet1!E:E,MATCH(Table4[[#This Row],[PlaceName]],Sheet1!B:B,0))</f>
        <v>100.7068222</v>
      </c>
      <c r="K328" s="17"/>
      <c r="L328" s="17" t="s">
        <v>1285</v>
      </c>
      <c r="M328" s="17" t="str">
        <f>IF(A328&gt;0,INDEX('Degree of Public Space By Distr'!A:A,MATCH(RawData_Position!A328,'Degree of Public Space By Distr'!L:L,0)),"")</f>
        <v>ลานวัดแป้นทองโสภาราม</v>
      </c>
      <c r="N328" s="17">
        <f>INDEX(Input_Score!D:D,MATCH(Table4[[#This Row],[TypeScoring]],Input_Score!A:A,0))</f>
        <v>7</v>
      </c>
      <c r="O328" s="17">
        <f t="shared" si="53"/>
        <v>-1</v>
      </c>
      <c r="P328" s="17">
        <f t="shared" si="54"/>
        <v>1</v>
      </c>
      <c r="Q328" s="17"/>
      <c r="R328">
        <f>COUNTIFS(U$3:U328,U328)</f>
        <v>15</v>
      </c>
      <c r="S328">
        <f>INDEX(Quadrant_GoogleSheets!C:C,MATCH(Table4[[#This Row],[PlaceName]],Quadrant_GoogleSheets!A:A,0))</f>
        <v>-1</v>
      </c>
      <c r="T328">
        <f>INDEX(Quadrant_GoogleSheets!D:D,MATCH(Table4[[#This Row],[PlaceName]],Quadrant_GoogleSheets!A:A,0))</f>
        <v>1</v>
      </c>
      <c r="U328" t="str">
        <f t="shared" si="57"/>
        <v>-1,1,Ok</v>
      </c>
      <c r="V328">
        <f t="shared" si="58"/>
        <v>-0.25</v>
      </c>
      <c r="W328">
        <f t="shared" si="59"/>
        <v>0.04</v>
      </c>
    </row>
    <row r="329" spans="1:23" x14ac:dyDescent="0.2">
      <c r="A329" s="9">
        <f t="shared" si="60"/>
        <v>326</v>
      </c>
      <c r="B329" s="7" t="s">
        <v>905</v>
      </c>
      <c r="C329" s="6" t="s">
        <v>6</v>
      </c>
      <c r="D329" s="6" t="str">
        <f>IF(A329&gt;0,INDEX('Degree of Public Space By Distr'!A:A,MATCH(RawData_Position!A329,'Degree of Public Space By Distr'!L:L,0)),"")</f>
        <v>ลานวัดพระยาสุเรนทร์</v>
      </c>
      <c r="E329" s="6" t="str">
        <f>IF(A329&gt;0,INDEX('Degree of Public Space By Distr'!J:J,MATCH(RawData_Position!A329,'Degree of Public Space By Distr'!L:L,0)),"")</f>
        <v>เขตคลองสามวา</v>
      </c>
      <c r="F329" s="6">
        <f t="shared" si="55"/>
        <v>-0.95</v>
      </c>
      <c r="G329" s="6">
        <f t="shared" si="56"/>
        <v>1.04</v>
      </c>
      <c r="H329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29" s="7">
        <f>INDEX(Sheet1!D:D,MATCH(Table4[[#This Row],[PlaceName]],Sheet1!B:B,0))</f>
        <v>13.87395053</v>
      </c>
      <c r="J329" s="7">
        <f>INDEX(Sheet1!E:E,MATCH(Table4[[#This Row],[PlaceName]],Sheet1!B:B,0))</f>
        <v>100.6861893</v>
      </c>
      <c r="K329" s="17"/>
      <c r="L329" s="17" t="s">
        <v>1285</v>
      </c>
      <c r="M329" s="17" t="str">
        <f>IF(A329&gt;0,INDEX('Degree of Public Space By Distr'!A:A,MATCH(RawData_Position!A329,'Degree of Public Space By Distr'!L:L,0)),"")</f>
        <v>ลานวัดพระยาสุเรนทร์</v>
      </c>
      <c r="N329" s="17">
        <f>INDEX(Input_Score!D:D,MATCH(Table4[[#This Row],[TypeScoring]],Input_Score!A:A,0))</f>
        <v>7</v>
      </c>
      <c r="O329" s="17">
        <f t="shared" si="53"/>
        <v>-1</v>
      </c>
      <c r="P329" s="17">
        <f t="shared" si="54"/>
        <v>1</v>
      </c>
      <c r="Q329" s="17"/>
      <c r="R329">
        <f>COUNTIFS(U$3:U329,U329)</f>
        <v>16</v>
      </c>
      <c r="S329">
        <f>INDEX(Quadrant_GoogleSheets!C:C,MATCH(Table4[[#This Row],[PlaceName]],Quadrant_GoogleSheets!A:A,0))</f>
        <v>-1</v>
      </c>
      <c r="T329">
        <f>INDEX(Quadrant_GoogleSheets!D:D,MATCH(Table4[[#This Row],[PlaceName]],Quadrant_GoogleSheets!A:A,0))</f>
        <v>1</v>
      </c>
      <c r="U329" t="str">
        <f t="shared" si="57"/>
        <v>-1,1,Ok</v>
      </c>
      <c r="V329">
        <f t="shared" si="58"/>
        <v>0.05</v>
      </c>
      <c r="W329">
        <f t="shared" si="59"/>
        <v>0.04</v>
      </c>
    </row>
    <row r="330" spans="1:23" x14ac:dyDescent="0.2">
      <c r="A330" s="9">
        <f t="shared" si="60"/>
        <v>327</v>
      </c>
      <c r="B330" s="7" t="s">
        <v>906</v>
      </c>
      <c r="C330" s="6" t="s">
        <v>6</v>
      </c>
      <c r="D330" s="6" t="str">
        <f>IF(A330&gt;0,INDEX('Degree of Public Space By Distr'!A:A,MATCH(RawData_Position!A330,'Degree of Public Space By Distr'!L:L,0)),"")</f>
        <v>ลานวัดลำกะดาน</v>
      </c>
      <c r="E330" s="6" t="str">
        <f>IF(A330&gt;0,INDEX('Degree of Public Space By Distr'!J:J,MATCH(RawData_Position!A330,'Degree of Public Space By Distr'!L:L,0)),"")</f>
        <v>เขตคลองสามวา</v>
      </c>
      <c r="F330" s="6">
        <f t="shared" si="55"/>
        <v>-0.9</v>
      </c>
      <c r="G330" s="6">
        <f t="shared" si="56"/>
        <v>1.04</v>
      </c>
      <c r="H330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30" s="7">
        <f>INDEX(Sheet1!D:D,MATCH(Table4[[#This Row],[PlaceName]],Sheet1!B:B,0))</f>
        <v>13.91782978</v>
      </c>
      <c r="J330" s="7">
        <f>INDEX(Sheet1!E:E,MATCH(Table4[[#This Row],[PlaceName]],Sheet1!B:B,0))</f>
        <v>100.7526165</v>
      </c>
      <c r="K330" s="17"/>
      <c r="L330" s="17" t="s">
        <v>1285</v>
      </c>
      <c r="M330" s="17" t="str">
        <f>IF(A330&gt;0,INDEX('Degree of Public Space By Distr'!A:A,MATCH(RawData_Position!A330,'Degree of Public Space By Distr'!L:L,0)),"")</f>
        <v>ลานวัดลำกะดาน</v>
      </c>
      <c r="N330" s="17">
        <f>INDEX(Input_Score!D:D,MATCH(Table4[[#This Row],[TypeScoring]],Input_Score!A:A,0))</f>
        <v>7</v>
      </c>
      <c r="O330" s="17">
        <f t="shared" si="53"/>
        <v>-1</v>
      </c>
      <c r="P330" s="17">
        <f t="shared" si="54"/>
        <v>1</v>
      </c>
      <c r="Q330" s="17"/>
      <c r="R330">
        <f>COUNTIFS(U$3:U330,U330)</f>
        <v>17</v>
      </c>
      <c r="S330">
        <f>INDEX(Quadrant_GoogleSheets!C:C,MATCH(Table4[[#This Row],[PlaceName]],Quadrant_GoogleSheets!A:A,0))</f>
        <v>-1</v>
      </c>
      <c r="T330">
        <f>INDEX(Quadrant_GoogleSheets!D:D,MATCH(Table4[[#This Row],[PlaceName]],Quadrant_GoogleSheets!A:A,0))</f>
        <v>1</v>
      </c>
      <c r="U330" t="str">
        <f t="shared" si="57"/>
        <v>-1,1,Ok</v>
      </c>
      <c r="V330">
        <f t="shared" si="58"/>
        <v>0.1</v>
      </c>
      <c r="W330">
        <f t="shared" si="59"/>
        <v>0.04</v>
      </c>
    </row>
    <row r="331" spans="1:23" x14ac:dyDescent="0.2">
      <c r="A331" s="9">
        <f t="shared" si="60"/>
        <v>328</v>
      </c>
      <c r="B331" s="7" t="s">
        <v>907</v>
      </c>
      <c r="C331" s="6" t="s">
        <v>6</v>
      </c>
      <c r="D331" s="6" t="str">
        <f>IF(A331&gt;0,INDEX('Degree of Public Space By Distr'!A:A,MATCH(RawData_Position!A331,'Degree of Public Space By Distr'!L:L,0)),"")</f>
        <v>ลานวัดศรีสุขสถาพรราษฎร์ศรัทธาธรรม</v>
      </c>
      <c r="E331" s="6" t="str">
        <f>IF(A331&gt;0,INDEX('Degree of Public Space By Distr'!J:J,MATCH(RawData_Position!A331,'Degree of Public Space By Distr'!L:L,0)),"")</f>
        <v>เขตคลองสามวา</v>
      </c>
      <c r="F331" s="6">
        <f t="shared" si="55"/>
        <v>-0.85</v>
      </c>
      <c r="G331" s="6">
        <f t="shared" si="56"/>
        <v>1.04</v>
      </c>
      <c r="H331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31" s="7">
        <f>INDEX(Sheet1!D:D,MATCH(Table4[[#This Row],[PlaceName]],Sheet1!B:B,0))</f>
        <v>13.91978383</v>
      </c>
      <c r="J331" s="7">
        <f>INDEX(Sheet1!E:E,MATCH(Table4[[#This Row],[PlaceName]],Sheet1!B:B,0))</f>
        <v>100.7912958</v>
      </c>
      <c r="K331" s="17"/>
      <c r="L331" s="17" t="s">
        <v>1285</v>
      </c>
      <c r="M331" s="17" t="str">
        <f>IF(A331&gt;0,INDEX('Degree of Public Space By Distr'!A:A,MATCH(RawData_Position!A331,'Degree of Public Space By Distr'!L:L,0)),"")</f>
        <v>ลานวัดศรีสุขสถาพรราษฎร์ศรัทธาธรรม</v>
      </c>
      <c r="N331" s="17">
        <f>INDEX(Input_Score!D:D,MATCH(Table4[[#This Row],[TypeScoring]],Input_Score!A:A,0))</f>
        <v>7</v>
      </c>
      <c r="O331" s="17">
        <f t="shared" si="53"/>
        <v>-1</v>
      </c>
      <c r="P331" s="17">
        <f t="shared" si="54"/>
        <v>1</v>
      </c>
      <c r="Q331" s="17"/>
      <c r="R331">
        <f>COUNTIFS(U$3:U331,U331)</f>
        <v>18</v>
      </c>
      <c r="S331">
        <f>INDEX(Quadrant_GoogleSheets!C:C,MATCH(Table4[[#This Row],[PlaceName]],Quadrant_GoogleSheets!A:A,0))</f>
        <v>-1</v>
      </c>
      <c r="T331">
        <f>INDEX(Quadrant_GoogleSheets!D:D,MATCH(Table4[[#This Row],[PlaceName]],Quadrant_GoogleSheets!A:A,0))</f>
        <v>1</v>
      </c>
      <c r="U331" t="str">
        <f t="shared" si="57"/>
        <v>-1,1,Ok</v>
      </c>
      <c r="V331">
        <f t="shared" si="58"/>
        <v>0.15</v>
      </c>
      <c r="W331">
        <f t="shared" si="59"/>
        <v>0.04</v>
      </c>
    </row>
    <row r="332" spans="1:23" x14ac:dyDescent="0.2">
      <c r="A332" s="9">
        <f t="shared" si="60"/>
        <v>329</v>
      </c>
      <c r="B332" s="7" t="s">
        <v>908</v>
      </c>
      <c r="C332" s="6" t="s">
        <v>6</v>
      </c>
      <c r="D332" s="6" t="str">
        <f>IF(A332&gt;0,INDEX('Degree of Public Space By Distr'!A:A,MATCH(RawData_Position!A332,'Degree of Public Space By Distr'!L:L,0)),"")</f>
        <v>ลานวัดสุขใจ</v>
      </c>
      <c r="E332" s="6" t="str">
        <f>IF(A332&gt;0,INDEX('Degree of Public Space By Distr'!J:J,MATCH(RawData_Position!A332,'Degree of Public Space By Distr'!L:L,0)),"")</f>
        <v>เขตคลองสามวา</v>
      </c>
      <c r="F332" s="6">
        <f t="shared" si="55"/>
        <v>-0.8</v>
      </c>
      <c r="G332" s="6">
        <f t="shared" si="56"/>
        <v>1.04</v>
      </c>
      <c r="H332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32" s="7">
        <f>INDEX(Sheet1!D:D,MATCH(Table4[[#This Row],[PlaceName]],Sheet1!B:B,0))</f>
        <v>13.87035101</v>
      </c>
      <c r="J332" s="7">
        <f>INDEX(Sheet1!E:E,MATCH(Table4[[#This Row],[PlaceName]],Sheet1!B:B,0))</f>
        <v>100.774089</v>
      </c>
      <c r="K332" s="17"/>
      <c r="L332" s="17" t="s">
        <v>1285</v>
      </c>
      <c r="M332" s="17" t="str">
        <f>IF(A332&gt;0,INDEX('Degree of Public Space By Distr'!A:A,MATCH(RawData_Position!A332,'Degree of Public Space By Distr'!L:L,0)),"")</f>
        <v>ลานวัดสุขใจ</v>
      </c>
      <c r="N332" s="17">
        <f>INDEX(Input_Score!D:D,MATCH(Table4[[#This Row],[TypeScoring]],Input_Score!A:A,0))</f>
        <v>7</v>
      </c>
      <c r="O332" s="17">
        <f t="shared" si="53"/>
        <v>-1</v>
      </c>
      <c r="P332" s="17">
        <f t="shared" si="54"/>
        <v>1</v>
      </c>
      <c r="Q332" s="17"/>
      <c r="R332">
        <f>COUNTIFS(U$3:U332,U332)</f>
        <v>19</v>
      </c>
      <c r="S332">
        <f>INDEX(Quadrant_GoogleSheets!C:C,MATCH(Table4[[#This Row],[PlaceName]],Quadrant_GoogleSheets!A:A,0))</f>
        <v>-1</v>
      </c>
      <c r="T332">
        <f>INDEX(Quadrant_GoogleSheets!D:D,MATCH(Table4[[#This Row],[PlaceName]],Quadrant_GoogleSheets!A:A,0))</f>
        <v>1</v>
      </c>
      <c r="U332" t="str">
        <f t="shared" si="57"/>
        <v>-1,1,Ok</v>
      </c>
      <c r="V332">
        <f t="shared" si="58"/>
        <v>0.2</v>
      </c>
      <c r="W332">
        <f t="shared" si="59"/>
        <v>0.04</v>
      </c>
    </row>
    <row r="333" spans="1:23" x14ac:dyDescent="0.2">
      <c r="A333" s="9">
        <f t="shared" si="60"/>
        <v>330</v>
      </c>
      <c r="B333" s="7" t="s">
        <v>909</v>
      </c>
      <c r="C333" s="6" t="s">
        <v>6</v>
      </c>
      <c r="D333" s="6" t="str">
        <f>IF(A333&gt;0,INDEX('Degree of Public Space By Distr'!A:A,MATCH(RawData_Position!A333,'Degree of Public Space By Distr'!L:L,0)),"")</f>
        <v>ลานวัดสุทธิสะอาด</v>
      </c>
      <c r="E333" s="6" t="str">
        <f>IF(A333&gt;0,INDEX('Degree of Public Space By Distr'!J:J,MATCH(RawData_Position!A333,'Degree of Public Space By Distr'!L:L,0)),"")</f>
        <v>เขตคลองสามวา</v>
      </c>
      <c r="F333" s="6">
        <f t="shared" si="55"/>
        <v>-0.75</v>
      </c>
      <c r="G333" s="6">
        <f t="shared" si="56"/>
        <v>1.04</v>
      </c>
      <c r="H333" s="10" t="str">
        <f>IFERROR(INDEX(Quadrant_GoogleSheets!B:B,MATCH(Table4[[#This Row],[PlaceName]],Quadrant_GoogleSheets!A:A,0)),INDEX(Quadrant_GoogleSheets!B:B,MATCH(Table4[[#This Row],[Column1]],Quadrant_GoogleSheets!A:A,0)))</f>
        <v>D</v>
      </c>
      <c r="I333" s="7">
        <f>INDEX(Sheet1!D:D,MATCH(Table4[[#This Row],[PlaceName]],Sheet1!B:B,0))</f>
        <v>13.879465870000001</v>
      </c>
      <c r="J333" s="7">
        <f>INDEX(Sheet1!E:E,MATCH(Table4[[#This Row],[PlaceName]],Sheet1!B:B,0))</f>
        <v>100.73104549999999</v>
      </c>
      <c r="K333" s="17"/>
      <c r="L333" s="17" t="s">
        <v>1285</v>
      </c>
      <c r="M333" s="17" t="str">
        <f>IF(A333&gt;0,INDEX('Degree of Public Space By Distr'!A:A,MATCH(RawData_Position!A333,'Degree of Public Space By Distr'!L:L,0)),"")</f>
        <v>ลานวัดสุทธิสะอาด</v>
      </c>
      <c r="N333" s="17">
        <f>INDEX(Input_Score!D:D,MATCH(Table4[[#This Row],[TypeScoring]],Input_Score!A:A,0))</f>
        <v>7</v>
      </c>
      <c r="O333" s="17">
        <f t="shared" si="53"/>
        <v>-1</v>
      </c>
      <c r="P333" s="17">
        <f t="shared" si="54"/>
        <v>1</v>
      </c>
      <c r="Q333" s="17"/>
      <c r="R333">
        <f>COUNTIFS(U$3:U333,U333)</f>
        <v>20</v>
      </c>
      <c r="S333">
        <f>INDEX(Quadrant_GoogleSheets!C:C,MATCH(Table4[[#This Row],[PlaceName]],Quadrant_GoogleSheets!A:A,0))</f>
        <v>-1</v>
      </c>
      <c r="T333">
        <f>INDEX(Quadrant_GoogleSheets!D:D,MATCH(Table4[[#This Row],[PlaceName]],Quadrant_GoogleSheets!A:A,0))</f>
        <v>1</v>
      </c>
      <c r="U333" t="str">
        <f t="shared" si="57"/>
        <v>-1,1,Ok</v>
      </c>
      <c r="V333">
        <f t="shared" si="58"/>
        <v>0.25</v>
      </c>
      <c r="W333">
        <f t="shared" si="59"/>
        <v>0.04</v>
      </c>
    </row>
    <row r="334" spans="1:23" x14ac:dyDescent="0.2">
      <c r="A334" s="9">
        <f t="shared" si="60"/>
        <v>331</v>
      </c>
      <c r="B334" s="7" t="s">
        <v>910</v>
      </c>
      <c r="C334" s="6" t="s">
        <v>6</v>
      </c>
      <c r="D334" s="6" t="str">
        <f>IF(A334&gt;0,INDEX('Degree of Public Space By Distr'!A:A,MATCH(RawData_Position!A334,'Degree of Public Space By Distr'!L:L,0)),"")</f>
        <v>ลานกีฬาโรงเรียนวัดคู้บอน</v>
      </c>
      <c r="E334" s="6" t="str">
        <f>IF(A334&gt;0,INDEX('Degree of Public Space By Distr'!J:J,MATCH(RawData_Position!A334,'Degree of Public Space By Distr'!L:L,0)),"")</f>
        <v>เขตคลองสามวา</v>
      </c>
      <c r="F334" s="6">
        <f t="shared" si="55"/>
        <v>2.15</v>
      </c>
      <c r="G334" s="6">
        <f t="shared" si="56"/>
        <v>1.05</v>
      </c>
      <c r="H334" s="10" t="str">
        <f>IFERROR(INDEX(Quadrant_GoogleSheets!B:B,MATCH(Table4[[#This Row],[PlaceName]],Quadrant_GoogleSheets!A:A,0)),INDEX(Quadrant_GoogleSheets!B:B,MATCH(Table4[[#This Row],[Column1]],Quadrant_GoogleSheets!A:A,0)))</f>
        <v>A</v>
      </c>
      <c r="I334" s="7">
        <f>INDEX(Sheet1!D:D,MATCH(Table4[[#This Row],[PlaceName]],Sheet1!B:B,0))</f>
        <v>13.854079670000001</v>
      </c>
      <c r="J334" s="7">
        <f>INDEX(Sheet1!E:E,MATCH(Table4[[#This Row],[PlaceName]],Sheet1!B:B,0))</f>
        <v>100.673282</v>
      </c>
      <c r="K334" s="17"/>
      <c r="L334" s="17" t="s">
        <v>1285</v>
      </c>
      <c r="M334" s="17" t="str">
        <f>IF(A334&gt;0,INDEX('Degree of Public Space By Distr'!A:A,MATCH(RawData_Position!A334,'Degree of Public Space By Distr'!L:L,0)),"")</f>
        <v>ลานกีฬาโรงเรียนวัดคู้บอน</v>
      </c>
      <c r="N334" s="17">
        <f>INDEX(Input_Score!D:D,MATCH(Table4[[#This Row],[TypeScoring]],Input_Score!A:A,0))</f>
        <v>9</v>
      </c>
      <c r="O334" s="17">
        <f t="shared" si="53"/>
        <v>2</v>
      </c>
      <c r="P334" s="17">
        <f t="shared" si="54"/>
        <v>1</v>
      </c>
      <c r="Q334" s="17"/>
      <c r="R334">
        <f>COUNTIFS(U$3:U334,U334)</f>
        <v>8</v>
      </c>
      <c r="S334">
        <f>INDEX(Quadrant_GoogleSheets!C:C,MATCH(Table4[[#This Row],[PlaceName]],Quadrant_GoogleSheets!A:A,0))</f>
        <v>2</v>
      </c>
      <c r="T334">
        <f>INDEX(Quadrant_GoogleSheets!D:D,MATCH(Table4[[#This Row],[PlaceName]],Quadrant_GoogleSheets!A:A,0))</f>
        <v>1</v>
      </c>
      <c r="U334" t="str">
        <f t="shared" si="57"/>
        <v>2,1,Ok</v>
      </c>
      <c r="V334">
        <f t="shared" si="58"/>
        <v>0.15</v>
      </c>
      <c r="W334">
        <f t="shared" si="59"/>
        <v>0.05</v>
      </c>
    </row>
    <row r="335" spans="1:23" x14ac:dyDescent="0.2">
      <c r="A335" s="9">
        <f t="shared" si="60"/>
        <v>332</v>
      </c>
      <c r="B335" s="7" t="s">
        <v>911</v>
      </c>
      <c r="C335" s="6" t="s">
        <v>6</v>
      </c>
      <c r="D335" s="6" t="str">
        <f>IF(A335&gt;0,INDEX('Degree of Public Space By Distr'!A:A,MATCH(RawData_Position!A335,'Degree of Public Space By Distr'!L:L,0)),"")</f>
        <v>ลานกีฬาชุมชนร่วมใจพัฒนา คลองกีบหมู</v>
      </c>
      <c r="E335" s="6" t="str">
        <f>IF(A335&gt;0,INDEX('Degree of Public Space By Distr'!J:J,MATCH(RawData_Position!A335,'Degree of Public Space By Distr'!L:L,0)),"")</f>
        <v>เขตคลองสามวา</v>
      </c>
      <c r="F335" s="6">
        <f t="shared" si="55"/>
        <v>0.05</v>
      </c>
      <c r="G335" s="6">
        <f t="shared" si="56"/>
        <v>0.02</v>
      </c>
      <c r="H33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35" s="7">
        <f>INDEX(Sheet1!D:D,MATCH(Table4[[#This Row],[PlaceName]],Sheet1!B:B,0))</f>
        <v>13.83959982</v>
      </c>
      <c r="J335" s="7">
        <f>INDEX(Sheet1!E:E,MATCH(Table4[[#This Row],[PlaceName]],Sheet1!B:B,0))</f>
        <v>100.7110639</v>
      </c>
      <c r="K335" s="17"/>
      <c r="L335" s="17" t="s">
        <v>1285</v>
      </c>
      <c r="M335" s="17" t="str">
        <f>IF(A335&gt;0,INDEX('Degree of Public Space By Distr'!A:A,MATCH(RawData_Position!A335,'Degree of Public Space By Distr'!L:L,0)),"")</f>
        <v>ลานกีฬาชุมชนร่วมใจพัฒนา คลองกีบหมู</v>
      </c>
      <c r="N335" s="17">
        <f>INDEX(Input_Score!D:D,MATCH(Table4[[#This Row],[TypeScoring]],Input_Score!A:A,0))</f>
        <v>5</v>
      </c>
      <c r="O335" s="17">
        <f t="shared" si="53"/>
        <v>0</v>
      </c>
      <c r="P335" s="17">
        <f t="shared" si="54"/>
        <v>0</v>
      </c>
      <c r="Q335" s="17"/>
      <c r="R335">
        <f>COUNTIFS(U$3:U335,U335)</f>
        <v>36</v>
      </c>
      <c r="S335">
        <f>INDEX(Quadrant_GoogleSheets!C:C,MATCH(Table4[[#This Row],[PlaceName]],Quadrant_GoogleSheets!A:A,0))</f>
        <v>0</v>
      </c>
      <c r="T335">
        <f>INDEX(Quadrant_GoogleSheets!D:D,MATCH(Table4[[#This Row],[PlaceName]],Quadrant_GoogleSheets!A:A,0))</f>
        <v>0</v>
      </c>
      <c r="U335" t="str">
        <f t="shared" si="57"/>
        <v>0,0,Ok</v>
      </c>
      <c r="V335">
        <f t="shared" si="58"/>
        <v>0.05</v>
      </c>
      <c r="W335">
        <f t="shared" si="59"/>
        <v>0.02</v>
      </c>
    </row>
    <row r="336" spans="1:23" x14ac:dyDescent="0.2">
      <c r="A336" s="9">
        <f t="shared" si="60"/>
        <v>333</v>
      </c>
      <c r="B336" s="7" t="s">
        <v>912</v>
      </c>
      <c r="C336" s="6" t="s">
        <v>6</v>
      </c>
      <c r="D336" s="6" t="str">
        <f>IF(A336&gt;0,INDEX('Degree of Public Space By Distr'!A:A,MATCH(RawData_Position!A336,'Degree of Public Space By Distr'!L:L,0)),"")</f>
        <v>ลานกีฬาโรงเรียนวัดพระยาสุเรนทร์</v>
      </c>
      <c r="E336" s="6" t="str">
        <f>IF(A336&gt;0,INDEX('Degree of Public Space By Distr'!J:J,MATCH(RawData_Position!A336,'Degree of Public Space By Distr'!L:L,0)),"")</f>
        <v>เขตคลองสามวา</v>
      </c>
      <c r="F336" s="6">
        <f t="shared" si="55"/>
        <v>2.25</v>
      </c>
      <c r="G336" s="6">
        <f t="shared" si="56"/>
        <v>-0.98</v>
      </c>
      <c r="H33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36" s="7">
        <f>INDEX(Sheet1!D:D,MATCH(Table4[[#This Row],[PlaceName]],Sheet1!B:B,0))</f>
        <v>13.873881750000001</v>
      </c>
      <c r="J336" s="7">
        <f>INDEX(Sheet1!E:E,MATCH(Table4[[#This Row],[PlaceName]],Sheet1!B:B,0))</f>
        <v>100.6869744</v>
      </c>
      <c r="K336" s="17"/>
      <c r="L336" s="17" t="s">
        <v>1285</v>
      </c>
      <c r="M336" s="17" t="str">
        <f>IF(A336&gt;0,INDEX('Degree of Public Space By Distr'!A:A,MATCH(RawData_Position!A336,'Degree of Public Space By Distr'!L:L,0)),"")</f>
        <v>ลานกีฬาโรงเรียนวัดพระยาสุเรนทร์</v>
      </c>
      <c r="N336" s="17">
        <f>INDEX(Input_Score!D:D,MATCH(Table4[[#This Row],[TypeScoring]],Input_Score!A:A,0))</f>
        <v>3</v>
      </c>
      <c r="O336" s="17">
        <f t="shared" si="53"/>
        <v>2</v>
      </c>
      <c r="P336" s="17">
        <f t="shared" si="54"/>
        <v>-1</v>
      </c>
      <c r="Q336" s="17"/>
      <c r="R336">
        <f>COUNTIFS(U$3:U336,U336)</f>
        <v>40</v>
      </c>
      <c r="S336">
        <f>INDEX(Quadrant_GoogleSheets!C:C,MATCH(Table4[[#This Row],[PlaceName]],Quadrant_GoogleSheets!A:A,0))</f>
        <v>2</v>
      </c>
      <c r="T336">
        <f>INDEX(Quadrant_GoogleSheets!D:D,MATCH(Table4[[#This Row],[PlaceName]],Quadrant_GoogleSheets!A:A,0))</f>
        <v>-1</v>
      </c>
      <c r="U336" t="str">
        <f t="shared" si="57"/>
        <v>2,-1,Ok</v>
      </c>
      <c r="V336">
        <f t="shared" si="58"/>
        <v>0.25</v>
      </c>
      <c r="W336">
        <f t="shared" si="59"/>
        <v>0.02</v>
      </c>
    </row>
    <row r="337" spans="1:23" x14ac:dyDescent="0.2">
      <c r="A337" s="9">
        <f t="shared" si="60"/>
        <v>334</v>
      </c>
      <c r="B337" s="7" t="s">
        <v>913</v>
      </c>
      <c r="C337" s="6" t="s">
        <v>6</v>
      </c>
      <c r="D337" s="6" t="str">
        <f>IF(A337&gt;0,INDEX('Degree of Public Space By Distr'!A:A,MATCH(RawData_Position!A337,'Degree of Public Space By Distr'!L:L,0)),"")</f>
        <v>ลานกีฬาโรงเรียนวัดแป้นทอง</v>
      </c>
      <c r="E337" s="6" t="str">
        <f>IF(A337&gt;0,INDEX('Degree of Public Space By Distr'!J:J,MATCH(RawData_Position!A337,'Degree of Public Space By Distr'!L:L,0)),"")</f>
        <v>เขตคลองสามวา</v>
      </c>
      <c r="F337" s="6">
        <f t="shared" si="55"/>
        <v>1.95</v>
      </c>
      <c r="G337" s="6">
        <f t="shared" si="56"/>
        <v>-0.99</v>
      </c>
      <c r="H33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37" s="7">
        <f>INDEX(Sheet1!D:D,MATCH(Table4[[#This Row],[PlaceName]],Sheet1!B:B,0))</f>
        <v>13.885867279999999</v>
      </c>
      <c r="J337" s="7">
        <f>INDEX(Sheet1!E:E,MATCH(Table4[[#This Row],[PlaceName]],Sheet1!B:B,0))</f>
        <v>100.7088353</v>
      </c>
      <c r="K337" s="17"/>
      <c r="L337" s="17" t="s">
        <v>1285</v>
      </c>
      <c r="M337" s="17" t="str">
        <f>IF(A337&gt;0,INDEX('Degree of Public Space By Distr'!A:A,MATCH(RawData_Position!A337,'Degree of Public Space By Distr'!L:L,0)),"")</f>
        <v>ลานกีฬาโรงเรียนวัดแป้นทอง</v>
      </c>
      <c r="N337" s="17">
        <f>INDEX(Input_Score!D:D,MATCH(Table4[[#This Row],[TypeScoring]],Input_Score!A:A,0))</f>
        <v>3</v>
      </c>
      <c r="O337" s="17">
        <f t="shared" si="53"/>
        <v>2</v>
      </c>
      <c r="P337" s="17">
        <f t="shared" si="54"/>
        <v>-1</v>
      </c>
      <c r="Q337" s="17"/>
      <c r="R337">
        <f>COUNTIFS(U$3:U337,U337)</f>
        <v>41</v>
      </c>
      <c r="S337">
        <f>INDEX(Quadrant_GoogleSheets!C:C,MATCH(Table4[[#This Row],[PlaceName]],Quadrant_GoogleSheets!A:A,0))</f>
        <v>2</v>
      </c>
      <c r="T337">
        <f>INDEX(Quadrant_GoogleSheets!D:D,MATCH(Table4[[#This Row],[PlaceName]],Quadrant_GoogleSheets!A:A,0))</f>
        <v>-1</v>
      </c>
      <c r="U337" t="str">
        <f t="shared" si="57"/>
        <v>2,-1,Ok</v>
      </c>
      <c r="V337">
        <f t="shared" si="58"/>
        <v>-0.05</v>
      </c>
      <c r="W337">
        <f t="shared" si="59"/>
        <v>0.01</v>
      </c>
    </row>
    <row r="338" spans="1:23" x14ac:dyDescent="0.2">
      <c r="A338" s="9">
        <f t="shared" si="60"/>
        <v>335</v>
      </c>
      <c r="B338" s="7" t="s">
        <v>914</v>
      </c>
      <c r="C338" s="6" t="s">
        <v>6</v>
      </c>
      <c r="D338" s="6" t="str">
        <f>IF(A338&gt;0,INDEX('Degree of Public Space By Distr'!A:A,MATCH(RawData_Position!A338,'Degree of Public Space By Distr'!L:L,0)),"")</f>
        <v>ลานกีฬาสุเหร่าสามวา</v>
      </c>
      <c r="E338" s="6" t="str">
        <f>IF(A338&gt;0,INDEX('Degree of Public Space By Distr'!J:J,MATCH(RawData_Position!A338,'Degree of Public Space By Distr'!L:L,0)),"")</f>
        <v>เขตคลองสามวา</v>
      </c>
      <c r="F338" s="6">
        <f t="shared" si="55"/>
        <v>0.1</v>
      </c>
      <c r="G338" s="6">
        <f t="shared" si="56"/>
        <v>0.02</v>
      </c>
      <c r="H33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38" s="7">
        <f>INDEX(Sheet1!D:D,MATCH(Table4[[#This Row],[PlaceName]],Sheet1!B:B,0))</f>
        <v>13.90592264</v>
      </c>
      <c r="J338" s="7">
        <f>INDEX(Sheet1!E:E,MATCH(Table4[[#This Row],[PlaceName]],Sheet1!B:B,0))</f>
        <v>100.7263811</v>
      </c>
      <c r="K338" s="17"/>
      <c r="L338" s="17" t="s">
        <v>1285</v>
      </c>
      <c r="M338" s="17" t="str">
        <f>IF(A338&gt;0,INDEX('Degree of Public Space By Distr'!A:A,MATCH(RawData_Position!A338,'Degree of Public Space By Distr'!L:L,0)),"")</f>
        <v>ลานกีฬาสุเหร่าสามวา</v>
      </c>
      <c r="N338" s="17">
        <f>INDEX(Input_Score!D:D,MATCH(Table4[[#This Row],[TypeScoring]],Input_Score!A:A,0))</f>
        <v>5</v>
      </c>
      <c r="O338" s="17">
        <f t="shared" si="53"/>
        <v>0</v>
      </c>
      <c r="P338" s="17">
        <f t="shared" si="54"/>
        <v>0</v>
      </c>
      <c r="Q338" s="17"/>
      <c r="R338">
        <f>COUNTIFS(U$3:U338,U338)</f>
        <v>37</v>
      </c>
      <c r="S338">
        <f>INDEX(Quadrant_GoogleSheets!C:C,MATCH(Table4[[#This Row],[PlaceName]],Quadrant_GoogleSheets!A:A,0))</f>
        <v>0</v>
      </c>
      <c r="T338">
        <f>INDEX(Quadrant_GoogleSheets!D:D,MATCH(Table4[[#This Row],[PlaceName]],Quadrant_GoogleSheets!A:A,0))</f>
        <v>0</v>
      </c>
      <c r="U338" t="str">
        <f t="shared" si="57"/>
        <v>0,0,Ok</v>
      </c>
      <c r="V338">
        <f t="shared" si="58"/>
        <v>0.1</v>
      </c>
      <c r="W338">
        <f t="shared" si="59"/>
        <v>0.02</v>
      </c>
    </row>
    <row r="339" spans="1:23" x14ac:dyDescent="0.2">
      <c r="A339" s="9">
        <f t="shared" si="60"/>
        <v>336</v>
      </c>
      <c r="B339" s="7" t="s">
        <v>915</v>
      </c>
      <c r="C339" s="6" t="s">
        <v>6</v>
      </c>
      <c r="D339" s="6" t="s">
        <v>1268</v>
      </c>
      <c r="E339" s="6" t="str">
        <f>IF(A339&gt;0,INDEX('Degree of Public Space By Distr'!J:J,MATCH(RawData_Position!A339,'Degree of Public Space By Distr'!L:L,0)),"")</f>
        <v>เขตคลองสามวา</v>
      </c>
      <c r="F339" s="6">
        <f t="shared" si="55"/>
        <v>0.15</v>
      </c>
      <c r="G339" s="6">
        <f t="shared" si="56"/>
        <v>0.02</v>
      </c>
      <c r="H33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39" s="7">
        <f>INDEX(Sheet1!D:D,MATCH(Table4[[#This Row],[PlaceName]],Sheet1!B:B,0))</f>
        <v>13.90708158</v>
      </c>
      <c r="J339" s="7">
        <f>INDEX(Sheet1!E:E,MATCH(Table4[[#This Row],[PlaceName]],Sheet1!B:B,0))</f>
        <v>100.72897</v>
      </c>
      <c r="K339" s="17" t="s">
        <v>1282</v>
      </c>
      <c r="L339" s="17" t="s">
        <v>1285</v>
      </c>
      <c r="M339" s="17" t="str">
        <f>IF(A339&gt;0,INDEX('Degree of Public Space By Distr'!A:A,MATCH(RawData_Position!A339,'Degree of Public Space By Distr'!L:L,0)),"")</f>
        <v>ลานกีฬาสุุขสันต์พัฒนา</v>
      </c>
      <c r="N339" s="17">
        <f>INDEX(Input_Score!D:D,MATCH(Table4[[#This Row],[TypeScoring]],Input_Score!A:A,0))</f>
        <v>5</v>
      </c>
      <c r="O339" s="17">
        <f t="shared" si="53"/>
        <v>0</v>
      </c>
      <c r="P339" s="17">
        <f t="shared" si="54"/>
        <v>0</v>
      </c>
      <c r="Q339" s="17"/>
      <c r="R339">
        <f>COUNTIFS(U$3:U339,U339)</f>
        <v>38</v>
      </c>
      <c r="S339">
        <f>IFERROR(INDEX(Quadrant_GoogleSheets!C:C,MATCH(Table4[[#This Row],[PlaceName]],Quadrant_GoogleSheets!A:A,0)),INDEX(Quadrant_GoogleSheets!C:C,MATCH(M339,Quadrant_GoogleSheets!A:A,0)))</f>
        <v>0</v>
      </c>
      <c r="T339">
        <f>IFERROR(INDEX(Quadrant_GoogleSheets!D:D,MATCH(Table4[[#This Row],[PlaceName]],Quadrant_GoogleSheets!A:A,0)),INDEX(Quadrant_GoogleSheets!D:D,MATCH(M339,Quadrant_GoogleSheets!A:A,0)))</f>
        <v>0</v>
      </c>
      <c r="U339" t="str">
        <f t="shared" si="57"/>
        <v>0,0,Ok</v>
      </c>
      <c r="V339">
        <f t="shared" si="58"/>
        <v>0.15</v>
      </c>
      <c r="W339">
        <f t="shared" si="59"/>
        <v>0.02</v>
      </c>
    </row>
    <row r="340" spans="1:23" x14ac:dyDescent="0.2">
      <c r="A340" s="9">
        <f t="shared" si="60"/>
        <v>337</v>
      </c>
      <c r="B340" s="7" t="s">
        <v>916</v>
      </c>
      <c r="C340" s="6" t="s">
        <v>6</v>
      </c>
      <c r="D340" s="6" t="str">
        <f>IF(A340&gt;0,INDEX('Degree of Public Space By Distr'!A:A,MATCH(RawData_Position!A340,'Degree of Public Space By Distr'!L:L,0)),"")</f>
        <v>ลานกีฬาซารีฟะอุทิศ</v>
      </c>
      <c r="E340" s="6" t="str">
        <f>IF(A340&gt;0,INDEX('Degree of Public Space By Distr'!J:J,MATCH(RawData_Position!A340,'Degree of Public Space By Distr'!L:L,0)),"")</f>
        <v>เขตคลองสามวา</v>
      </c>
      <c r="F340" s="6">
        <f t="shared" si="55"/>
        <v>0.2</v>
      </c>
      <c r="G340" s="6">
        <f t="shared" si="56"/>
        <v>0.02</v>
      </c>
      <c r="H34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0" s="7">
        <f>INDEX(Sheet1!D:D,MATCH(Table4[[#This Row],[PlaceName]],Sheet1!B:B,0))</f>
        <v>13.910283829999999</v>
      </c>
      <c r="J340" s="7">
        <f>INDEX(Sheet1!E:E,MATCH(Table4[[#This Row],[PlaceName]],Sheet1!B:B,0))</f>
        <v>100.7211837</v>
      </c>
      <c r="K340" s="17"/>
      <c r="L340" s="17" t="s">
        <v>1285</v>
      </c>
      <c r="M340" s="17" t="str">
        <f>IF(A340&gt;0,INDEX('Degree of Public Space By Distr'!A:A,MATCH(RawData_Position!A340,'Degree of Public Space By Distr'!L:L,0)),"")</f>
        <v>ลานกีฬาซารีฟะอุทิศ</v>
      </c>
      <c r="N340" s="17">
        <f>INDEX(Input_Score!D:D,MATCH(Table4[[#This Row],[TypeScoring]],Input_Score!A:A,0))</f>
        <v>5</v>
      </c>
      <c r="O340" s="17">
        <f t="shared" si="53"/>
        <v>0</v>
      </c>
      <c r="P340" s="17">
        <f t="shared" si="54"/>
        <v>0</v>
      </c>
      <c r="Q340" s="17"/>
      <c r="R340">
        <f>COUNTIFS(U$3:U340,U340)</f>
        <v>39</v>
      </c>
      <c r="S340">
        <f>INDEX(Quadrant_GoogleSheets!C:C,MATCH(Table4[[#This Row],[PlaceName]],Quadrant_GoogleSheets!A:A,0))</f>
        <v>0</v>
      </c>
      <c r="T340">
        <f>INDEX(Quadrant_GoogleSheets!D:D,MATCH(Table4[[#This Row],[PlaceName]],Quadrant_GoogleSheets!A:A,0))</f>
        <v>0</v>
      </c>
      <c r="U340" t="str">
        <f t="shared" si="57"/>
        <v>0,0,Ok</v>
      </c>
      <c r="V340">
        <f t="shared" si="58"/>
        <v>0.2</v>
      </c>
      <c r="W340">
        <f t="shared" si="59"/>
        <v>0.02</v>
      </c>
    </row>
    <row r="341" spans="1:23" x14ac:dyDescent="0.2">
      <c r="A341" s="9">
        <f t="shared" si="60"/>
        <v>338</v>
      </c>
      <c r="B341" s="7" t="s">
        <v>917</v>
      </c>
      <c r="C341" s="6" t="s">
        <v>6</v>
      </c>
      <c r="D341" s="6" t="str">
        <f>IF(A341&gt;0,INDEX('Degree of Public Space By Distr'!A:A,MATCH(RawData_Position!A341,'Degree of Public Space By Distr'!L:L,0)),"")</f>
        <v>ลานกีฬาโรงเรียนสุเหร่าสามวา</v>
      </c>
      <c r="E341" s="6" t="str">
        <f>IF(A341&gt;0,INDEX('Degree of Public Space By Distr'!J:J,MATCH(RawData_Position!A341,'Degree of Public Space By Distr'!L:L,0)),"")</f>
        <v>เขตคลองสามวา</v>
      </c>
      <c r="F341" s="6">
        <f t="shared" si="55"/>
        <v>1.9</v>
      </c>
      <c r="G341" s="6">
        <f t="shared" si="56"/>
        <v>-0.99</v>
      </c>
      <c r="H341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41" s="7">
        <f>INDEX(Sheet1!D:D,MATCH(Table4[[#This Row],[PlaceName]],Sheet1!B:B,0))</f>
        <v>13.90635097</v>
      </c>
      <c r="J341" s="7">
        <f>INDEX(Sheet1!E:E,MATCH(Table4[[#This Row],[PlaceName]],Sheet1!B:B,0))</f>
        <v>100.727633</v>
      </c>
      <c r="K341" s="17"/>
      <c r="L341" s="17" t="s">
        <v>1285</v>
      </c>
      <c r="M341" s="17" t="str">
        <f>IF(A341&gt;0,INDEX('Degree of Public Space By Distr'!A:A,MATCH(RawData_Position!A341,'Degree of Public Space By Distr'!L:L,0)),"")</f>
        <v>ลานกีฬาโรงเรียนสุเหร่าสามวา</v>
      </c>
      <c r="N341" s="17">
        <f>INDEX(Input_Score!D:D,MATCH(Table4[[#This Row],[TypeScoring]],Input_Score!A:A,0))</f>
        <v>3</v>
      </c>
      <c r="O341" s="17">
        <f t="shared" si="53"/>
        <v>2</v>
      </c>
      <c r="P341" s="17">
        <f t="shared" si="54"/>
        <v>-1</v>
      </c>
      <c r="Q341" s="17"/>
      <c r="R341">
        <f>COUNTIFS(U$3:U341,U341)</f>
        <v>42</v>
      </c>
      <c r="S341">
        <f>INDEX(Quadrant_GoogleSheets!C:C,MATCH(Table4[[#This Row],[PlaceName]],Quadrant_GoogleSheets!A:A,0))</f>
        <v>2</v>
      </c>
      <c r="T341">
        <f>INDEX(Quadrant_GoogleSheets!D:D,MATCH(Table4[[#This Row],[PlaceName]],Quadrant_GoogleSheets!A:A,0))</f>
        <v>-1</v>
      </c>
      <c r="U341" t="str">
        <f t="shared" si="57"/>
        <v>2,-1,Ok</v>
      </c>
      <c r="V341">
        <f t="shared" si="58"/>
        <v>-0.1</v>
      </c>
      <c r="W341">
        <f t="shared" si="59"/>
        <v>0.01</v>
      </c>
    </row>
    <row r="342" spans="1:23" x14ac:dyDescent="0.2">
      <c r="A342" s="9">
        <f t="shared" si="60"/>
        <v>339</v>
      </c>
      <c r="B342" s="7" t="s">
        <v>918</v>
      </c>
      <c r="C342" s="6" t="s">
        <v>6</v>
      </c>
      <c r="D342" s="6" t="str">
        <f>IF(A342&gt;0,INDEX('Degree of Public Space By Distr'!A:A,MATCH(RawData_Position!A342,'Degree of Public Space By Distr'!L:L,0)),"")</f>
        <v>ลานกีฬาโรงเรียนวัดลำกะดาน</v>
      </c>
      <c r="E342" s="6" t="str">
        <f>IF(A342&gt;0,INDEX('Degree of Public Space By Distr'!J:J,MATCH(RawData_Position!A342,'Degree of Public Space By Distr'!L:L,0)),"")</f>
        <v>เขตคลองสามวา</v>
      </c>
      <c r="F342" s="6">
        <f t="shared" si="55"/>
        <v>1.85</v>
      </c>
      <c r="G342" s="6">
        <f t="shared" si="56"/>
        <v>-0.99</v>
      </c>
      <c r="H34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42" s="7">
        <f>INDEX(Sheet1!D:D,MATCH(Table4[[#This Row],[PlaceName]],Sheet1!B:B,0))</f>
        <v>13.91759057</v>
      </c>
      <c r="J342" s="7">
        <f>INDEX(Sheet1!E:E,MATCH(Table4[[#This Row],[PlaceName]],Sheet1!B:B,0))</f>
        <v>100.7531606</v>
      </c>
      <c r="K342" s="17"/>
      <c r="L342" s="17" t="s">
        <v>1285</v>
      </c>
      <c r="M342" s="17" t="str">
        <f>IF(A342&gt;0,INDEX('Degree of Public Space By Distr'!A:A,MATCH(RawData_Position!A342,'Degree of Public Space By Distr'!L:L,0)),"")</f>
        <v>ลานกีฬาโรงเรียนวัดลำกะดาน</v>
      </c>
      <c r="N342" s="17">
        <f>INDEX(Input_Score!D:D,MATCH(Table4[[#This Row],[TypeScoring]],Input_Score!A:A,0))</f>
        <v>3</v>
      </c>
      <c r="O342" s="17">
        <f t="shared" si="53"/>
        <v>2</v>
      </c>
      <c r="P342" s="17">
        <f t="shared" si="54"/>
        <v>-1</v>
      </c>
      <c r="Q342" s="17"/>
      <c r="R342">
        <f>COUNTIFS(U$3:U342,U342)</f>
        <v>43</v>
      </c>
      <c r="S342">
        <f>INDEX(Quadrant_GoogleSheets!C:C,MATCH(Table4[[#This Row],[PlaceName]],Quadrant_GoogleSheets!A:A,0))</f>
        <v>2</v>
      </c>
      <c r="T342">
        <f>INDEX(Quadrant_GoogleSheets!D:D,MATCH(Table4[[#This Row],[PlaceName]],Quadrant_GoogleSheets!A:A,0))</f>
        <v>-1</v>
      </c>
      <c r="U342" t="str">
        <f t="shared" si="57"/>
        <v>2,-1,Ok</v>
      </c>
      <c r="V342">
        <f t="shared" si="58"/>
        <v>-0.15</v>
      </c>
      <c r="W342">
        <f t="shared" si="59"/>
        <v>0.01</v>
      </c>
    </row>
    <row r="343" spans="1:23" x14ac:dyDescent="0.2">
      <c r="A343" s="9">
        <f t="shared" si="60"/>
        <v>340</v>
      </c>
      <c r="B343" s="7" t="s">
        <v>919</v>
      </c>
      <c r="C343" s="6" t="s">
        <v>6</v>
      </c>
      <c r="D343" s="6" t="str">
        <f>IF(A343&gt;0,INDEX('Degree of Public Space By Distr'!A:A,MATCH(RawData_Position!A343,'Degree of Public Space By Distr'!L:L,0)),"")</f>
        <v>ลานกีฬาดารุสลามสร้างสรรค์</v>
      </c>
      <c r="E343" s="6" t="str">
        <f>IF(A343&gt;0,INDEX('Degree of Public Space By Distr'!J:J,MATCH(RawData_Position!A343,'Degree of Public Space By Distr'!L:L,0)),"")</f>
        <v>เขตคลองสามวา</v>
      </c>
      <c r="F343" s="6">
        <f t="shared" si="55"/>
        <v>0.25</v>
      </c>
      <c r="G343" s="6">
        <f t="shared" si="56"/>
        <v>0.02</v>
      </c>
      <c r="H343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3" s="7">
        <f>INDEX(Sheet1!D:D,MATCH(Table4[[#This Row],[PlaceName]],Sheet1!B:B,0))</f>
        <v>13.91573341</v>
      </c>
      <c r="J343" s="7">
        <f>INDEX(Sheet1!E:E,MATCH(Table4[[#This Row],[PlaceName]],Sheet1!B:B,0))</f>
        <v>100.7688682</v>
      </c>
      <c r="K343" s="17"/>
      <c r="L343" s="17" t="s">
        <v>1285</v>
      </c>
      <c r="M343" s="17" t="str">
        <f>IF(A343&gt;0,INDEX('Degree of Public Space By Distr'!A:A,MATCH(RawData_Position!A343,'Degree of Public Space By Distr'!L:L,0)),"")</f>
        <v>ลานกีฬาดารุสลามสร้างสรรค์</v>
      </c>
      <c r="N343" s="17">
        <f>INDEX(Input_Score!D:D,MATCH(Table4[[#This Row],[TypeScoring]],Input_Score!A:A,0))</f>
        <v>5</v>
      </c>
      <c r="O343" s="17">
        <f t="shared" si="53"/>
        <v>0</v>
      </c>
      <c r="P343" s="17">
        <f t="shared" si="54"/>
        <v>0</v>
      </c>
      <c r="Q343" s="17"/>
      <c r="R343">
        <f>COUNTIFS(U$3:U343,U343)</f>
        <v>40</v>
      </c>
      <c r="S343">
        <f>INDEX(Quadrant_GoogleSheets!C:C,MATCH(Table4[[#This Row],[PlaceName]],Quadrant_GoogleSheets!A:A,0))</f>
        <v>0</v>
      </c>
      <c r="T343">
        <f>INDEX(Quadrant_GoogleSheets!D:D,MATCH(Table4[[#This Row],[PlaceName]],Quadrant_GoogleSheets!A:A,0))</f>
        <v>0</v>
      </c>
      <c r="U343" t="str">
        <f t="shared" si="57"/>
        <v>0,0,Ok</v>
      </c>
      <c r="V343">
        <f t="shared" si="58"/>
        <v>0.25</v>
      </c>
      <c r="W343">
        <f t="shared" si="59"/>
        <v>0.02</v>
      </c>
    </row>
    <row r="344" spans="1:23" x14ac:dyDescent="0.2">
      <c r="A344" s="9">
        <f t="shared" si="60"/>
        <v>341</v>
      </c>
      <c r="B344" s="7" t="s">
        <v>920</v>
      </c>
      <c r="C344" s="6" t="s">
        <v>6</v>
      </c>
      <c r="D344" s="6" t="str">
        <f>IF(A344&gt;0,INDEX('Degree of Public Space By Distr'!A:A,MATCH(RawData_Position!A344,'Degree of Public Space By Distr'!L:L,0)),"")</f>
        <v>ลานกีฬาโรงเรียนสุุเหร่าคลองสี่</v>
      </c>
      <c r="E344" s="6" t="str">
        <f>IF(A344&gt;0,INDEX('Degree of Public Space By Distr'!J:J,MATCH(RawData_Position!A344,'Degree of Public Space By Distr'!L:L,0)),"")</f>
        <v>เขตคลองสามวา</v>
      </c>
      <c r="F344" s="6">
        <f t="shared" si="55"/>
        <v>1.8</v>
      </c>
      <c r="G344" s="6">
        <f t="shared" si="56"/>
        <v>-0.99</v>
      </c>
      <c r="H34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44" s="7">
        <f>INDEX(Sheet1!D:D,MATCH(Table4[[#This Row],[PlaceName]],Sheet1!B:B,0))</f>
        <v>13.91278677</v>
      </c>
      <c r="J344" s="7">
        <f>INDEX(Sheet1!E:E,MATCH(Table4[[#This Row],[PlaceName]],Sheet1!B:B,0))</f>
        <v>100.7703989</v>
      </c>
      <c r="K344" s="17"/>
      <c r="L344" s="17" t="s">
        <v>1285</v>
      </c>
      <c r="M344" s="17" t="str">
        <f>IF(A344&gt;0,INDEX('Degree of Public Space By Distr'!A:A,MATCH(RawData_Position!A344,'Degree of Public Space By Distr'!L:L,0)),"")</f>
        <v>ลานกีฬาโรงเรียนสุุเหร่าคลองสี่</v>
      </c>
      <c r="N344" s="17">
        <f>INDEX(Input_Score!D:D,MATCH(Table4[[#This Row],[TypeScoring]],Input_Score!A:A,0))</f>
        <v>3</v>
      </c>
      <c r="O344" s="17">
        <f t="shared" si="53"/>
        <v>2</v>
      </c>
      <c r="P344" s="17">
        <f t="shared" si="54"/>
        <v>-1</v>
      </c>
      <c r="Q344" s="17"/>
      <c r="R344">
        <f>COUNTIFS(U$3:U344,U344)</f>
        <v>44</v>
      </c>
      <c r="S344">
        <f>INDEX(Quadrant_GoogleSheets!C:C,MATCH(Table4[[#This Row],[PlaceName]],Quadrant_GoogleSheets!A:A,0))</f>
        <v>2</v>
      </c>
      <c r="T344">
        <f>INDEX(Quadrant_GoogleSheets!D:D,MATCH(Table4[[#This Row],[PlaceName]],Quadrant_GoogleSheets!A:A,0))</f>
        <v>-1</v>
      </c>
      <c r="U344" t="str">
        <f t="shared" si="57"/>
        <v>2,-1,Ok</v>
      </c>
      <c r="V344">
        <f t="shared" si="58"/>
        <v>-0.2</v>
      </c>
      <c r="W344">
        <f t="shared" si="59"/>
        <v>0.01</v>
      </c>
    </row>
    <row r="345" spans="1:23" x14ac:dyDescent="0.2">
      <c r="A345" s="9">
        <f t="shared" si="60"/>
        <v>342</v>
      </c>
      <c r="B345" s="7" t="s">
        <v>921</v>
      </c>
      <c r="C345" s="6" t="s">
        <v>6</v>
      </c>
      <c r="D345" s="6" t="str">
        <f>IF(A345&gt;0,INDEX('Degree of Public Space By Distr'!A:A,MATCH(RawData_Position!A345,'Degree of Public Space By Distr'!L:L,0)),"")</f>
        <v>ลานกีฬาโรงเรียนวัดศรีสุก</v>
      </c>
      <c r="E345" s="6" t="str">
        <f>IF(A345&gt;0,INDEX('Degree of Public Space By Distr'!J:J,MATCH(RawData_Position!A345,'Degree of Public Space By Distr'!L:L,0)),"")</f>
        <v>เขตคลองสามวา</v>
      </c>
      <c r="F345" s="6">
        <f t="shared" si="55"/>
        <v>-0.05</v>
      </c>
      <c r="G345" s="6">
        <f t="shared" si="56"/>
        <v>0.01</v>
      </c>
      <c r="H345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5" s="7">
        <f>INDEX(Sheet1!D:D,MATCH(Table4[[#This Row],[PlaceName]],Sheet1!B:B,0))</f>
        <v>13.918648040000001</v>
      </c>
      <c r="J345" s="7">
        <f>INDEX(Sheet1!E:E,MATCH(Table4[[#This Row],[PlaceName]],Sheet1!B:B,0))</f>
        <v>100.7914275</v>
      </c>
      <c r="K345" s="17"/>
      <c r="L345" s="17" t="s">
        <v>1285</v>
      </c>
      <c r="M345" s="17" t="str">
        <f>IF(A345&gt;0,INDEX('Degree of Public Space By Distr'!A:A,MATCH(RawData_Position!A345,'Degree of Public Space By Distr'!L:L,0)),"")</f>
        <v>ลานกีฬาโรงเรียนวัดศรีสุก</v>
      </c>
      <c r="N345" s="17">
        <f>INDEX(Input_Score!D:D,MATCH(Table4[[#This Row],[TypeScoring]],Input_Score!A:A,0))</f>
        <v>5</v>
      </c>
      <c r="O345" s="17">
        <f t="shared" si="53"/>
        <v>0</v>
      </c>
      <c r="P345" s="17">
        <f t="shared" si="54"/>
        <v>0</v>
      </c>
      <c r="Q345" s="17"/>
      <c r="R345">
        <f>COUNTIFS(U$3:U345,U345)</f>
        <v>41</v>
      </c>
      <c r="S345">
        <f>INDEX(Quadrant_GoogleSheets!C:C,MATCH(Table4[[#This Row],[PlaceName]],Quadrant_GoogleSheets!A:A,0))</f>
        <v>0</v>
      </c>
      <c r="T345">
        <f>INDEX(Quadrant_GoogleSheets!D:D,MATCH(Table4[[#This Row],[PlaceName]],Quadrant_GoogleSheets!A:A,0))</f>
        <v>0</v>
      </c>
      <c r="U345" t="str">
        <f t="shared" si="57"/>
        <v>0,0,Ok</v>
      </c>
      <c r="V345">
        <f t="shared" si="58"/>
        <v>-0.05</v>
      </c>
      <c r="W345">
        <f t="shared" si="59"/>
        <v>0.01</v>
      </c>
    </row>
    <row r="346" spans="1:23" x14ac:dyDescent="0.2">
      <c r="A346" s="9">
        <f t="shared" si="60"/>
        <v>343</v>
      </c>
      <c r="B346" s="7" t="s">
        <v>922</v>
      </c>
      <c r="C346" s="6" t="s">
        <v>6</v>
      </c>
      <c r="D346" s="6" t="str">
        <f>IF(A346&gt;0,INDEX('Degree of Public Space By Distr'!A:A,MATCH(RawData_Position!A346,'Degree of Public Space By Distr'!L:L,0)),"")</f>
        <v>ลานกีฬาหมู่ 15 พัฒนา</v>
      </c>
      <c r="E346" s="6" t="str">
        <f>IF(A346&gt;0,INDEX('Degree of Public Space By Distr'!J:J,MATCH(RawData_Position!A346,'Degree of Public Space By Distr'!L:L,0)),"")</f>
        <v>เขตคลองสามวา</v>
      </c>
      <c r="F346" s="6">
        <f t="shared" si="55"/>
        <v>-0.1</v>
      </c>
      <c r="G346" s="6">
        <f t="shared" si="56"/>
        <v>0.01</v>
      </c>
      <c r="H346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6" s="7">
        <f>INDEX(Sheet1!D:D,MATCH(Table4[[#This Row],[PlaceName]],Sheet1!B:B,0))</f>
        <v>13.91119595</v>
      </c>
      <c r="J346" s="7">
        <f>INDEX(Sheet1!E:E,MATCH(Table4[[#This Row],[PlaceName]],Sheet1!B:B,0))</f>
        <v>100.77668300000001</v>
      </c>
      <c r="K346" s="17"/>
      <c r="L346" s="17" t="s">
        <v>1285</v>
      </c>
      <c r="M346" s="17" t="str">
        <f>IF(A346&gt;0,INDEX('Degree of Public Space By Distr'!A:A,MATCH(RawData_Position!A346,'Degree of Public Space By Distr'!L:L,0)),"")</f>
        <v>ลานกีฬาหมู่ 15 พัฒนา</v>
      </c>
      <c r="N346" s="17">
        <f>INDEX(Input_Score!D:D,MATCH(Table4[[#This Row],[TypeScoring]],Input_Score!A:A,0))</f>
        <v>5</v>
      </c>
      <c r="O346" s="17">
        <f t="shared" si="53"/>
        <v>0</v>
      </c>
      <c r="P346" s="17">
        <f t="shared" si="54"/>
        <v>0</v>
      </c>
      <c r="Q346" s="17"/>
      <c r="R346">
        <f>COUNTIFS(U$3:U346,U346)</f>
        <v>42</v>
      </c>
      <c r="S346">
        <f>INDEX(Quadrant_GoogleSheets!C:C,MATCH(Table4[[#This Row],[PlaceName]],Quadrant_GoogleSheets!A:A,0))</f>
        <v>0</v>
      </c>
      <c r="T346">
        <f>INDEX(Quadrant_GoogleSheets!D:D,MATCH(Table4[[#This Row],[PlaceName]],Quadrant_GoogleSheets!A:A,0))</f>
        <v>0</v>
      </c>
      <c r="U346" t="str">
        <f t="shared" si="57"/>
        <v>0,0,Ok</v>
      </c>
      <c r="V346">
        <f t="shared" si="58"/>
        <v>-0.1</v>
      </c>
      <c r="W346">
        <f t="shared" si="59"/>
        <v>0.01</v>
      </c>
    </row>
    <row r="347" spans="1:23" x14ac:dyDescent="0.2">
      <c r="A347" s="9">
        <f t="shared" si="60"/>
        <v>344</v>
      </c>
      <c r="B347" s="7" t="s">
        <v>923</v>
      </c>
      <c r="C347" s="6" t="s">
        <v>6</v>
      </c>
      <c r="D347" s="6" t="str">
        <f>IF(A347&gt;0,INDEX('Degree of Public Space By Distr'!A:A,MATCH(RawData_Position!A347,'Degree of Public Space By Distr'!L:L,0)),"")</f>
        <v>ลานกีฬาโฉมสบายเรื่อย</v>
      </c>
      <c r="E347" s="6" t="str">
        <f>IF(A347&gt;0,INDEX('Degree of Public Space By Distr'!J:J,MATCH(RawData_Position!A347,'Degree of Public Space By Distr'!L:L,0)),"")</f>
        <v>เขตคลองสามวา</v>
      </c>
      <c r="F347" s="6">
        <f t="shared" si="55"/>
        <v>-0.15</v>
      </c>
      <c r="G347" s="6">
        <f t="shared" si="56"/>
        <v>0.01</v>
      </c>
      <c r="H347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7" s="7">
        <f>INDEX(Sheet1!D:D,MATCH(Table4[[#This Row],[PlaceName]],Sheet1!B:B,0))</f>
        <v>13.88696449</v>
      </c>
      <c r="J347" s="7">
        <f>INDEX(Sheet1!E:E,MATCH(Table4[[#This Row],[PlaceName]],Sheet1!B:B,0))</f>
        <v>100.7306667</v>
      </c>
      <c r="K347" s="17"/>
      <c r="L347" s="17" t="s">
        <v>1285</v>
      </c>
      <c r="M347" s="17" t="str">
        <f>IF(A347&gt;0,INDEX('Degree of Public Space By Distr'!A:A,MATCH(RawData_Position!A347,'Degree of Public Space By Distr'!L:L,0)),"")</f>
        <v>ลานกีฬาโฉมสบายเรื่อย</v>
      </c>
      <c r="N347" s="17">
        <f>INDEX(Input_Score!D:D,MATCH(Table4[[#This Row],[TypeScoring]],Input_Score!A:A,0))</f>
        <v>5</v>
      </c>
      <c r="O347" s="17">
        <f t="shared" si="53"/>
        <v>0</v>
      </c>
      <c r="P347" s="17">
        <f t="shared" si="54"/>
        <v>0</v>
      </c>
      <c r="Q347" s="17"/>
      <c r="R347">
        <f>COUNTIFS(U$3:U347,U347)</f>
        <v>43</v>
      </c>
      <c r="S347">
        <f>INDEX(Quadrant_GoogleSheets!C:C,MATCH(Table4[[#This Row],[PlaceName]],Quadrant_GoogleSheets!A:A,0))</f>
        <v>0</v>
      </c>
      <c r="T347">
        <f>INDEX(Quadrant_GoogleSheets!D:D,MATCH(Table4[[#This Row],[PlaceName]],Quadrant_GoogleSheets!A:A,0))</f>
        <v>0</v>
      </c>
      <c r="U347" t="str">
        <f t="shared" si="57"/>
        <v>0,0,Ok</v>
      </c>
      <c r="V347">
        <f t="shared" si="58"/>
        <v>-0.15</v>
      </c>
      <c r="W347">
        <f t="shared" si="59"/>
        <v>0.01</v>
      </c>
    </row>
    <row r="348" spans="1:23" x14ac:dyDescent="0.2">
      <c r="A348" s="9">
        <f t="shared" si="60"/>
        <v>345</v>
      </c>
      <c r="B348" s="7" t="s">
        <v>924</v>
      </c>
      <c r="C348" s="6" t="s">
        <v>6</v>
      </c>
      <c r="D348" s="6" t="s">
        <v>1269</v>
      </c>
      <c r="E348" s="6" t="str">
        <f>IF(A348&gt;0,INDEX('Degree of Public Space By Distr'!J:J,MATCH(RawData_Position!A348,'Degree of Public Space By Distr'!L:L,0)),"")</f>
        <v>เขตคลองสามวา</v>
      </c>
      <c r="F348" s="6">
        <f t="shared" si="55"/>
        <v>-0.2</v>
      </c>
      <c r="G348" s="6">
        <f t="shared" si="56"/>
        <v>0.01</v>
      </c>
      <c r="H34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8" s="7">
        <f>INDEX(Sheet1!D:D,MATCH(Table4[[#This Row],[PlaceName]],Sheet1!B:B,0))</f>
        <v>13.86656518</v>
      </c>
      <c r="J348" s="7">
        <f>INDEX(Sheet1!E:E,MATCH(Table4[[#This Row],[PlaceName]],Sheet1!B:B,0))</f>
        <v>100.71377219999999</v>
      </c>
      <c r="K348" s="17" t="s">
        <v>1282</v>
      </c>
      <c r="L348" s="17" t="s">
        <v>1285</v>
      </c>
      <c r="M348" s="17" t="s">
        <v>1404</v>
      </c>
      <c r="N348" s="17">
        <f>INDEX(Input_Score!D:D,MATCH(Table4[[#This Row],[TypeScoring]],Input_Score!A:A,0))</f>
        <v>5</v>
      </c>
      <c r="O348" s="17">
        <f t="shared" si="53"/>
        <v>0</v>
      </c>
      <c r="P348" s="17">
        <f t="shared" si="54"/>
        <v>0</v>
      </c>
      <c r="Q348" s="17"/>
      <c r="R348">
        <f>COUNTIFS(U$3:U348,U348)</f>
        <v>44</v>
      </c>
      <c r="S348">
        <f>IFERROR(INDEX(Quadrant_GoogleSheets!C:C,MATCH(Table4[[#This Row],[PlaceName]],Quadrant_GoogleSheets!A:A,0)),INDEX(Quadrant_GoogleSheets!C:C,MATCH(M348,Quadrant_GoogleSheets!A:A,0)))</f>
        <v>0</v>
      </c>
      <c r="T348">
        <f>IFERROR(INDEX(Quadrant_GoogleSheets!D:D,MATCH(Table4[[#This Row],[PlaceName]],Quadrant_GoogleSheets!A:A,0)),INDEX(Quadrant_GoogleSheets!D:D,MATCH(M348,Quadrant_GoogleSheets!A:A,0)))</f>
        <v>0</v>
      </c>
      <c r="U348" t="str">
        <f t="shared" si="57"/>
        <v>0,0,Ok</v>
      </c>
      <c r="V348">
        <f t="shared" si="58"/>
        <v>-0.2</v>
      </c>
      <c r="W348">
        <f t="shared" si="59"/>
        <v>0.01</v>
      </c>
    </row>
    <row r="349" spans="1:23" x14ac:dyDescent="0.2">
      <c r="A349" s="9">
        <f t="shared" si="60"/>
        <v>346</v>
      </c>
      <c r="B349" s="7" t="s">
        <v>925</v>
      </c>
      <c r="C349" s="6" t="s">
        <v>6</v>
      </c>
      <c r="D349" s="6" t="str">
        <f>IF(A349&gt;0,INDEX('Degree of Public Space By Distr'!A:A,MATCH(RawData_Position!A349,'Degree of Public Space By Distr'!L:L,0)),"")</f>
        <v>ลานกีฬากลางคลองสอง</v>
      </c>
      <c r="E349" s="6" t="str">
        <f>IF(A349&gt;0,INDEX('Degree of Public Space By Distr'!J:J,MATCH(RawData_Position!A349,'Degree of Public Space By Distr'!L:L,0)),"")</f>
        <v>เขตคลองสามวา</v>
      </c>
      <c r="F349" s="6">
        <f t="shared" si="55"/>
        <v>-0.25</v>
      </c>
      <c r="G349" s="6">
        <f t="shared" si="56"/>
        <v>0.01</v>
      </c>
      <c r="H349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49" s="7">
        <f>INDEX(Sheet1!D:D,MATCH(Table4[[#This Row],[PlaceName]],Sheet1!B:B,0))</f>
        <v>13.862398840000001</v>
      </c>
      <c r="J349" s="7">
        <f>INDEX(Sheet1!E:E,MATCH(Table4[[#This Row],[PlaceName]],Sheet1!B:B,0))</f>
        <v>100.69915020000001</v>
      </c>
      <c r="K349" s="17"/>
      <c r="L349" s="17" t="s">
        <v>1285</v>
      </c>
      <c r="M349" s="17" t="str">
        <f>IF(A349&gt;0,INDEX('Degree of Public Space By Distr'!A:A,MATCH(RawData_Position!A349,'Degree of Public Space By Distr'!L:L,0)),"")</f>
        <v>ลานกีฬากลางคลองสอง</v>
      </c>
      <c r="N349" s="17">
        <f>INDEX(Input_Score!D:D,MATCH(Table4[[#This Row],[TypeScoring]],Input_Score!A:A,0))</f>
        <v>5</v>
      </c>
      <c r="O349" s="17">
        <f t="shared" si="53"/>
        <v>0</v>
      </c>
      <c r="P349" s="17">
        <f t="shared" si="54"/>
        <v>0</v>
      </c>
      <c r="Q349" s="17"/>
      <c r="R349">
        <f>COUNTIFS(U$3:U349,U349)</f>
        <v>45</v>
      </c>
      <c r="S349">
        <f>INDEX(Quadrant_GoogleSheets!C:C,MATCH(Table4[[#This Row],[PlaceName]],Quadrant_GoogleSheets!A:A,0))</f>
        <v>0</v>
      </c>
      <c r="T349">
        <f>INDEX(Quadrant_GoogleSheets!D:D,MATCH(Table4[[#This Row],[PlaceName]],Quadrant_GoogleSheets!A:A,0))</f>
        <v>0</v>
      </c>
      <c r="U349" t="str">
        <f t="shared" si="57"/>
        <v>0,0,Ok</v>
      </c>
      <c r="V349">
        <f t="shared" si="58"/>
        <v>-0.25</v>
      </c>
      <c r="W349">
        <f t="shared" si="59"/>
        <v>0.01</v>
      </c>
    </row>
    <row r="350" spans="1:23" x14ac:dyDescent="0.2">
      <c r="A350" s="9">
        <f t="shared" si="60"/>
        <v>347</v>
      </c>
      <c r="B350" s="7" t="s">
        <v>926</v>
      </c>
      <c r="C350" s="6" t="s">
        <v>6</v>
      </c>
      <c r="D350" s="6" t="str">
        <f>IF(A350&gt;0,INDEX('Degree of Public Space By Distr'!A:A,MATCH(RawData_Position!A350,'Degree of Public Space By Distr'!L:L,0)),"")</f>
        <v>ลานกีฬาประชาราษฎร์อุปถัมภ์วิทยา</v>
      </c>
      <c r="E350" s="6" t="str">
        <f>IF(A350&gt;0,INDEX('Degree of Public Space By Distr'!J:J,MATCH(RawData_Position!A350,'Degree of Public Space By Distr'!L:L,0)),"")</f>
        <v>เขตคลองสามวา</v>
      </c>
      <c r="F350" s="6">
        <f t="shared" si="55"/>
        <v>0.05</v>
      </c>
      <c r="G350" s="6">
        <f t="shared" si="56"/>
        <v>0.01</v>
      </c>
      <c r="H350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50" s="7">
        <f>INDEX(Sheet1!D:D,MATCH(Table4[[#This Row],[PlaceName]],Sheet1!B:B,0))</f>
        <v>13.843924489999999</v>
      </c>
      <c r="J350" s="7">
        <f>INDEX(Sheet1!E:E,MATCH(Table4[[#This Row],[PlaceName]],Sheet1!B:B,0))</f>
        <v>100.6959392</v>
      </c>
      <c r="K350" s="17"/>
      <c r="L350" s="17" t="s">
        <v>1285</v>
      </c>
      <c r="M350" s="17" t="str">
        <f>IF(A350&gt;0,INDEX('Degree of Public Space By Distr'!A:A,MATCH(RawData_Position!A350,'Degree of Public Space By Distr'!L:L,0)),"")</f>
        <v>ลานกีฬาประชาราษฎร์อุปถัมภ์วิทยา</v>
      </c>
      <c r="N350" s="17">
        <f>INDEX(Input_Score!D:D,MATCH(Table4[[#This Row],[TypeScoring]],Input_Score!A:A,0))</f>
        <v>5</v>
      </c>
      <c r="O350" s="17">
        <f t="shared" si="53"/>
        <v>0</v>
      </c>
      <c r="P350" s="17">
        <f t="shared" si="54"/>
        <v>0</v>
      </c>
      <c r="Q350" s="17"/>
      <c r="R350">
        <f>COUNTIFS(U$3:U350,U350)</f>
        <v>46</v>
      </c>
      <c r="S350">
        <f>INDEX(Quadrant_GoogleSheets!C:C,MATCH(Table4[[#This Row],[PlaceName]],Quadrant_GoogleSheets!A:A,0))</f>
        <v>0</v>
      </c>
      <c r="T350">
        <f>INDEX(Quadrant_GoogleSheets!D:D,MATCH(Table4[[#This Row],[PlaceName]],Quadrant_GoogleSheets!A:A,0))</f>
        <v>0</v>
      </c>
      <c r="U350" t="str">
        <f t="shared" si="57"/>
        <v>0,0,Ok</v>
      </c>
      <c r="V350">
        <f t="shared" si="58"/>
        <v>0.05</v>
      </c>
      <c r="W350">
        <f t="shared" si="59"/>
        <v>0.01</v>
      </c>
    </row>
    <row r="351" spans="1:23" x14ac:dyDescent="0.2">
      <c r="A351" s="9">
        <f t="shared" si="60"/>
        <v>348</v>
      </c>
      <c r="B351" s="7" t="s">
        <v>927</v>
      </c>
      <c r="C351" s="6" t="s">
        <v>6</v>
      </c>
      <c r="D351" s="6" t="s">
        <v>1270</v>
      </c>
      <c r="E351" s="6" t="str">
        <f>IF(A351&gt;0,INDEX('Degree of Public Space By Distr'!J:J,MATCH(RawData_Position!A351,'Degree of Public Space By Distr'!L:L,0)),"")</f>
        <v>เขตคลองสามวา</v>
      </c>
      <c r="F351" s="6">
        <f t="shared" si="55"/>
        <v>0.1</v>
      </c>
      <c r="G351" s="6">
        <f t="shared" si="56"/>
        <v>0.01</v>
      </c>
      <c r="H35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51" s="7">
        <f>INDEX(Sheet1!D:D,MATCH(Table4[[#This Row],[PlaceName]],Sheet1!B:B,0))</f>
        <v>13.84306291</v>
      </c>
      <c r="J351" s="7">
        <f>INDEX(Sheet1!E:E,MATCH(Table4[[#This Row],[PlaceName]],Sheet1!B:B,0))</f>
        <v>100.6943522</v>
      </c>
      <c r="K351" s="17" t="s">
        <v>1282</v>
      </c>
      <c r="L351" s="17" t="s">
        <v>1285</v>
      </c>
      <c r="M351" s="17" t="str">
        <f>IF(A351&gt;0,INDEX('Degree of Public Space By Distr'!A:A,MATCH(RawData_Position!A351,'Degree of Public Space By Distr'!L:L,0)),"")</f>
        <v>ลานกีฬาบ้านลากะโหลกหมู่ 3</v>
      </c>
      <c r="N351" s="17">
        <f>INDEX(Input_Score!D:D,MATCH(Table4[[#This Row],[TypeScoring]],Input_Score!A:A,0))</f>
        <v>5</v>
      </c>
      <c r="O351" s="17">
        <f t="shared" si="53"/>
        <v>0</v>
      </c>
      <c r="P351" s="17">
        <f t="shared" si="54"/>
        <v>0</v>
      </c>
      <c r="Q351" s="17"/>
      <c r="R351">
        <f>COUNTIFS(U$3:U351,U351)</f>
        <v>47</v>
      </c>
      <c r="S351">
        <f>IFERROR(INDEX(Quadrant_GoogleSheets!C:C,MATCH(Table4[[#This Row],[PlaceName]],Quadrant_GoogleSheets!A:A,0)),INDEX(Quadrant_GoogleSheets!C:C,MATCH(M351,Quadrant_GoogleSheets!A:A,0)))</f>
        <v>0</v>
      </c>
      <c r="T351">
        <f>IFERROR(INDEX(Quadrant_GoogleSheets!D:D,MATCH(Table4[[#This Row],[PlaceName]],Quadrant_GoogleSheets!A:A,0)),INDEX(Quadrant_GoogleSheets!D:D,MATCH(M351,Quadrant_GoogleSheets!A:A,0)))</f>
        <v>0</v>
      </c>
      <c r="U351" t="str">
        <f t="shared" si="57"/>
        <v>0,0,Ok</v>
      </c>
      <c r="V351">
        <f t="shared" si="58"/>
        <v>0.1</v>
      </c>
      <c r="W351">
        <f t="shared" si="59"/>
        <v>0.01</v>
      </c>
    </row>
    <row r="352" spans="1:23" x14ac:dyDescent="0.2">
      <c r="A352" s="9">
        <f t="shared" si="60"/>
        <v>349</v>
      </c>
      <c r="B352" s="7" t="s">
        <v>928</v>
      </c>
      <c r="C352" s="6" t="s">
        <v>6</v>
      </c>
      <c r="D352" s="6" t="str">
        <f>IF(A352&gt;0,INDEX('Degree of Public Space By Distr'!A:A,MATCH(RawData_Position!A352,'Degree of Public Space By Distr'!L:L,0)),"")</f>
        <v>ลานกีฬาเฟื่องฟ้าวิลเลจ</v>
      </c>
      <c r="E352" s="6" t="str">
        <f>IF(A352&gt;0,INDEX('Degree of Public Space By Distr'!J:J,MATCH(RawData_Position!A352,'Degree of Public Space By Distr'!L:L,0)),"")</f>
        <v>เขตคลองสามวา</v>
      </c>
      <c r="F352" s="6">
        <f t="shared" si="55"/>
        <v>0.15</v>
      </c>
      <c r="G352" s="6">
        <f t="shared" si="56"/>
        <v>0.01</v>
      </c>
      <c r="H352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52" s="7">
        <f>INDEX(Sheet1!D:D,MATCH(Table4[[#This Row],[PlaceName]],Sheet1!B:B,0))</f>
        <v>13.823823539999999</v>
      </c>
      <c r="J352" s="7">
        <f>INDEX(Sheet1!E:E,MATCH(Table4[[#This Row],[PlaceName]],Sheet1!B:B,0))</f>
        <v>100.70182149999999</v>
      </c>
      <c r="K352" s="17"/>
      <c r="L352" s="17" t="s">
        <v>1285</v>
      </c>
      <c r="M352" s="17" t="str">
        <f>IF(A352&gt;0,INDEX('Degree of Public Space By Distr'!A:A,MATCH(RawData_Position!A352,'Degree of Public Space By Distr'!L:L,0)),"")</f>
        <v>ลานกีฬาเฟื่องฟ้าวิลเลจ</v>
      </c>
      <c r="N352" s="17">
        <f>INDEX(Input_Score!D:D,MATCH(Table4[[#This Row],[TypeScoring]],Input_Score!A:A,0))</f>
        <v>5</v>
      </c>
      <c r="O352" s="17">
        <f t="shared" si="53"/>
        <v>0</v>
      </c>
      <c r="P352" s="17">
        <f t="shared" si="54"/>
        <v>0</v>
      </c>
      <c r="Q352" s="17"/>
      <c r="R352">
        <f>COUNTIFS(U$3:U352,U352)</f>
        <v>48</v>
      </c>
      <c r="S352">
        <f>INDEX(Quadrant_GoogleSheets!C:C,MATCH(Table4[[#This Row],[PlaceName]],Quadrant_GoogleSheets!A:A,0))</f>
        <v>0</v>
      </c>
      <c r="T352">
        <f>INDEX(Quadrant_GoogleSheets!D:D,MATCH(Table4[[#This Row],[PlaceName]],Quadrant_GoogleSheets!A:A,0))</f>
        <v>0</v>
      </c>
      <c r="U352" t="str">
        <f t="shared" si="57"/>
        <v>0,0,Ok</v>
      </c>
      <c r="V352">
        <f t="shared" si="58"/>
        <v>0.15</v>
      </c>
      <c r="W352">
        <f t="shared" si="59"/>
        <v>0.01</v>
      </c>
    </row>
    <row r="353" spans="1:23" x14ac:dyDescent="0.2">
      <c r="A353" s="9">
        <f t="shared" si="60"/>
        <v>350</v>
      </c>
      <c r="B353" s="7" t="s">
        <v>929</v>
      </c>
      <c r="C353" s="6" t="s">
        <v>6</v>
      </c>
      <c r="D353" s="6" t="str">
        <f>IF(A353&gt;0,INDEX('Degree of Public Space By Distr'!A:A,MATCH(RawData_Position!A353,'Degree of Public Space By Distr'!L:L,0)),"")</f>
        <v>ลานกีฬาโรงเรียนบางชัน</v>
      </c>
      <c r="E353" s="6" t="str">
        <f>IF(A353&gt;0,INDEX('Degree of Public Space By Distr'!J:J,MATCH(RawData_Position!A353,'Degree of Public Space By Distr'!L:L,0)),"")</f>
        <v>เขตคลองสามวา</v>
      </c>
      <c r="F353" s="6">
        <f t="shared" si="55"/>
        <v>1.75</v>
      </c>
      <c r="G353" s="6">
        <f t="shared" si="56"/>
        <v>-0.99</v>
      </c>
      <c r="H353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3" s="7">
        <f>INDEX(Sheet1!D:D,MATCH(Table4[[#This Row],[PlaceName]],Sheet1!B:B,0))</f>
        <v>13.81791305</v>
      </c>
      <c r="J353" s="7">
        <f>INDEX(Sheet1!E:E,MATCH(Table4[[#This Row],[PlaceName]],Sheet1!B:B,0))</f>
        <v>100.6975898</v>
      </c>
      <c r="K353" s="17"/>
      <c r="L353" s="17" t="s">
        <v>1285</v>
      </c>
      <c r="M353" s="17" t="str">
        <f>IF(A353&gt;0,INDEX('Degree of Public Space By Distr'!A:A,MATCH(RawData_Position!A353,'Degree of Public Space By Distr'!L:L,0)),"")</f>
        <v>ลานกีฬาโรงเรียนบางชัน</v>
      </c>
      <c r="N353" s="17">
        <f>INDEX(Input_Score!D:D,MATCH(Table4[[#This Row],[TypeScoring]],Input_Score!A:A,0))</f>
        <v>3</v>
      </c>
      <c r="O353" s="17">
        <f t="shared" si="53"/>
        <v>2</v>
      </c>
      <c r="P353" s="17">
        <f t="shared" si="54"/>
        <v>-1</v>
      </c>
      <c r="Q353" s="17"/>
      <c r="R353">
        <f>COUNTIFS(U$3:U353,U353)</f>
        <v>45</v>
      </c>
      <c r="S353">
        <f>INDEX(Quadrant_GoogleSheets!C:C,MATCH(Table4[[#This Row],[PlaceName]],Quadrant_GoogleSheets!A:A,0))</f>
        <v>2</v>
      </c>
      <c r="T353">
        <f>INDEX(Quadrant_GoogleSheets!D:D,MATCH(Table4[[#This Row],[PlaceName]],Quadrant_GoogleSheets!A:A,0))</f>
        <v>-1</v>
      </c>
      <c r="U353" t="str">
        <f t="shared" si="57"/>
        <v>2,-1,Ok</v>
      </c>
      <c r="V353">
        <f t="shared" si="58"/>
        <v>-0.25</v>
      </c>
      <c r="W353">
        <f t="shared" si="59"/>
        <v>0.01</v>
      </c>
    </row>
    <row r="354" spans="1:23" x14ac:dyDescent="0.2">
      <c r="A354" s="9">
        <f t="shared" si="60"/>
        <v>351</v>
      </c>
      <c r="B354" s="7" t="s">
        <v>930</v>
      </c>
      <c r="C354" s="6" t="s">
        <v>6</v>
      </c>
      <c r="D354" s="6" t="s">
        <v>1271</v>
      </c>
      <c r="E354" s="6" t="str">
        <f>IF(A354&gt;0,INDEX('Degree of Public Space By Distr'!J:J,MATCH(RawData_Position!A354,'Degree of Public Space By Distr'!L:L,0)),"")</f>
        <v>เขตคลองสามวา</v>
      </c>
      <c r="F354" s="6">
        <f t="shared" si="55"/>
        <v>2.0499999999999998</v>
      </c>
      <c r="G354" s="6">
        <f t="shared" si="56"/>
        <v>-0.99</v>
      </c>
      <c r="H35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4" s="7">
        <f>INDEX(Sheet1!D:D,MATCH(Table4[[#This Row],[PlaceName]],Sheet1!B:B,0))</f>
        <v>13.84240541</v>
      </c>
      <c r="J354" s="7">
        <f>INDEX(Sheet1!E:E,MATCH(Table4[[#This Row],[PlaceName]],Sheet1!B:B,0))</f>
        <v>100.71075329999999</v>
      </c>
      <c r="K354" s="17" t="s">
        <v>1282</v>
      </c>
      <c r="L354" s="17" t="s">
        <v>1285</v>
      </c>
      <c r="M354" s="17" t="str">
        <f>IF(A354&gt;0,INDEX('Degree of Public Space By Distr'!A:A,MATCH(RawData_Position!A354,'Degree of Public Space By Distr'!L:L,0)),"")</f>
        <v>ลานกีฬาโรงเรียนสุเหร่่าคลอง 1</v>
      </c>
      <c r="N354" s="17">
        <f>INDEX(Input_Score!D:D,MATCH(Table4[[#This Row],[TypeScoring]],Input_Score!A:A,0))</f>
        <v>3</v>
      </c>
      <c r="O354" s="17">
        <f t="shared" si="53"/>
        <v>2</v>
      </c>
      <c r="P354" s="17">
        <f t="shared" si="54"/>
        <v>-1</v>
      </c>
      <c r="Q354" s="17"/>
      <c r="R354">
        <f>COUNTIFS(U$3:U354,U354)</f>
        <v>46</v>
      </c>
      <c r="S354">
        <f>IFERROR(INDEX(Quadrant_GoogleSheets!C:C,MATCH(Table4[[#This Row],[PlaceName]],Quadrant_GoogleSheets!A:A,0)),INDEX(Quadrant_GoogleSheets!C:C,MATCH(M354,Quadrant_GoogleSheets!A:A,0)))</f>
        <v>2</v>
      </c>
      <c r="T354">
        <f>IFERROR(INDEX(Quadrant_GoogleSheets!D:D,MATCH(Table4[[#This Row],[PlaceName]],Quadrant_GoogleSheets!A:A,0)),INDEX(Quadrant_GoogleSheets!D:D,MATCH(M354,Quadrant_GoogleSheets!A:A,0)))</f>
        <v>-1</v>
      </c>
      <c r="U354" t="str">
        <f t="shared" si="57"/>
        <v>2,-1,Ok</v>
      </c>
      <c r="V354">
        <f t="shared" si="58"/>
        <v>0.05</v>
      </c>
      <c r="W354">
        <f t="shared" si="59"/>
        <v>0.01</v>
      </c>
    </row>
    <row r="355" spans="1:23" x14ac:dyDescent="0.2">
      <c r="A355" s="9">
        <f t="shared" si="60"/>
        <v>352</v>
      </c>
      <c r="B355" s="7" t="s">
        <v>931</v>
      </c>
      <c r="C355" s="6" t="s">
        <v>6</v>
      </c>
      <c r="D355" s="6" t="str">
        <f>IF(A355&gt;0,INDEX('Degree of Public Space By Distr'!A:A,MATCH(RawData_Position!A355,'Degree of Public Space By Distr'!L:L,0)),"")</f>
        <v>ลานกีฬาโรงเรียนวัดบัวแก้ว</v>
      </c>
      <c r="E355" s="6" t="str">
        <f>IF(A355&gt;0,INDEX('Degree of Public Space By Distr'!J:J,MATCH(RawData_Position!A355,'Degree of Public Space By Distr'!L:L,0)),"")</f>
        <v>เขตคลองสามวา</v>
      </c>
      <c r="F355" s="6">
        <f t="shared" si="55"/>
        <v>2.1</v>
      </c>
      <c r="G355" s="6">
        <f t="shared" si="56"/>
        <v>-0.99</v>
      </c>
      <c r="H355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5" s="7">
        <f>INDEX(Sheet1!D:D,MATCH(Table4[[#This Row],[PlaceName]],Sheet1!B:B,0))</f>
        <v>13.8507052</v>
      </c>
      <c r="J355" s="7">
        <f>INDEX(Sheet1!E:E,MATCH(Table4[[#This Row],[PlaceName]],Sheet1!B:B,0))</f>
        <v>100.73082719999999</v>
      </c>
      <c r="K355" s="17"/>
      <c r="L355" s="17" t="s">
        <v>1285</v>
      </c>
      <c r="M355" s="17" t="str">
        <f>IF(A355&gt;0,INDEX('Degree of Public Space By Distr'!A:A,MATCH(RawData_Position!A355,'Degree of Public Space By Distr'!L:L,0)),"")</f>
        <v>ลานกีฬาโรงเรียนวัดบัวแก้ว</v>
      </c>
      <c r="N355" s="17">
        <f>INDEX(Input_Score!D:D,MATCH(Table4[[#This Row],[TypeScoring]],Input_Score!A:A,0))</f>
        <v>3</v>
      </c>
      <c r="O355" s="17">
        <f t="shared" si="53"/>
        <v>2</v>
      </c>
      <c r="P355" s="17">
        <f t="shared" si="54"/>
        <v>-1</v>
      </c>
      <c r="Q355" s="17"/>
      <c r="R355">
        <f>COUNTIFS(U$3:U355,U355)</f>
        <v>47</v>
      </c>
      <c r="S355">
        <f>INDEX(Quadrant_GoogleSheets!C:C,MATCH(Table4[[#This Row],[PlaceName]],Quadrant_GoogleSheets!A:A,0))</f>
        <v>2</v>
      </c>
      <c r="T355">
        <f>INDEX(Quadrant_GoogleSheets!D:D,MATCH(Table4[[#This Row],[PlaceName]],Quadrant_GoogleSheets!A:A,0))</f>
        <v>-1</v>
      </c>
      <c r="U355" t="str">
        <f t="shared" si="57"/>
        <v>2,-1,Ok</v>
      </c>
      <c r="V355">
        <f t="shared" si="58"/>
        <v>0.1</v>
      </c>
      <c r="W355">
        <f t="shared" si="59"/>
        <v>0.01</v>
      </c>
    </row>
    <row r="356" spans="1:23" x14ac:dyDescent="0.2">
      <c r="A356" s="9">
        <f t="shared" si="60"/>
        <v>353</v>
      </c>
      <c r="B356" s="7" t="s">
        <v>932</v>
      </c>
      <c r="C356" s="6" t="s">
        <v>6</v>
      </c>
      <c r="D356" s="6" t="str">
        <f>IF(A356&gt;0,INDEX('Degree of Public Space By Distr'!A:A,MATCH(RawData_Position!A356,'Degree of Public Space By Distr'!L:L,0)),"")</f>
        <v>ลานกีฬาโรงเรียนสุเหร่าแสนแสบ</v>
      </c>
      <c r="E356" s="6" t="str">
        <f>IF(A356&gt;0,INDEX('Degree of Public Space By Distr'!J:J,MATCH(RawData_Position!A356,'Degree of Public Space By Distr'!L:L,0)),"")</f>
        <v>เขตคลองสามวา</v>
      </c>
      <c r="F356" s="6">
        <f t="shared" si="55"/>
        <v>2.15</v>
      </c>
      <c r="G356" s="6">
        <f t="shared" si="56"/>
        <v>-0.99</v>
      </c>
      <c r="H356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6" s="7">
        <f>INDEX(Sheet1!D:D,MATCH(Table4[[#This Row],[PlaceName]],Sheet1!B:B,0))</f>
        <v>13.8258864</v>
      </c>
      <c r="J356" s="7">
        <f>INDEX(Sheet1!E:E,MATCH(Table4[[#This Row],[PlaceName]],Sheet1!B:B,0))</f>
        <v>100.75123809999999</v>
      </c>
      <c r="K356" s="17"/>
      <c r="L356" s="17" t="s">
        <v>1285</v>
      </c>
      <c r="M356" s="17" t="str">
        <f>IF(A356&gt;0,INDEX('Degree of Public Space By Distr'!A:A,MATCH(RawData_Position!A356,'Degree of Public Space By Distr'!L:L,0)),"")</f>
        <v>ลานกีฬาโรงเรียนสุเหร่าแสนแสบ</v>
      </c>
      <c r="N356" s="17">
        <f>INDEX(Input_Score!D:D,MATCH(Table4[[#This Row],[TypeScoring]],Input_Score!A:A,0))</f>
        <v>3</v>
      </c>
      <c r="O356" s="17">
        <f t="shared" si="53"/>
        <v>2</v>
      </c>
      <c r="P356" s="17">
        <f t="shared" si="54"/>
        <v>-1</v>
      </c>
      <c r="Q356" s="17"/>
      <c r="R356">
        <f>COUNTIFS(U$3:U356,U356)</f>
        <v>48</v>
      </c>
      <c r="S356">
        <f>INDEX(Quadrant_GoogleSheets!C:C,MATCH(Table4[[#This Row],[PlaceName]],Quadrant_GoogleSheets!A:A,0))</f>
        <v>2</v>
      </c>
      <c r="T356">
        <f>INDEX(Quadrant_GoogleSheets!D:D,MATCH(Table4[[#This Row],[PlaceName]],Quadrant_GoogleSheets!A:A,0))</f>
        <v>-1</v>
      </c>
      <c r="U356" t="str">
        <f t="shared" si="57"/>
        <v>2,-1,Ok</v>
      </c>
      <c r="V356">
        <f t="shared" si="58"/>
        <v>0.15</v>
      </c>
      <c r="W356">
        <f t="shared" si="59"/>
        <v>0.01</v>
      </c>
    </row>
    <row r="357" spans="1:23" x14ac:dyDescent="0.2">
      <c r="A357" s="9">
        <f t="shared" si="60"/>
        <v>354</v>
      </c>
      <c r="B357" s="7" t="s">
        <v>933</v>
      </c>
      <c r="C357" s="6" t="s">
        <v>6</v>
      </c>
      <c r="D357" s="6" t="str">
        <f>IF(A357&gt;0,INDEX('Degree of Public Space By Distr'!A:A,MATCH(RawData_Position!A357,'Degree of Public Space By Distr'!L:L,0)),"")</f>
        <v>ลานกีฬาโรงเรียนสันนิธิอิสลาม</v>
      </c>
      <c r="E357" s="6" t="str">
        <f>IF(A357&gt;0,INDEX('Degree of Public Space By Distr'!J:J,MATCH(RawData_Position!A357,'Degree of Public Space By Distr'!L:L,0)),"")</f>
        <v>เขตคลองสามวา</v>
      </c>
      <c r="F357" s="6">
        <f t="shared" si="55"/>
        <v>2.2000000000000002</v>
      </c>
      <c r="G357" s="6">
        <f t="shared" si="56"/>
        <v>-0.99</v>
      </c>
      <c r="H357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7" s="7">
        <f>INDEX(Sheet1!D:D,MATCH(Table4[[#This Row],[PlaceName]],Sheet1!B:B,0))</f>
        <v>13.829106810000001</v>
      </c>
      <c r="J357" s="7">
        <f>INDEX(Sheet1!E:E,MATCH(Table4[[#This Row],[PlaceName]],Sheet1!B:B,0))</f>
        <v>100.76032309999999</v>
      </c>
      <c r="K357" s="17"/>
      <c r="L357" s="17" t="s">
        <v>1285</v>
      </c>
      <c r="M357" s="17" t="str">
        <f>IF(A357&gt;0,INDEX('Degree of Public Space By Distr'!A:A,MATCH(RawData_Position!A357,'Degree of Public Space By Distr'!L:L,0)),"")</f>
        <v>ลานกีฬาโรงเรียนสันนิธิอิสลาม</v>
      </c>
      <c r="N357" s="17">
        <f>INDEX(Input_Score!D:D,MATCH(Table4[[#This Row],[TypeScoring]],Input_Score!A:A,0))</f>
        <v>3</v>
      </c>
      <c r="O357" s="17">
        <f t="shared" si="53"/>
        <v>2</v>
      </c>
      <c r="P357" s="17">
        <f t="shared" si="54"/>
        <v>-1</v>
      </c>
      <c r="Q357" s="17"/>
      <c r="R357">
        <f>COUNTIFS(U$3:U357,U357)</f>
        <v>49</v>
      </c>
      <c r="S357">
        <f>INDEX(Quadrant_GoogleSheets!C:C,MATCH(Table4[[#This Row],[PlaceName]],Quadrant_GoogleSheets!A:A,0))</f>
        <v>2</v>
      </c>
      <c r="T357">
        <f>INDEX(Quadrant_GoogleSheets!D:D,MATCH(Table4[[#This Row],[PlaceName]],Quadrant_GoogleSheets!A:A,0))</f>
        <v>-1</v>
      </c>
      <c r="U357" t="str">
        <f t="shared" si="57"/>
        <v>2,-1,Ok</v>
      </c>
      <c r="V357">
        <f t="shared" si="58"/>
        <v>0.2</v>
      </c>
      <c r="W357">
        <f t="shared" si="59"/>
        <v>0.01</v>
      </c>
    </row>
    <row r="358" spans="1:23" x14ac:dyDescent="0.2">
      <c r="A358" s="9">
        <f t="shared" si="60"/>
        <v>355</v>
      </c>
      <c r="B358" s="7" t="s">
        <v>934</v>
      </c>
      <c r="C358" s="6" t="s">
        <v>6</v>
      </c>
      <c r="D358" s="6" t="str">
        <f>IF(A358&gt;0,INDEX('Degree of Public Space By Distr'!A:A,MATCH(RawData_Position!A358,'Degree of Public Space By Distr'!L:L,0)),"")</f>
        <v>ลานกีฬาอาบูพัฒนาหมู่ 7</v>
      </c>
      <c r="E358" s="6" t="str">
        <f>IF(A358&gt;0,INDEX('Degree of Public Space By Distr'!J:J,MATCH(RawData_Position!A358,'Degree of Public Space By Distr'!L:L,0)),"")</f>
        <v>เขตคลองสามวา</v>
      </c>
      <c r="F358" s="6">
        <f t="shared" si="55"/>
        <v>0.2</v>
      </c>
      <c r="G358" s="6">
        <f t="shared" si="56"/>
        <v>0.01</v>
      </c>
      <c r="H358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58" s="7">
        <f>INDEX(Sheet1!D:D,MATCH(Table4[[#This Row],[PlaceName]],Sheet1!B:B,0))</f>
        <v>13.83462355</v>
      </c>
      <c r="J358" s="7">
        <f>INDEX(Sheet1!E:E,MATCH(Table4[[#This Row],[PlaceName]],Sheet1!B:B,0))</f>
        <v>100.7685675</v>
      </c>
      <c r="K358" s="17"/>
      <c r="L358" s="17" t="s">
        <v>1285</v>
      </c>
      <c r="M358" s="17" t="str">
        <f>IF(A358&gt;0,INDEX('Degree of Public Space By Distr'!A:A,MATCH(RawData_Position!A358,'Degree of Public Space By Distr'!L:L,0)),"")</f>
        <v>ลานกีฬาอาบูพัฒนาหมู่ 7</v>
      </c>
      <c r="N358" s="17">
        <f>INDEX(Input_Score!D:D,MATCH(Table4[[#This Row],[TypeScoring]],Input_Score!A:A,0))</f>
        <v>5</v>
      </c>
      <c r="O358" s="17">
        <f t="shared" si="53"/>
        <v>0</v>
      </c>
      <c r="P358" s="17">
        <f t="shared" si="54"/>
        <v>0</v>
      </c>
      <c r="Q358" s="17"/>
      <c r="R358">
        <f>COUNTIFS(U$3:U358,U358)</f>
        <v>49</v>
      </c>
      <c r="S358">
        <f>INDEX(Quadrant_GoogleSheets!C:C,MATCH(Table4[[#This Row],[PlaceName]],Quadrant_GoogleSheets!A:A,0))</f>
        <v>0</v>
      </c>
      <c r="T358">
        <f>INDEX(Quadrant_GoogleSheets!D:D,MATCH(Table4[[#This Row],[PlaceName]],Quadrant_GoogleSheets!A:A,0))</f>
        <v>0</v>
      </c>
      <c r="U358" t="str">
        <f t="shared" si="57"/>
        <v>0,0,Ok</v>
      </c>
      <c r="V358">
        <f t="shared" si="58"/>
        <v>0.2</v>
      </c>
      <c r="W358">
        <f t="shared" si="59"/>
        <v>0.01</v>
      </c>
    </row>
    <row r="359" spans="1:23" x14ac:dyDescent="0.2">
      <c r="A359" s="9">
        <f t="shared" si="60"/>
        <v>356</v>
      </c>
      <c r="B359" s="7" t="s">
        <v>935</v>
      </c>
      <c r="C359" s="6" t="s">
        <v>6</v>
      </c>
      <c r="D359" s="6" t="str">
        <f>IF(A359&gt;0,INDEX('Degree of Public Space By Distr'!A:A,MATCH(RawData_Position!A359,'Degree of Public Space By Distr'!L:L,0)),"")</f>
        <v>ลานกีฬาโรงเรียนกมาลุลอิสลาม 2</v>
      </c>
      <c r="E359" s="6" t="str">
        <f>IF(A359&gt;0,INDEX('Degree of Public Space By Distr'!J:J,MATCH(RawData_Position!A359,'Degree of Public Space By Distr'!L:L,0)),"")</f>
        <v>เขตคลองสามวา</v>
      </c>
      <c r="F359" s="6">
        <f t="shared" si="55"/>
        <v>2.25</v>
      </c>
      <c r="G359" s="6">
        <f t="shared" si="56"/>
        <v>-0.99</v>
      </c>
      <c r="H359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59" s="7">
        <f>INDEX(Sheet1!D:D,MATCH(Table4[[#This Row],[PlaceName]],Sheet1!B:B,0))</f>
        <v>13.835065480000001</v>
      </c>
      <c r="J359" s="7">
        <f>INDEX(Sheet1!E:E,MATCH(Table4[[#This Row],[PlaceName]],Sheet1!B:B,0))</f>
        <v>100.77257520000001</v>
      </c>
      <c r="K359" s="17"/>
      <c r="L359" s="17" t="s">
        <v>1285</v>
      </c>
      <c r="M359" s="17" t="str">
        <f>IF(A359&gt;0,INDEX('Degree of Public Space By Distr'!A:A,MATCH(RawData_Position!A359,'Degree of Public Space By Distr'!L:L,0)),"")</f>
        <v>ลานกีฬาโรงเรียนกมาลุลอิสลาม 2</v>
      </c>
      <c r="N359" s="17">
        <f>INDEX(Input_Score!D:D,MATCH(Table4[[#This Row],[TypeScoring]],Input_Score!A:A,0))</f>
        <v>3</v>
      </c>
      <c r="O359" s="17">
        <f t="shared" si="53"/>
        <v>2</v>
      </c>
      <c r="P359" s="17">
        <f t="shared" si="54"/>
        <v>-1</v>
      </c>
      <c r="Q359" s="17"/>
      <c r="R359">
        <f>COUNTIFS(U$3:U359,U359)</f>
        <v>50</v>
      </c>
      <c r="S359">
        <f>INDEX(Quadrant_GoogleSheets!C:C,MATCH(Table4[[#This Row],[PlaceName]],Quadrant_GoogleSheets!A:A,0))</f>
        <v>2</v>
      </c>
      <c r="T359">
        <f>INDEX(Quadrant_GoogleSheets!D:D,MATCH(Table4[[#This Row],[PlaceName]],Quadrant_GoogleSheets!A:A,0))</f>
        <v>-1</v>
      </c>
      <c r="U359" t="str">
        <f t="shared" si="57"/>
        <v>2,-1,Ok</v>
      </c>
      <c r="V359">
        <f t="shared" si="58"/>
        <v>0.25</v>
      </c>
      <c r="W359">
        <f t="shared" si="59"/>
        <v>0.01</v>
      </c>
    </row>
    <row r="360" spans="1:23" x14ac:dyDescent="0.2">
      <c r="A360" s="9">
        <f t="shared" si="60"/>
        <v>357</v>
      </c>
      <c r="B360" s="7" t="s">
        <v>936</v>
      </c>
      <c r="C360" s="6" t="s">
        <v>6</v>
      </c>
      <c r="D360" s="6" t="str">
        <f>IF(A360&gt;0,INDEX('Degree of Public Space By Distr'!A:A,MATCH(RawData_Position!A360,'Degree of Public Space By Distr'!L:L,0)),"")</f>
        <v>ลานกีฬาโรงเรียนกมาลุลอิสลาม หมู่ 5</v>
      </c>
      <c r="E360" s="6" t="str">
        <f>IF(A360&gt;0,INDEX('Degree of Public Space By Distr'!J:J,MATCH(RawData_Position!A360,'Degree of Public Space By Distr'!L:L,0)),"")</f>
        <v>เขตคลองสามวา</v>
      </c>
      <c r="F360" s="6">
        <f t="shared" si="55"/>
        <v>1.95</v>
      </c>
      <c r="G360" s="6">
        <f t="shared" si="56"/>
        <v>-1.01</v>
      </c>
      <c r="H360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60" s="7">
        <f>INDEX(Sheet1!D:D,MATCH(Table4[[#This Row],[PlaceName]],Sheet1!B:B,0))</f>
        <v>13.84475612</v>
      </c>
      <c r="J360" s="7">
        <f>INDEX(Sheet1!E:E,MATCH(Table4[[#This Row],[PlaceName]],Sheet1!B:B,0))</f>
        <v>100.7768538</v>
      </c>
      <c r="K360" s="17"/>
      <c r="L360" s="17" t="s">
        <v>1285</v>
      </c>
      <c r="M360" s="17" t="str">
        <f>IF(A360&gt;0,INDEX('Degree of Public Space By Distr'!A:A,MATCH(RawData_Position!A360,'Degree of Public Space By Distr'!L:L,0)),"")</f>
        <v>ลานกีฬาโรงเรียนกมาลุลอิสลาม หมู่ 5</v>
      </c>
      <c r="N360" s="17">
        <f>INDEX(Input_Score!D:D,MATCH(Table4[[#This Row],[TypeScoring]],Input_Score!A:A,0))</f>
        <v>3</v>
      </c>
      <c r="O360" s="17">
        <f t="shared" si="53"/>
        <v>2</v>
      </c>
      <c r="P360" s="17">
        <f t="shared" si="54"/>
        <v>-1</v>
      </c>
      <c r="Q360" s="17"/>
      <c r="R360">
        <f>COUNTIFS(U$3:U360,U360)</f>
        <v>51</v>
      </c>
      <c r="S360">
        <f>INDEX(Quadrant_GoogleSheets!C:C,MATCH(Table4[[#This Row],[PlaceName]],Quadrant_GoogleSheets!A:A,0))</f>
        <v>2</v>
      </c>
      <c r="T360">
        <f>INDEX(Quadrant_GoogleSheets!D:D,MATCH(Table4[[#This Row],[PlaceName]],Quadrant_GoogleSheets!A:A,0))</f>
        <v>-1</v>
      </c>
      <c r="U360" t="str">
        <f t="shared" si="57"/>
        <v>2,-1,Ok</v>
      </c>
      <c r="V360">
        <f t="shared" si="58"/>
        <v>-0.05</v>
      </c>
      <c r="W360">
        <f t="shared" si="59"/>
        <v>-0.01</v>
      </c>
    </row>
    <row r="361" spans="1:23" x14ac:dyDescent="0.2">
      <c r="A361" s="9">
        <f t="shared" si="60"/>
        <v>358</v>
      </c>
      <c r="B361" s="7" t="s">
        <v>937</v>
      </c>
      <c r="C361" s="6" t="s">
        <v>6</v>
      </c>
      <c r="D361" s="6" t="str">
        <f>IF(A361&gt;0,INDEX('Degree of Public Space By Distr'!A:A,MATCH(RawData_Position!A361,'Degree of Public Space By Distr'!L:L,0)),"")</f>
        <v>ลานกีฬาชุุมชนห้าพี่น้องพัฒนา</v>
      </c>
      <c r="E361" s="6" t="str">
        <f>IF(A361&gt;0,INDEX('Degree of Public Space By Distr'!J:J,MATCH(RawData_Position!A361,'Degree of Public Space By Distr'!L:L,0)),"")</f>
        <v>เขตคลองสามวา</v>
      </c>
      <c r="F361" s="6">
        <f t="shared" si="55"/>
        <v>0.25</v>
      </c>
      <c r="G361" s="6">
        <f t="shared" si="56"/>
        <v>0.01</v>
      </c>
      <c r="H361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361" s="7">
        <f>INDEX(Sheet1!D:D,MATCH(Table4[[#This Row],[PlaceName]],Sheet1!B:B,0))</f>
        <v>13.85800495</v>
      </c>
      <c r="J361" s="7">
        <f>INDEX(Sheet1!E:E,MATCH(Table4[[#This Row],[PlaceName]],Sheet1!B:B,0))</f>
        <v>100.7906401</v>
      </c>
      <c r="K361" s="17"/>
      <c r="L361" s="17" t="s">
        <v>1285</v>
      </c>
      <c r="M361" s="17" t="str">
        <f>IF(A361&gt;0,INDEX('Degree of Public Space By Distr'!A:A,MATCH(RawData_Position!A361,'Degree of Public Space By Distr'!L:L,0)),"")</f>
        <v>ลานกีฬาชุุมชนห้าพี่น้องพัฒนา</v>
      </c>
      <c r="N361" s="17">
        <f>INDEX(Input_Score!D:D,MATCH(Table4[[#This Row],[TypeScoring]],Input_Score!A:A,0))</f>
        <v>5</v>
      </c>
      <c r="O361" s="17">
        <f t="shared" si="53"/>
        <v>0</v>
      </c>
      <c r="P361" s="17">
        <f t="shared" si="54"/>
        <v>0</v>
      </c>
      <c r="Q361" s="17"/>
      <c r="R361">
        <f>COUNTIFS(U$3:U361,U361)</f>
        <v>50</v>
      </c>
      <c r="S361">
        <f>INDEX(Quadrant_GoogleSheets!C:C,MATCH(Table4[[#This Row],[PlaceName]],Quadrant_GoogleSheets!A:A,0))</f>
        <v>0</v>
      </c>
      <c r="T361">
        <f>INDEX(Quadrant_GoogleSheets!D:D,MATCH(Table4[[#This Row],[PlaceName]],Quadrant_GoogleSheets!A:A,0))</f>
        <v>0</v>
      </c>
      <c r="U361" t="str">
        <f t="shared" si="57"/>
        <v>0,0,Ok</v>
      </c>
      <c r="V361">
        <f t="shared" si="58"/>
        <v>0.25</v>
      </c>
      <c r="W361">
        <f t="shared" si="59"/>
        <v>0.01</v>
      </c>
    </row>
    <row r="362" spans="1:23" x14ac:dyDescent="0.2">
      <c r="A362" s="9">
        <f t="shared" si="60"/>
        <v>359</v>
      </c>
      <c r="B362" s="7" t="s">
        <v>938</v>
      </c>
      <c r="C362" s="6" t="s">
        <v>6</v>
      </c>
      <c r="D362" s="6" t="str">
        <f>IF(A362&gt;0,INDEX('Degree of Public Space By Distr'!A:A,MATCH(RawData_Position!A362,'Degree of Public Space By Distr'!L:L,0)),"")</f>
        <v>ลานกีฬาโรงเรียนสุเหร่าเกาะขุนเณร</v>
      </c>
      <c r="E362" s="6" t="str">
        <f>IF(A362&gt;0,INDEX('Degree of Public Space By Distr'!J:J,MATCH(RawData_Position!A362,'Degree of Public Space By Distr'!L:L,0)),"")</f>
        <v>เขตคลองสามวา</v>
      </c>
      <c r="F362" s="6">
        <f t="shared" si="55"/>
        <v>1.9</v>
      </c>
      <c r="G362" s="6">
        <f t="shared" si="56"/>
        <v>-1.01</v>
      </c>
      <c r="H362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62" s="7">
        <f>INDEX(Sheet1!D:D,MATCH(Table4[[#This Row],[PlaceName]],Sheet1!B:B,0))</f>
        <v>13.85535194</v>
      </c>
      <c r="J362" s="7">
        <f>INDEX(Sheet1!E:E,MATCH(Table4[[#This Row],[PlaceName]],Sheet1!B:B,0))</f>
        <v>100.78604660000001</v>
      </c>
      <c r="K362" s="17"/>
      <c r="L362" s="17" t="s">
        <v>1285</v>
      </c>
      <c r="M362" s="17" t="str">
        <f>IF(A362&gt;0,INDEX('Degree of Public Space By Distr'!A:A,MATCH(RawData_Position!A362,'Degree of Public Space By Distr'!L:L,0)),"")</f>
        <v>ลานกีฬาโรงเรียนสุเหร่าเกาะขุนเณร</v>
      </c>
      <c r="N362" s="17">
        <f>INDEX(Input_Score!D:D,MATCH(Table4[[#This Row],[TypeScoring]],Input_Score!A:A,0))</f>
        <v>3</v>
      </c>
      <c r="O362" s="17">
        <f t="shared" si="53"/>
        <v>2</v>
      </c>
      <c r="P362" s="17">
        <f t="shared" si="54"/>
        <v>-1</v>
      </c>
      <c r="Q362" s="17"/>
      <c r="R362">
        <f>COUNTIFS(U$3:U362,U362)</f>
        <v>52</v>
      </c>
      <c r="S362">
        <f>INDEX(Quadrant_GoogleSheets!C:C,MATCH(Table4[[#This Row],[PlaceName]],Quadrant_GoogleSheets!A:A,0))</f>
        <v>2</v>
      </c>
      <c r="T362">
        <f>INDEX(Quadrant_GoogleSheets!D:D,MATCH(Table4[[#This Row],[PlaceName]],Quadrant_GoogleSheets!A:A,0))</f>
        <v>-1</v>
      </c>
      <c r="U362" t="str">
        <f t="shared" si="57"/>
        <v>2,-1,Ok</v>
      </c>
      <c r="V362">
        <f t="shared" si="58"/>
        <v>-0.1</v>
      </c>
      <c r="W362">
        <f t="shared" si="59"/>
        <v>-0.01</v>
      </c>
    </row>
    <row r="363" spans="1:23" x14ac:dyDescent="0.2">
      <c r="A363" s="9">
        <f t="shared" si="60"/>
        <v>360</v>
      </c>
      <c r="B363" s="7" t="s">
        <v>939</v>
      </c>
      <c r="C363" s="6" t="s">
        <v>6</v>
      </c>
      <c r="D363" s="6" t="str">
        <f>IF(A363&gt;0,INDEX('Degree of Public Space By Distr'!A:A,MATCH(RawData_Position!A363,'Degree of Public Space By Distr'!L:L,0)),"")</f>
        <v>ลานกีฬาโรงเรียนวัดสุขใจ</v>
      </c>
      <c r="E363" s="6" t="str">
        <f>IF(A363&gt;0,INDEX('Degree of Public Space By Distr'!J:J,MATCH(RawData_Position!A363,'Degree of Public Space By Distr'!L:L,0)),"")</f>
        <v>เขตคลองสามวา</v>
      </c>
      <c r="F363" s="6">
        <f t="shared" si="55"/>
        <v>1.85</v>
      </c>
      <c r="G363" s="6">
        <f t="shared" si="56"/>
        <v>-1.01</v>
      </c>
      <c r="H363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63" s="7">
        <f>INDEX(Sheet1!D:D,MATCH(Table4[[#This Row],[PlaceName]],Sheet1!B:B,0))</f>
        <v>13.87195732</v>
      </c>
      <c r="J363" s="7">
        <f>INDEX(Sheet1!E:E,MATCH(Table4[[#This Row],[PlaceName]],Sheet1!B:B,0))</f>
        <v>100.7738866</v>
      </c>
      <c r="K363" s="17"/>
      <c r="L363" s="17" t="s">
        <v>1285</v>
      </c>
      <c r="M363" s="17" t="str">
        <f>IF(A363&gt;0,INDEX('Degree of Public Space By Distr'!A:A,MATCH(RawData_Position!A363,'Degree of Public Space By Distr'!L:L,0)),"")</f>
        <v>ลานกีฬาโรงเรียนวัดสุขใจ</v>
      </c>
      <c r="N363" s="17">
        <f>INDEX(Input_Score!D:D,MATCH(Table4[[#This Row],[TypeScoring]],Input_Score!A:A,0))</f>
        <v>3</v>
      </c>
      <c r="O363" s="17">
        <f t="shared" si="53"/>
        <v>2</v>
      </c>
      <c r="P363" s="17">
        <f t="shared" si="54"/>
        <v>-1</v>
      </c>
      <c r="Q363" s="17"/>
      <c r="R363">
        <f>COUNTIFS(U$3:U363,U363)</f>
        <v>53</v>
      </c>
      <c r="S363">
        <f>INDEX(Quadrant_GoogleSheets!C:C,MATCH(Table4[[#This Row],[PlaceName]],Quadrant_GoogleSheets!A:A,0))</f>
        <v>2</v>
      </c>
      <c r="T363">
        <f>INDEX(Quadrant_GoogleSheets!D:D,MATCH(Table4[[#This Row],[PlaceName]],Quadrant_GoogleSheets!A:A,0))</f>
        <v>-1</v>
      </c>
      <c r="U363" t="str">
        <f t="shared" si="57"/>
        <v>2,-1,Ok</v>
      </c>
      <c r="V363">
        <f t="shared" si="58"/>
        <v>-0.15</v>
      </c>
      <c r="W363">
        <f t="shared" si="59"/>
        <v>-0.01</v>
      </c>
    </row>
    <row r="364" spans="1:23" x14ac:dyDescent="0.2">
      <c r="A364" s="9">
        <f t="shared" si="60"/>
        <v>361</v>
      </c>
      <c r="B364" s="7" t="s">
        <v>940</v>
      </c>
      <c r="C364" s="6" t="s">
        <v>6</v>
      </c>
      <c r="D364" s="6" t="str">
        <f>IF(A364&gt;0,INDEX('Degree of Public Space By Distr'!A:A,MATCH(RawData_Position!A364,'Degree of Public Space By Distr'!L:L,0)),"")</f>
        <v>ลานกีฬาโรงเรียนบ้านแบนชะโด</v>
      </c>
      <c r="E364" s="6" t="str">
        <f>IF(A364&gt;0,INDEX('Degree of Public Space By Distr'!J:J,MATCH(RawData_Position!A364,'Degree of Public Space By Distr'!L:L,0)),"")</f>
        <v>เขตคลองสามวา</v>
      </c>
      <c r="F364" s="6">
        <f t="shared" si="55"/>
        <v>1.8</v>
      </c>
      <c r="G364" s="6">
        <f t="shared" si="56"/>
        <v>-1.01</v>
      </c>
      <c r="H364" s="10" t="str">
        <f>IFERROR(INDEX(Quadrant_GoogleSheets!B:B,MATCH(Table4[[#This Row],[PlaceName]],Quadrant_GoogleSheets!A:A,0)),INDEX(Quadrant_GoogleSheets!B:B,MATCH(Table4[[#This Row],[Column1]],Quadrant_GoogleSheets!A:A,0)))</f>
        <v>B</v>
      </c>
      <c r="I364" s="7">
        <f>INDEX(Sheet1!D:D,MATCH(Table4[[#This Row],[PlaceName]],Sheet1!B:B,0))</f>
        <v>13.876755960000001</v>
      </c>
      <c r="J364" s="7">
        <f>INDEX(Sheet1!E:E,MATCH(Table4[[#This Row],[PlaceName]],Sheet1!B:B,0))</f>
        <v>100.7835853</v>
      </c>
      <c r="K364" s="17"/>
      <c r="L364" s="17" t="s">
        <v>1285</v>
      </c>
      <c r="M364" s="17" t="str">
        <f>IF(A364&gt;0,INDEX('Degree of Public Space By Distr'!A:A,MATCH(RawData_Position!A364,'Degree of Public Space By Distr'!L:L,0)),"")</f>
        <v>ลานกีฬาโรงเรียนบ้านแบนชะโด</v>
      </c>
      <c r="N364" s="17">
        <f>INDEX(Input_Score!D:D,MATCH(Table4[[#This Row],[TypeScoring]],Input_Score!A:A,0))</f>
        <v>3</v>
      </c>
      <c r="O364" s="17">
        <f t="shared" si="53"/>
        <v>2</v>
      </c>
      <c r="P364" s="17">
        <f t="shared" si="54"/>
        <v>-1</v>
      </c>
      <c r="Q364" s="17"/>
      <c r="R364">
        <f>COUNTIFS(U$3:U364,U364)</f>
        <v>54</v>
      </c>
      <c r="S364">
        <f>INDEX(Quadrant_GoogleSheets!C:C,MATCH(Table4[[#This Row],[PlaceName]],Quadrant_GoogleSheets!A:A,0))</f>
        <v>2</v>
      </c>
      <c r="T364">
        <f>INDEX(Quadrant_GoogleSheets!D:D,MATCH(Table4[[#This Row],[PlaceName]],Quadrant_GoogleSheets!A:A,0))</f>
        <v>-1</v>
      </c>
      <c r="U364" t="str">
        <f t="shared" si="57"/>
        <v>2,-1,Ok</v>
      </c>
      <c r="V364">
        <f t="shared" si="58"/>
        <v>-0.2</v>
      </c>
      <c r="W364">
        <f t="shared" si="59"/>
        <v>-0.01</v>
      </c>
    </row>
    <row r="365" spans="1:23" x14ac:dyDescent="0.2">
      <c r="A365" s="9">
        <f t="shared" si="60"/>
        <v>362</v>
      </c>
      <c r="B365" s="7" t="s">
        <v>941</v>
      </c>
      <c r="C365" s="6" t="s">
        <v>6</v>
      </c>
      <c r="D365" s="6" t="str">
        <f>IF(A365&gt;0,INDEX('Degree of Public Space By Distr'!A:A,MATCH(RawData_Position!A365,'Degree of Public Space By Distr'!L:L,0)),"")</f>
        <v>สวนหมู่บ้านคัสคาน่า ถนนพระยาสุเรนทร์</v>
      </c>
      <c r="E365" s="6" t="str">
        <f>IF(A365&gt;0,INDEX('Degree of Public Space By Distr'!J:J,MATCH(RawData_Position!A365,'Degree of Public Space By Distr'!L:L,0)),"")</f>
        <v>เขตคลองสามวา</v>
      </c>
      <c r="F365" s="6">
        <f t="shared" si="55"/>
        <v>-2.25</v>
      </c>
      <c r="G365" s="6">
        <f t="shared" si="56"/>
        <v>-0.98</v>
      </c>
      <c r="H36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65" s="7">
        <f>INDEX(Sheet1!D:D,MATCH(Table4[[#This Row],[PlaceName]],Sheet1!B:B,0))</f>
        <v>13.86707324</v>
      </c>
      <c r="J365" s="7">
        <f>INDEX(Sheet1!E:E,MATCH(Table4[[#This Row],[PlaceName]],Sheet1!B:B,0))</f>
        <v>100.6876145</v>
      </c>
      <c r="K365" s="17"/>
      <c r="L365" s="17" t="s">
        <v>1285</v>
      </c>
      <c r="M365" s="17" t="str">
        <f>IF(A365&gt;0,INDEX('Degree of Public Space By Distr'!A:A,MATCH(RawData_Position!A365,'Degree of Public Space By Distr'!L:L,0)),"")</f>
        <v>สวนหมู่บ้านคัสคาน่า ถนนพระยาสุเรนทร์</v>
      </c>
      <c r="N365" s="17">
        <f>INDEX(Input_Score!D:D,MATCH(Table4[[#This Row],[TypeScoring]],Input_Score!A:A,0))</f>
        <v>1</v>
      </c>
      <c r="O365" s="17">
        <f t="shared" si="53"/>
        <v>-2</v>
      </c>
      <c r="P365" s="17">
        <f t="shared" si="54"/>
        <v>-1</v>
      </c>
      <c r="Q365" s="17"/>
      <c r="R365">
        <f>COUNTIFS(U$3:U365,U365)</f>
        <v>35</v>
      </c>
      <c r="S365">
        <f>INDEX(Quadrant_GoogleSheets!C:C,MATCH(Table4[[#This Row],[PlaceName]],Quadrant_GoogleSheets!A:A,0))</f>
        <v>-2</v>
      </c>
      <c r="T365">
        <f>INDEX(Quadrant_GoogleSheets!D:D,MATCH(Table4[[#This Row],[PlaceName]],Quadrant_GoogleSheets!A:A,0))</f>
        <v>-1</v>
      </c>
      <c r="U365" t="str">
        <f t="shared" si="57"/>
        <v>-2,-1,Ok</v>
      </c>
      <c r="V365">
        <f t="shared" si="58"/>
        <v>-0.25</v>
      </c>
      <c r="W365">
        <f t="shared" si="59"/>
        <v>0.02</v>
      </c>
    </row>
    <row r="366" spans="1:23" x14ac:dyDescent="0.2">
      <c r="A366" s="9">
        <f t="shared" si="60"/>
        <v>363</v>
      </c>
      <c r="B366" s="7" t="s">
        <v>942</v>
      </c>
      <c r="C366" s="6" t="s">
        <v>6</v>
      </c>
      <c r="D366" s="6" t="str">
        <f>IF(A366&gt;0,INDEX('Degree of Public Space By Distr'!A:A,MATCH(RawData_Position!A366,'Degree of Public Space By Distr'!L:L,0)),"")</f>
        <v>สวนหมู่บ้านประภาทรัพย์ รามอินทรา-หทัยราษฎร์</v>
      </c>
      <c r="E366" s="6" t="str">
        <f>IF(A366&gt;0,INDEX('Degree of Public Space By Distr'!J:J,MATCH(RawData_Position!A366,'Degree of Public Space By Distr'!L:L,0)),"")</f>
        <v>เขตคลองสามวา</v>
      </c>
      <c r="F366" s="6">
        <f t="shared" si="55"/>
        <v>-1.95</v>
      </c>
      <c r="G366" s="6">
        <f t="shared" si="56"/>
        <v>-0.98</v>
      </c>
      <c r="H36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66" s="7">
        <f>INDEX(Sheet1!D:D,MATCH(Table4[[#This Row],[PlaceName]],Sheet1!B:B,0))</f>
        <v>13.889966769999999</v>
      </c>
      <c r="J366" s="7">
        <f>INDEX(Sheet1!E:E,MATCH(Table4[[#This Row],[PlaceName]],Sheet1!B:B,0))</f>
        <v>100.7186966</v>
      </c>
      <c r="K366" s="17"/>
      <c r="L366" s="17" t="s">
        <v>1285</v>
      </c>
      <c r="M366" s="17" t="str">
        <f>IF(A366&gt;0,INDEX('Degree of Public Space By Distr'!A:A,MATCH(RawData_Position!A366,'Degree of Public Space By Distr'!L:L,0)),"")</f>
        <v>สวนหมู่บ้านประภาทรัพย์ รามอินทรา-หทัยราษฎร์</v>
      </c>
      <c r="N366" s="17">
        <f>INDEX(Input_Score!D:D,MATCH(Table4[[#This Row],[TypeScoring]],Input_Score!A:A,0))</f>
        <v>1</v>
      </c>
      <c r="O366" s="17">
        <f t="shared" si="53"/>
        <v>-2</v>
      </c>
      <c r="P366" s="17">
        <f t="shared" si="54"/>
        <v>-1</v>
      </c>
      <c r="Q366" s="17"/>
      <c r="R366">
        <f>COUNTIFS(U$3:U366,U366)</f>
        <v>36</v>
      </c>
      <c r="S366">
        <f>INDEX(Quadrant_GoogleSheets!C:C,MATCH(Table4[[#This Row],[PlaceName]],Quadrant_GoogleSheets!A:A,0))</f>
        <v>-2</v>
      </c>
      <c r="T366">
        <f>INDEX(Quadrant_GoogleSheets!D:D,MATCH(Table4[[#This Row],[PlaceName]],Quadrant_GoogleSheets!A:A,0))</f>
        <v>-1</v>
      </c>
      <c r="U366" t="str">
        <f t="shared" si="57"/>
        <v>-2,-1,Ok</v>
      </c>
      <c r="V366">
        <f t="shared" si="58"/>
        <v>0.05</v>
      </c>
      <c r="W366">
        <f t="shared" si="59"/>
        <v>0.02</v>
      </c>
    </row>
    <row r="367" spans="1:23" x14ac:dyDescent="0.2">
      <c r="A367" s="9">
        <f t="shared" si="60"/>
        <v>364</v>
      </c>
      <c r="B367" s="7" t="s">
        <v>943</v>
      </c>
      <c r="C367" s="6" t="s">
        <v>6</v>
      </c>
      <c r="D367" s="6" t="s">
        <v>1272</v>
      </c>
      <c r="E367" s="6" t="str">
        <f>IF(A367&gt;0,INDEX('Degree of Public Space By Distr'!J:J,MATCH(RawData_Position!A367,'Degree of Public Space By Distr'!L:L,0)),"")</f>
        <v>เขตคลองสามวา</v>
      </c>
      <c r="F367" s="6">
        <f t="shared" si="55"/>
        <v>-1.9</v>
      </c>
      <c r="G367" s="6">
        <f t="shared" si="56"/>
        <v>-0.98</v>
      </c>
      <c r="H36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67" s="7">
        <f>INDEX(Sheet1!D:D,MATCH(Table4[[#This Row],[PlaceName]],Sheet1!B:B,0))</f>
        <v>13.876658559999999</v>
      </c>
      <c r="J367" s="7">
        <f>INDEX(Sheet1!E:E,MATCH(Table4[[#This Row],[PlaceName]],Sheet1!B:B,0))</f>
        <v>100.7115929</v>
      </c>
      <c r="K367" s="17" t="s">
        <v>1282</v>
      </c>
      <c r="L367" s="17" t="s">
        <v>1285</v>
      </c>
      <c r="M367" s="17" t="str">
        <f>IF(A367&gt;0,INDEX('Degree of Public Space By Distr'!A:A,MATCH(RawData_Position!A367,'Degree of Public Space By Distr'!L:L,0)),"")</f>
        <v xml:space="preserve">สวนหมู่บ้านฮาบีเทีย ยาร์ด </v>
      </c>
      <c r="N367" s="17">
        <f>INDEX(Input_Score!D:D,MATCH(Table4[[#This Row],[TypeScoring]],Input_Score!A:A,0))</f>
        <v>1</v>
      </c>
      <c r="O367" s="17">
        <f t="shared" si="53"/>
        <v>-2</v>
      </c>
      <c r="P367" s="17">
        <f t="shared" si="54"/>
        <v>-1</v>
      </c>
      <c r="Q367" s="17"/>
      <c r="R367">
        <f>COUNTIFS(U$3:U367,U367)</f>
        <v>37</v>
      </c>
      <c r="S367">
        <f>INDEX(Quadrant_GoogleSheets!C:C,MATCH(Table4[[#This Row],[PlaceName]],Quadrant_GoogleSheets!A:A,0))</f>
        <v>-2</v>
      </c>
      <c r="T367">
        <f>INDEX(Quadrant_GoogleSheets!D:D,MATCH(Table4[[#This Row],[PlaceName]],Quadrant_GoogleSheets!A:A,0))</f>
        <v>-1</v>
      </c>
      <c r="U367" t="str">
        <f t="shared" si="57"/>
        <v>-2,-1,Ok</v>
      </c>
      <c r="V367">
        <f t="shared" si="58"/>
        <v>0.1</v>
      </c>
      <c r="W367">
        <f t="shared" si="59"/>
        <v>0.02</v>
      </c>
    </row>
    <row r="368" spans="1:23" x14ac:dyDescent="0.2">
      <c r="A368" s="9">
        <f t="shared" si="60"/>
        <v>365</v>
      </c>
      <c r="B368" s="7" t="s">
        <v>944</v>
      </c>
      <c r="C368" s="6" t="s">
        <v>6</v>
      </c>
      <c r="D368" s="6" t="s">
        <v>1273</v>
      </c>
      <c r="E368" s="6" t="str">
        <f>IF(A368&gt;0,INDEX('Degree of Public Space By Distr'!J:J,MATCH(RawData_Position!A368,'Degree of Public Space By Distr'!L:L,0)),"")</f>
        <v>เขตคลองสามวา</v>
      </c>
      <c r="F368" s="6">
        <f t="shared" si="55"/>
        <v>-1.85</v>
      </c>
      <c r="G368" s="6">
        <f t="shared" si="56"/>
        <v>-0.98</v>
      </c>
      <c r="H36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68" s="7">
        <f>INDEX(Sheet1!D:D,MATCH(Table4[[#This Row],[PlaceName]],Sheet1!B:B,0))</f>
        <v>13.85725961</v>
      </c>
      <c r="J368" s="7">
        <f>INDEX(Sheet1!E:E,MATCH(Table4[[#This Row],[PlaceName]],Sheet1!B:B,0))</f>
        <v>100.70933530000001</v>
      </c>
      <c r="K368" s="17" t="s">
        <v>1282</v>
      </c>
      <c r="L368" s="17" t="s">
        <v>1285</v>
      </c>
      <c r="M368" s="17" t="str">
        <f>IF(A368&gt;0,INDEX('Degree of Public Space By Distr'!A:A,MATCH(RawData_Position!A368,'Degree of Public Space By Distr'!L:L,0)),"")</f>
        <v xml:space="preserve">สวนหมู่บ้านพาทาโกเนีย ซาฟารี-รามอินทรา </v>
      </c>
      <c r="N368" s="17">
        <f>INDEX(Input_Score!D:D,MATCH(Table4[[#This Row],[TypeScoring]],Input_Score!A:A,0))</f>
        <v>1</v>
      </c>
      <c r="O368" s="17">
        <f t="shared" si="53"/>
        <v>-2</v>
      </c>
      <c r="P368" s="17">
        <f t="shared" si="54"/>
        <v>-1</v>
      </c>
      <c r="Q368" s="17"/>
      <c r="R368">
        <f>COUNTIFS(U$3:U368,U368)</f>
        <v>38</v>
      </c>
      <c r="S368">
        <f>INDEX(Quadrant_GoogleSheets!C:C,MATCH(Table4[[#This Row],[PlaceName]],Quadrant_GoogleSheets!A:A,0))</f>
        <v>-2</v>
      </c>
      <c r="T368">
        <f>INDEX(Quadrant_GoogleSheets!D:D,MATCH(Table4[[#This Row],[PlaceName]],Quadrant_GoogleSheets!A:A,0))</f>
        <v>-1</v>
      </c>
      <c r="U368" t="str">
        <f t="shared" si="57"/>
        <v>-2,-1,Ok</v>
      </c>
      <c r="V368">
        <f t="shared" si="58"/>
        <v>0.15</v>
      </c>
      <c r="W368">
        <f t="shared" si="59"/>
        <v>0.02</v>
      </c>
    </row>
    <row r="369" spans="1:23" x14ac:dyDescent="0.2">
      <c r="A369" s="9">
        <f t="shared" si="60"/>
        <v>366</v>
      </c>
      <c r="B369" s="7" t="s">
        <v>945</v>
      </c>
      <c r="C369" s="6" t="s">
        <v>6</v>
      </c>
      <c r="D369" s="6" t="s">
        <v>1274</v>
      </c>
      <c r="E369" s="6" t="str">
        <f>IF(A369&gt;0,INDEX('Degree of Public Space By Distr'!J:J,MATCH(RawData_Position!A369,'Degree of Public Space By Distr'!L:L,0)),"")</f>
        <v>เขตคลองสามวา</v>
      </c>
      <c r="F369" s="6">
        <f t="shared" si="55"/>
        <v>-1.8</v>
      </c>
      <c r="G369" s="6">
        <f t="shared" si="56"/>
        <v>-0.98</v>
      </c>
      <c r="H36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69" s="7">
        <f>INDEX(Sheet1!D:D,MATCH(Table4[[#This Row],[PlaceName]],Sheet1!B:B,0))</f>
        <v>13.897188610000001</v>
      </c>
      <c r="J369" s="7">
        <f>INDEX(Sheet1!E:E,MATCH(Table4[[#This Row],[PlaceName]],Sheet1!B:B,0))</f>
        <v>100.71734910000001</v>
      </c>
      <c r="K369" s="17" t="s">
        <v>1282</v>
      </c>
      <c r="L369" s="17" t="s">
        <v>1285</v>
      </c>
      <c r="M369" s="17" t="str">
        <f>IF(A369&gt;0,INDEX('Degree of Public Space By Distr'!A:A,MATCH(RawData_Position!A369,'Degree of Public Space By Distr'!L:L,0)),"")</f>
        <v>สวนหหมู่บ้านเดอะ ริคโค เรสซิเด้น</v>
      </c>
      <c r="N369" s="17">
        <f>INDEX(Input_Score!D:D,MATCH(Table4[[#This Row],[TypeScoring]],Input_Score!A:A,0))</f>
        <v>1</v>
      </c>
      <c r="O369" s="17">
        <f t="shared" si="53"/>
        <v>-2</v>
      </c>
      <c r="P369" s="17">
        <f t="shared" si="54"/>
        <v>-1</v>
      </c>
      <c r="Q369" s="17"/>
      <c r="R369">
        <f>COUNTIFS(U$3:U369,U369)</f>
        <v>39</v>
      </c>
      <c r="S369">
        <f>IFERROR(INDEX(Quadrant_GoogleSheets!C:C,MATCH(Table4[[#This Row],[PlaceName]],Quadrant_GoogleSheets!A:A,0)),INDEX(Quadrant_GoogleSheets!C:C,MATCH(M369,Quadrant_GoogleSheets!A:A,0)))</f>
        <v>-2</v>
      </c>
      <c r="T369">
        <f>IFERROR(INDEX(Quadrant_GoogleSheets!D:D,MATCH(Table4[[#This Row],[PlaceName]],Quadrant_GoogleSheets!A:A,0)),INDEX(Quadrant_GoogleSheets!D:D,MATCH(M369,Quadrant_GoogleSheets!A:A,0)))</f>
        <v>-1</v>
      </c>
      <c r="U369" t="str">
        <f t="shared" si="57"/>
        <v>-2,-1,Ok</v>
      </c>
      <c r="V369">
        <f t="shared" si="58"/>
        <v>0.2</v>
      </c>
      <c r="W369">
        <f t="shared" si="59"/>
        <v>0.02</v>
      </c>
    </row>
    <row r="370" spans="1:23" x14ac:dyDescent="0.2">
      <c r="A370" s="9">
        <f t="shared" si="60"/>
        <v>367</v>
      </c>
      <c r="B370" s="7" t="s">
        <v>946</v>
      </c>
      <c r="C370" s="6" t="s">
        <v>6</v>
      </c>
      <c r="D370" s="6" t="str">
        <f>IF(A370&gt;0,INDEX('Degree of Public Space By Distr'!A:A,MATCH(RawData_Position!A370,'Degree of Public Space By Distr'!L:L,0)),"")</f>
        <v>สวนหมู่บ้าน KZ การ์เด้นโฮม</v>
      </c>
      <c r="E370" s="6" t="str">
        <f>IF(A370&gt;0,INDEX('Degree of Public Space By Distr'!J:J,MATCH(RawData_Position!A370,'Degree of Public Space By Distr'!L:L,0)),"")</f>
        <v>เขตคลองสามวา</v>
      </c>
      <c r="F370" s="6">
        <f t="shared" si="55"/>
        <v>-1.75</v>
      </c>
      <c r="G370" s="6">
        <f t="shared" si="56"/>
        <v>-0.98</v>
      </c>
      <c r="H37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0" s="7">
        <f>INDEX(Sheet1!D:D,MATCH(Table4[[#This Row],[PlaceName]],Sheet1!B:B,0))</f>
        <v>13.888705059999999</v>
      </c>
      <c r="J370" s="7">
        <f>INDEX(Sheet1!E:E,MATCH(Table4[[#This Row],[PlaceName]],Sheet1!B:B,0))</f>
        <v>100.7401436</v>
      </c>
      <c r="K370" s="17"/>
      <c r="L370" s="17" t="s">
        <v>1285</v>
      </c>
      <c r="M370" s="17" t="str">
        <f>IF(A370&gt;0,INDEX('Degree of Public Space By Distr'!A:A,MATCH(RawData_Position!A370,'Degree of Public Space By Distr'!L:L,0)),"")</f>
        <v>สวนหมู่บ้าน KZ การ์เด้นโฮม</v>
      </c>
      <c r="N370" s="17">
        <f>INDEX(Input_Score!D:D,MATCH(Table4[[#This Row],[TypeScoring]],Input_Score!A:A,0))</f>
        <v>1</v>
      </c>
      <c r="O370" s="17">
        <f t="shared" si="53"/>
        <v>-2</v>
      </c>
      <c r="P370" s="17">
        <f t="shared" si="54"/>
        <v>-1</v>
      </c>
      <c r="Q370" s="17"/>
      <c r="R370">
        <f>COUNTIFS(U$3:U370,U370)</f>
        <v>40</v>
      </c>
      <c r="S370">
        <f>INDEX(Quadrant_GoogleSheets!C:C,MATCH(Table4[[#This Row],[PlaceName]],Quadrant_GoogleSheets!A:A,0))</f>
        <v>-2</v>
      </c>
      <c r="T370">
        <f>INDEX(Quadrant_GoogleSheets!D:D,MATCH(Table4[[#This Row],[PlaceName]],Quadrant_GoogleSheets!A:A,0))</f>
        <v>-1</v>
      </c>
      <c r="U370" t="str">
        <f t="shared" si="57"/>
        <v>-2,-1,Ok</v>
      </c>
      <c r="V370">
        <f t="shared" si="58"/>
        <v>0.25</v>
      </c>
      <c r="W370">
        <f t="shared" si="59"/>
        <v>0.02</v>
      </c>
    </row>
    <row r="371" spans="1:23" x14ac:dyDescent="0.2">
      <c r="A371" s="9">
        <f t="shared" si="60"/>
        <v>368</v>
      </c>
      <c r="B371" s="7" t="s">
        <v>947</v>
      </c>
      <c r="C371" s="6" t="s">
        <v>6</v>
      </c>
      <c r="D371" s="6" t="s">
        <v>1275</v>
      </c>
      <c r="E371" s="6" t="str">
        <f>IF(A371&gt;0,INDEX('Degree of Public Space By Distr'!J:J,MATCH(RawData_Position!A371,'Degree of Public Space By Distr'!L:L,0)),"")</f>
        <v>เขตคลองสามวา</v>
      </c>
      <c r="F371" s="6">
        <f t="shared" si="55"/>
        <v>-2.0499999999999998</v>
      </c>
      <c r="G371" s="6">
        <f t="shared" si="56"/>
        <v>-0.99</v>
      </c>
      <c r="H37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1" s="7">
        <f>INDEX(Sheet1!D:D,MATCH(Table4[[#This Row],[PlaceName]],Sheet1!B:B,0))</f>
        <v>13.89121349</v>
      </c>
      <c r="J371" s="7">
        <f>INDEX(Sheet1!E:E,MATCH(Table4[[#This Row],[PlaceName]],Sheet1!B:B,0))</f>
        <v>100.69819560000001</v>
      </c>
      <c r="K371" s="17" t="s">
        <v>1282</v>
      </c>
      <c r="L371" s="17" t="s">
        <v>1285</v>
      </c>
      <c r="M371" s="17" t="str">
        <f>IF(A371&gt;0,INDEX('Degree of Public Space By Distr'!A:A,MATCH(RawData_Position!A371,'Degree of Public Space By Distr'!L:L,0)),"")</f>
        <v xml:space="preserve">สวนหมู่บ้าน K RIZ town </v>
      </c>
      <c r="N371" s="17">
        <f>INDEX(Input_Score!D:D,MATCH(Table4[[#This Row],[TypeScoring]],Input_Score!A:A,0))</f>
        <v>1</v>
      </c>
      <c r="O371" s="17">
        <f t="shared" si="53"/>
        <v>-2</v>
      </c>
      <c r="P371" s="17">
        <f t="shared" si="54"/>
        <v>-1</v>
      </c>
      <c r="Q371" s="17"/>
      <c r="R371">
        <f>COUNTIFS(U$3:U371,U371)</f>
        <v>41</v>
      </c>
      <c r="S371">
        <f>INDEX(Quadrant_GoogleSheets!C:C,MATCH(Table4[[#This Row],[PlaceName]],Quadrant_GoogleSheets!A:A,0))</f>
        <v>-2</v>
      </c>
      <c r="T371">
        <f>INDEX(Quadrant_GoogleSheets!D:D,MATCH(Table4[[#This Row],[PlaceName]],Quadrant_GoogleSheets!A:A,0))</f>
        <v>-1</v>
      </c>
      <c r="U371" t="str">
        <f t="shared" si="57"/>
        <v>-2,-1,Ok</v>
      </c>
      <c r="V371">
        <f t="shared" ref="V371:V434" si="61">INDEX(AD:AD,MATCH($R371,$Z:$Z,0))</f>
        <v>-0.05</v>
      </c>
      <c r="W371">
        <f t="shared" ref="W371:W434" si="62">INDEX(AE:AE,MATCH($R371,$Z:$Z,0))</f>
        <v>0.01</v>
      </c>
    </row>
    <row r="372" spans="1:23" x14ac:dyDescent="0.2">
      <c r="A372" s="9">
        <f t="shared" si="60"/>
        <v>369</v>
      </c>
      <c r="B372" s="7" t="s">
        <v>948</v>
      </c>
      <c r="C372" s="6" t="s">
        <v>6</v>
      </c>
      <c r="D372" s="6" t="str">
        <f>IF(A372&gt;0,INDEX('Degree of Public Space By Distr'!A:A,MATCH(RawData_Position!A372,'Degree of Public Space By Distr'!L:L,0)),"")</f>
        <v>สวนหมู่บ้านชัยพฤกษ์ พระยาสุเรนทร์ 30</v>
      </c>
      <c r="E372" s="6" t="str">
        <f>IF(A372&gt;0,INDEX('Degree of Public Space By Distr'!J:J,MATCH(RawData_Position!A372,'Degree of Public Space By Distr'!L:L,0)),"")</f>
        <v>เขตคลองสามวา</v>
      </c>
      <c r="F372" s="6">
        <f t="shared" si="55"/>
        <v>-2.1</v>
      </c>
      <c r="G372" s="6">
        <f t="shared" si="56"/>
        <v>-0.99</v>
      </c>
      <c r="H37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2" s="7">
        <f>INDEX(Sheet1!D:D,MATCH(Table4[[#This Row],[PlaceName]],Sheet1!B:B,0))</f>
        <v>13.83805722</v>
      </c>
      <c r="J372" s="7">
        <f>INDEX(Sheet1!E:E,MATCH(Table4[[#This Row],[PlaceName]],Sheet1!B:B,0))</f>
        <v>100.7057032</v>
      </c>
      <c r="K372" s="17"/>
      <c r="L372" s="17" t="s">
        <v>1285</v>
      </c>
      <c r="M372" s="17" t="str">
        <f>IF(A372&gt;0,INDEX('Degree of Public Space By Distr'!A:A,MATCH(RawData_Position!A372,'Degree of Public Space By Distr'!L:L,0)),"")</f>
        <v>สวนหมู่บ้านชัยพฤกษ์ พระยาสุเรนทร์ 30</v>
      </c>
      <c r="N372" s="17">
        <f>INDEX(Input_Score!D:D,MATCH(Table4[[#This Row],[TypeScoring]],Input_Score!A:A,0))</f>
        <v>1</v>
      </c>
      <c r="O372" s="17">
        <f t="shared" si="53"/>
        <v>-2</v>
      </c>
      <c r="P372" s="17">
        <f t="shared" si="54"/>
        <v>-1</v>
      </c>
      <c r="Q372" s="17"/>
      <c r="R372">
        <f>COUNTIFS(U$3:U372,U372)</f>
        <v>42</v>
      </c>
      <c r="S372">
        <f>INDEX(Quadrant_GoogleSheets!C:C,MATCH(Table4[[#This Row],[PlaceName]],Quadrant_GoogleSheets!A:A,0))</f>
        <v>-2</v>
      </c>
      <c r="T372">
        <f>INDEX(Quadrant_GoogleSheets!D:D,MATCH(Table4[[#This Row],[PlaceName]],Quadrant_GoogleSheets!A:A,0))</f>
        <v>-1</v>
      </c>
      <c r="U372" t="str">
        <f t="shared" si="57"/>
        <v>-2,-1,Ok</v>
      </c>
      <c r="V372">
        <f t="shared" si="61"/>
        <v>-0.1</v>
      </c>
      <c r="W372">
        <f t="shared" si="62"/>
        <v>0.01</v>
      </c>
    </row>
    <row r="373" spans="1:23" x14ac:dyDescent="0.2">
      <c r="A373" s="9">
        <f t="shared" si="60"/>
        <v>370</v>
      </c>
      <c r="B373" s="7" t="s">
        <v>949</v>
      </c>
      <c r="C373" s="6" t="s">
        <v>6</v>
      </c>
      <c r="D373" s="6" t="str">
        <f>IF(A373&gt;0,INDEX('Degree of Public Space By Distr'!A:A,MATCH(RawData_Position!A373,'Degree of Public Space By Distr'!L:L,0)),"")</f>
        <v>สวนหมู่บ้านเต็มสิริ แกรนด์ ถนนสามวา</v>
      </c>
      <c r="E373" s="6" t="str">
        <f>IF(A373&gt;0,INDEX('Degree of Public Space By Distr'!J:J,MATCH(RawData_Position!A373,'Degree of Public Space By Distr'!L:L,0)),"")</f>
        <v>เขตคลองสามวา</v>
      </c>
      <c r="F373" s="6">
        <f t="shared" si="55"/>
        <v>-2.15</v>
      </c>
      <c r="G373" s="6">
        <f t="shared" si="56"/>
        <v>-0.99</v>
      </c>
      <c r="H37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3" s="7">
        <f>INDEX(Sheet1!D:D,MATCH(Table4[[#This Row],[PlaceName]],Sheet1!B:B,0))</f>
        <v>13.838484680000001</v>
      </c>
      <c r="J373" s="7">
        <f>INDEX(Sheet1!E:E,MATCH(Table4[[#This Row],[PlaceName]],Sheet1!B:B,0))</f>
        <v>100.7254403</v>
      </c>
      <c r="K373" s="17"/>
      <c r="L373" s="17" t="s">
        <v>1285</v>
      </c>
      <c r="M373" s="17" t="str">
        <f>IF(A373&gt;0,INDEX('Degree of Public Space By Distr'!A:A,MATCH(RawData_Position!A373,'Degree of Public Space By Distr'!L:L,0)),"")</f>
        <v>สวนหมู่บ้านเต็มสิริ แกรนด์ ถนนสามวา</v>
      </c>
      <c r="N373" s="17">
        <f>INDEX(Input_Score!D:D,MATCH(Table4[[#This Row],[TypeScoring]],Input_Score!A:A,0))</f>
        <v>1</v>
      </c>
      <c r="O373" s="17">
        <f t="shared" si="53"/>
        <v>-2</v>
      </c>
      <c r="P373" s="17">
        <f t="shared" si="54"/>
        <v>-1</v>
      </c>
      <c r="Q373" s="17"/>
      <c r="R373">
        <f>COUNTIFS(U$3:U373,U373)</f>
        <v>43</v>
      </c>
      <c r="S373">
        <f>INDEX(Quadrant_GoogleSheets!C:C,MATCH(Table4[[#This Row],[PlaceName]],Quadrant_GoogleSheets!A:A,0))</f>
        <v>-2</v>
      </c>
      <c r="T373">
        <f>INDEX(Quadrant_GoogleSheets!D:D,MATCH(Table4[[#This Row],[PlaceName]],Quadrant_GoogleSheets!A:A,0))</f>
        <v>-1</v>
      </c>
      <c r="U373" t="str">
        <f t="shared" si="57"/>
        <v>-2,-1,Ok</v>
      </c>
      <c r="V373">
        <f t="shared" si="61"/>
        <v>-0.15</v>
      </c>
      <c r="W373">
        <f t="shared" si="62"/>
        <v>0.01</v>
      </c>
    </row>
    <row r="374" spans="1:23" x14ac:dyDescent="0.2">
      <c r="A374" s="9">
        <f t="shared" si="60"/>
        <v>371</v>
      </c>
      <c r="B374" s="7" t="s">
        <v>950</v>
      </c>
      <c r="C374" s="6" t="s">
        <v>6</v>
      </c>
      <c r="D374" s="6" t="str">
        <f>IF(A374&gt;0,INDEX('Degree of Public Space By Distr'!A:A,MATCH(RawData_Position!A374,'Degree of Public Space By Distr'!L:L,0)),"")</f>
        <v>สวนหมู่บ้านทัศคานี นิมิตใหม่-ประชาร่วมใจ</v>
      </c>
      <c r="E374" s="6" t="str">
        <f>IF(A374&gt;0,INDEX('Degree of Public Space By Distr'!J:J,MATCH(RawData_Position!A374,'Degree of Public Space By Distr'!L:L,0)),"")</f>
        <v>เขตคลองสามวา</v>
      </c>
      <c r="F374" s="6">
        <f t="shared" si="55"/>
        <v>-2.2000000000000002</v>
      </c>
      <c r="G374" s="6">
        <f t="shared" si="56"/>
        <v>-0.99</v>
      </c>
      <c r="H37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4" s="7">
        <f>INDEX(Sheet1!D:D,MATCH(Table4[[#This Row],[PlaceName]],Sheet1!B:B,0))</f>
        <v>13.84489642</v>
      </c>
      <c r="J374" s="7">
        <f>INDEX(Sheet1!E:E,MATCH(Table4[[#This Row],[PlaceName]],Sheet1!B:B,0))</f>
        <v>100.7685034</v>
      </c>
      <c r="K374" s="17"/>
      <c r="L374" s="17" t="s">
        <v>1285</v>
      </c>
      <c r="M374" s="17" t="str">
        <f>IF(A374&gt;0,INDEX('Degree of Public Space By Distr'!A:A,MATCH(RawData_Position!A374,'Degree of Public Space By Distr'!L:L,0)),"")</f>
        <v>สวนหมู่บ้านทัศคานี นิมิตใหม่-ประชาร่วมใจ</v>
      </c>
      <c r="N374" s="17">
        <f>INDEX(Input_Score!D:D,MATCH(Table4[[#This Row],[TypeScoring]],Input_Score!A:A,0))</f>
        <v>1</v>
      </c>
      <c r="O374" s="17">
        <f t="shared" si="53"/>
        <v>-2</v>
      </c>
      <c r="P374" s="17">
        <f t="shared" si="54"/>
        <v>-1</v>
      </c>
      <c r="Q374" s="17"/>
      <c r="R374">
        <f>COUNTIFS(U$3:U374,U374)</f>
        <v>44</v>
      </c>
      <c r="S374">
        <f>INDEX(Quadrant_GoogleSheets!C:C,MATCH(Table4[[#This Row],[PlaceName]],Quadrant_GoogleSheets!A:A,0))</f>
        <v>-2</v>
      </c>
      <c r="T374">
        <f>INDEX(Quadrant_GoogleSheets!D:D,MATCH(Table4[[#This Row],[PlaceName]],Quadrant_GoogleSheets!A:A,0))</f>
        <v>-1</v>
      </c>
      <c r="U374" t="str">
        <f t="shared" si="57"/>
        <v>-2,-1,Ok</v>
      </c>
      <c r="V374">
        <f t="shared" si="61"/>
        <v>-0.2</v>
      </c>
      <c r="W374">
        <f t="shared" si="62"/>
        <v>0.01</v>
      </c>
    </row>
    <row r="375" spans="1:23" x14ac:dyDescent="0.2">
      <c r="A375" s="9">
        <f t="shared" si="60"/>
        <v>372</v>
      </c>
      <c r="B375" s="7" t="s">
        <v>951</v>
      </c>
      <c r="C375" s="6" t="s">
        <v>6</v>
      </c>
      <c r="D375" s="6" t="str">
        <f>IF(A375&gt;0,INDEX('Degree of Public Space By Distr'!A:A,MATCH(RawData_Position!A375,'Degree of Public Space By Distr'!L:L,0)),"")</f>
        <v>สวนหมู่บ้านพนาสนธิ์ ไพรเวท โฮม หทัยราษฏร์ 37 ถนนหทัยราษฏร์</v>
      </c>
      <c r="E375" s="6" t="str">
        <f>IF(A375&gt;0,INDEX('Degree of Public Space By Distr'!J:J,MATCH(RawData_Position!A375,'Degree of Public Space By Distr'!L:L,0)),"")</f>
        <v>เขตคลองสามวา</v>
      </c>
      <c r="F375" s="6">
        <f t="shared" si="55"/>
        <v>-2.25</v>
      </c>
      <c r="G375" s="6">
        <f t="shared" si="56"/>
        <v>-0.99</v>
      </c>
      <c r="H37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5" s="7">
        <f>INDEX(Sheet1!D:D,MATCH(Table4[[#This Row],[PlaceName]],Sheet1!B:B,0))</f>
        <v>13.87360711</v>
      </c>
      <c r="J375" s="7">
        <f>INDEX(Sheet1!E:E,MATCH(Table4[[#This Row],[PlaceName]],Sheet1!B:B,0))</f>
        <v>100.7177544</v>
      </c>
      <c r="K375" s="17"/>
      <c r="L375" s="17" t="s">
        <v>1285</v>
      </c>
      <c r="M375" s="17" t="str">
        <f>IF(A375&gt;0,INDEX('Degree of Public Space By Distr'!A:A,MATCH(RawData_Position!A375,'Degree of Public Space By Distr'!L:L,0)),"")</f>
        <v>สวนหมู่บ้านพนาสนธิ์ ไพรเวท โฮม หทัยราษฏร์ 37 ถนนหทัยราษฏร์</v>
      </c>
      <c r="N375" s="17">
        <f>INDEX(Input_Score!D:D,MATCH(Table4[[#This Row],[TypeScoring]],Input_Score!A:A,0))</f>
        <v>1</v>
      </c>
      <c r="O375" s="17">
        <f t="shared" si="53"/>
        <v>-2</v>
      </c>
      <c r="P375" s="17">
        <f t="shared" si="54"/>
        <v>-1</v>
      </c>
      <c r="Q375" s="17"/>
      <c r="R375">
        <f>COUNTIFS(U$3:U375,U375)</f>
        <v>45</v>
      </c>
      <c r="S375">
        <f>INDEX(Quadrant_GoogleSheets!C:C,MATCH(Table4[[#This Row],[PlaceName]],Quadrant_GoogleSheets!A:A,0))</f>
        <v>-2</v>
      </c>
      <c r="T375">
        <f>INDEX(Quadrant_GoogleSheets!D:D,MATCH(Table4[[#This Row],[PlaceName]],Quadrant_GoogleSheets!A:A,0))</f>
        <v>-1</v>
      </c>
      <c r="U375" t="str">
        <f t="shared" si="57"/>
        <v>-2,-1,Ok</v>
      </c>
      <c r="V375">
        <f t="shared" si="61"/>
        <v>-0.25</v>
      </c>
      <c r="W375">
        <f t="shared" si="62"/>
        <v>0.01</v>
      </c>
    </row>
    <row r="376" spans="1:23" x14ac:dyDescent="0.2">
      <c r="A376" s="9">
        <f t="shared" si="60"/>
        <v>373</v>
      </c>
      <c r="B376" s="7" t="s">
        <v>952</v>
      </c>
      <c r="C376" s="6" t="s">
        <v>6</v>
      </c>
      <c r="D376" s="6" t="str">
        <f>IF(A376&gt;0,INDEX('Degree of Public Space By Distr'!A:A,MATCH(RawData_Position!A376,'Degree of Public Space By Distr'!L:L,0)),"")</f>
        <v>สวนหมู่บ้านพฤกษ์ลดา(เฟส 2) ถนนหทัยราษฏร์</v>
      </c>
      <c r="E376" s="6" t="str">
        <f>IF(A376&gt;0,INDEX('Degree of Public Space By Distr'!J:J,MATCH(RawData_Position!A376,'Degree of Public Space By Distr'!L:L,0)),"")</f>
        <v>เขตคลองสามวา</v>
      </c>
      <c r="F376" s="6">
        <f t="shared" si="55"/>
        <v>-1.95</v>
      </c>
      <c r="G376" s="6">
        <f t="shared" si="56"/>
        <v>-0.99</v>
      </c>
      <c r="H37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6" s="7">
        <f>INDEX(Sheet1!D:D,MATCH(Table4[[#This Row],[PlaceName]],Sheet1!B:B,0))</f>
        <v>13.909862179999999</v>
      </c>
      <c r="J376" s="7">
        <f>INDEX(Sheet1!E:E,MATCH(Table4[[#This Row],[PlaceName]],Sheet1!B:B,0))</f>
        <v>100.71392160000001</v>
      </c>
      <c r="K376" s="17"/>
      <c r="L376" s="17" t="s">
        <v>1285</v>
      </c>
      <c r="M376" s="17" t="str">
        <f>IF(A376&gt;0,INDEX('Degree of Public Space By Distr'!A:A,MATCH(RawData_Position!A376,'Degree of Public Space By Distr'!L:L,0)),"")</f>
        <v>สวนหมู่บ้านพฤกษ์ลดา(เฟส 2) ถนนหทัยราษฏร์</v>
      </c>
      <c r="N376" s="17">
        <f>INDEX(Input_Score!D:D,MATCH(Table4[[#This Row],[TypeScoring]],Input_Score!A:A,0))</f>
        <v>1</v>
      </c>
      <c r="O376" s="17">
        <f t="shared" si="53"/>
        <v>-2</v>
      </c>
      <c r="P376" s="17">
        <f t="shared" si="54"/>
        <v>-1</v>
      </c>
      <c r="Q376" s="17"/>
      <c r="R376">
        <f>COUNTIFS(U$3:U376,U376)</f>
        <v>46</v>
      </c>
      <c r="S376">
        <f>INDEX(Quadrant_GoogleSheets!C:C,MATCH(Table4[[#This Row],[PlaceName]],Quadrant_GoogleSheets!A:A,0))</f>
        <v>-2</v>
      </c>
      <c r="T376">
        <f>INDEX(Quadrant_GoogleSheets!D:D,MATCH(Table4[[#This Row],[PlaceName]],Quadrant_GoogleSheets!A:A,0))</f>
        <v>-1</v>
      </c>
      <c r="U376" t="str">
        <f t="shared" si="57"/>
        <v>-2,-1,Ok</v>
      </c>
      <c r="V376">
        <f t="shared" si="61"/>
        <v>0.05</v>
      </c>
      <c r="W376">
        <f t="shared" si="62"/>
        <v>0.01</v>
      </c>
    </row>
    <row r="377" spans="1:23" x14ac:dyDescent="0.2">
      <c r="A377" s="9">
        <f t="shared" si="60"/>
        <v>374</v>
      </c>
      <c r="B377" s="7" t="s">
        <v>953</v>
      </c>
      <c r="C377" s="6" t="s">
        <v>6</v>
      </c>
      <c r="D377" s="6" t="str">
        <f>IF(A377&gt;0,INDEX('Degree of Public Space By Distr'!A:A,MATCH(RawData_Position!A377,'Degree of Public Space By Distr'!L:L,0)),"")</f>
        <v>สวนหมู่บ้านพฤกษาวิวล์ 62/2 ถนนนิมิตใหม่</v>
      </c>
      <c r="E377" s="6" t="str">
        <f>IF(A377&gt;0,INDEX('Degree of Public Space By Distr'!J:J,MATCH(RawData_Position!A377,'Degree of Public Space By Distr'!L:L,0)),"")</f>
        <v>เขตคลองสามวา</v>
      </c>
      <c r="F377" s="6">
        <f t="shared" si="55"/>
        <v>-1.9</v>
      </c>
      <c r="G377" s="6">
        <f t="shared" si="56"/>
        <v>-0.99</v>
      </c>
      <c r="H37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7" s="7">
        <f>INDEX(Sheet1!D:D,MATCH(Table4[[#This Row],[PlaceName]],Sheet1!B:B,0))</f>
        <v>13.85302888</v>
      </c>
      <c r="J377" s="7">
        <f>INDEX(Sheet1!E:E,MATCH(Table4[[#This Row],[PlaceName]],Sheet1!B:B,0))</f>
        <v>100.73106850000001</v>
      </c>
      <c r="K377" s="17"/>
      <c r="L377" s="17" t="s">
        <v>1285</v>
      </c>
      <c r="M377" s="17" t="str">
        <f>IF(A377&gt;0,INDEX('Degree of Public Space By Distr'!A:A,MATCH(RawData_Position!A377,'Degree of Public Space By Distr'!L:L,0)),"")</f>
        <v>สวนหมู่บ้านพฤกษาวิวล์ 62/2 ถนนนิมิตใหม่</v>
      </c>
      <c r="N377" s="17">
        <f>INDEX(Input_Score!D:D,MATCH(Table4[[#This Row],[TypeScoring]],Input_Score!A:A,0))</f>
        <v>1</v>
      </c>
      <c r="O377" s="17">
        <f t="shared" si="53"/>
        <v>-2</v>
      </c>
      <c r="P377" s="17">
        <f t="shared" si="54"/>
        <v>-1</v>
      </c>
      <c r="Q377" s="17"/>
      <c r="R377">
        <f>COUNTIFS(U$3:U377,U377)</f>
        <v>47</v>
      </c>
      <c r="S377">
        <f>INDEX(Quadrant_GoogleSheets!C:C,MATCH(Table4[[#This Row],[PlaceName]],Quadrant_GoogleSheets!A:A,0))</f>
        <v>-2</v>
      </c>
      <c r="T377">
        <f>INDEX(Quadrant_GoogleSheets!D:D,MATCH(Table4[[#This Row],[PlaceName]],Quadrant_GoogleSheets!A:A,0))</f>
        <v>-1</v>
      </c>
      <c r="U377" t="str">
        <f t="shared" si="57"/>
        <v>-2,-1,Ok</v>
      </c>
      <c r="V377">
        <f t="shared" si="61"/>
        <v>0.1</v>
      </c>
      <c r="W377">
        <f t="shared" si="62"/>
        <v>0.01</v>
      </c>
    </row>
    <row r="378" spans="1:23" x14ac:dyDescent="0.2">
      <c r="A378" s="9">
        <f t="shared" si="60"/>
        <v>375</v>
      </c>
      <c r="B378" s="7" t="s">
        <v>954</v>
      </c>
      <c r="C378" s="6" t="s">
        <v>6</v>
      </c>
      <c r="D378" s="6" t="str">
        <f>IF(A378&gt;0,INDEX('Degree of Public Space By Distr'!A:A,MATCH(RawData_Position!A378,'Degree of Public Space By Distr'!L:L,0)),"")</f>
        <v>สวนหมู่บ้านพฤกษาวิวล์ วงแหวนรามอินทรา ซอยสุเหร่าคลองหนึ่ง 13 ถนนสุเหร่าคลองหนึ่ง</v>
      </c>
      <c r="E378" s="6" t="str">
        <f>IF(A378&gt;0,INDEX('Degree of Public Space By Distr'!J:J,MATCH(RawData_Position!A378,'Degree of Public Space By Distr'!L:L,0)),"")</f>
        <v>เขตคลองสามวา</v>
      </c>
      <c r="F378" s="6">
        <f t="shared" si="55"/>
        <v>-1.85</v>
      </c>
      <c r="G378" s="6">
        <f t="shared" si="56"/>
        <v>-0.99</v>
      </c>
      <c r="H37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8" s="7">
        <f>INDEX(Sheet1!D:D,MATCH(Table4[[#This Row],[PlaceName]],Sheet1!B:B,0))</f>
        <v>13.84766415</v>
      </c>
      <c r="J378" s="7">
        <f>INDEX(Sheet1!E:E,MATCH(Table4[[#This Row],[PlaceName]],Sheet1!B:B,0))</f>
        <v>100.7085637</v>
      </c>
      <c r="K378" s="17"/>
      <c r="L378" s="17" t="s">
        <v>1285</v>
      </c>
      <c r="M378" s="17" t="str">
        <f>IF(A378&gt;0,INDEX('Degree of Public Space By Distr'!A:A,MATCH(RawData_Position!A378,'Degree of Public Space By Distr'!L:L,0)),"")</f>
        <v>สวนหมู่บ้านพฤกษาวิวล์ วงแหวนรามอินทรา ซอยสุเหร่าคลองหนึ่ง 13 ถนนสุเหร่าคลองหนึ่ง</v>
      </c>
      <c r="N378" s="17">
        <f>INDEX(Input_Score!D:D,MATCH(Table4[[#This Row],[TypeScoring]],Input_Score!A:A,0))</f>
        <v>1</v>
      </c>
      <c r="O378" s="17">
        <f t="shared" si="53"/>
        <v>-2</v>
      </c>
      <c r="P378" s="17">
        <f t="shared" si="54"/>
        <v>-1</v>
      </c>
      <c r="Q378" s="17"/>
      <c r="R378">
        <f>COUNTIFS(U$3:U378,U378)</f>
        <v>48</v>
      </c>
      <c r="S378">
        <f>INDEX(Quadrant_GoogleSheets!C:C,MATCH(Table4[[#This Row],[PlaceName]],Quadrant_GoogleSheets!A:A,0))</f>
        <v>-2</v>
      </c>
      <c r="T378">
        <f>INDEX(Quadrant_GoogleSheets!D:D,MATCH(Table4[[#This Row],[PlaceName]],Quadrant_GoogleSheets!A:A,0))</f>
        <v>-1</v>
      </c>
      <c r="U378" t="str">
        <f t="shared" si="57"/>
        <v>-2,-1,Ok</v>
      </c>
      <c r="V378">
        <f t="shared" si="61"/>
        <v>0.15</v>
      </c>
      <c r="W378">
        <f t="shared" si="62"/>
        <v>0.01</v>
      </c>
    </row>
    <row r="379" spans="1:23" x14ac:dyDescent="0.2">
      <c r="A379" s="9">
        <f t="shared" si="60"/>
        <v>376</v>
      </c>
      <c r="B379" s="7" t="s">
        <v>955</v>
      </c>
      <c r="C379" s="6" t="s">
        <v>6</v>
      </c>
      <c r="D379" s="6" t="str">
        <f>IF(A379&gt;0,INDEX('Degree of Public Space By Distr'!A:A,MATCH(RawData_Position!A379,'Degree of Public Space By Distr'!L:L,0)),"")</f>
        <v>สวนหมู่บ้านฮาบีเทียโมทีฟ ถนนปัญญา-อินทรา</v>
      </c>
      <c r="E379" s="6" t="str">
        <f>IF(A379&gt;0,INDEX('Degree of Public Space By Distr'!J:J,MATCH(RawData_Position!A379,'Degree of Public Space By Distr'!L:L,0)),"")</f>
        <v>เขตคลองสามวา</v>
      </c>
      <c r="F379" s="6">
        <f t="shared" si="55"/>
        <v>-1.8</v>
      </c>
      <c r="G379" s="6">
        <f t="shared" si="56"/>
        <v>-0.99</v>
      </c>
      <c r="H37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79" s="7">
        <f>INDEX(Sheet1!D:D,MATCH(Table4[[#This Row],[PlaceName]],Sheet1!B:B,0))</f>
        <v>13.875461789999999</v>
      </c>
      <c r="J379" s="7">
        <f>INDEX(Sheet1!E:E,MATCH(Table4[[#This Row],[PlaceName]],Sheet1!B:B,0))</f>
        <v>100.71354460000001</v>
      </c>
      <c r="K379" s="17"/>
      <c r="L379" s="17" t="s">
        <v>1285</v>
      </c>
      <c r="M379" s="17" t="str">
        <f>IF(A379&gt;0,INDEX('Degree of Public Space By Distr'!A:A,MATCH(RawData_Position!A379,'Degree of Public Space By Distr'!L:L,0)),"")</f>
        <v>สวนหมู่บ้านฮาบีเทียโมทีฟ ถนนปัญญา-อินทรา</v>
      </c>
      <c r="N379" s="17">
        <f>INDEX(Input_Score!D:D,MATCH(Table4[[#This Row],[TypeScoring]],Input_Score!A:A,0))</f>
        <v>1</v>
      </c>
      <c r="O379" s="17">
        <f t="shared" si="53"/>
        <v>-2</v>
      </c>
      <c r="P379" s="17">
        <f t="shared" si="54"/>
        <v>-1</v>
      </c>
      <c r="Q379" s="17"/>
      <c r="R379">
        <f>COUNTIFS(U$3:U379,U379)</f>
        <v>49</v>
      </c>
      <c r="S379">
        <f>INDEX(Quadrant_GoogleSheets!C:C,MATCH(Table4[[#This Row],[PlaceName]],Quadrant_GoogleSheets!A:A,0))</f>
        <v>-2</v>
      </c>
      <c r="T379">
        <f>INDEX(Quadrant_GoogleSheets!D:D,MATCH(Table4[[#This Row],[PlaceName]],Quadrant_GoogleSheets!A:A,0))</f>
        <v>-1</v>
      </c>
      <c r="U379" t="str">
        <f t="shared" si="57"/>
        <v>-2,-1,Ok</v>
      </c>
      <c r="V379">
        <f t="shared" si="61"/>
        <v>0.2</v>
      </c>
      <c r="W379">
        <f t="shared" si="62"/>
        <v>0.01</v>
      </c>
    </row>
    <row r="380" spans="1:23" x14ac:dyDescent="0.2">
      <c r="A380" s="9">
        <f t="shared" si="60"/>
        <v>377</v>
      </c>
      <c r="B380" s="7" t="s">
        <v>956</v>
      </c>
      <c r="C380" s="6" t="s">
        <v>6</v>
      </c>
      <c r="D380" s="6" t="str">
        <f>IF(A380&gt;0,INDEX('Degree of Public Space By Distr'!A:A,MATCH(RawData_Position!A380,'Degree of Public Space By Distr'!L:L,0)),"")</f>
        <v>สวนหมู่บ้านบุรีรมย์ ซาฟารี</v>
      </c>
      <c r="E380" s="6" t="str">
        <f>IF(A380&gt;0,INDEX('Degree of Public Space By Distr'!J:J,MATCH(RawData_Position!A380,'Degree of Public Space By Distr'!L:L,0)),"")</f>
        <v>เขตคลองสามวา</v>
      </c>
      <c r="F380" s="6">
        <f t="shared" si="55"/>
        <v>-1.75</v>
      </c>
      <c r="G380" s="6">
        <f t="shared" si="56"/>
        <v>-0.99</v>
      </c>
      <c r="H38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0" s="7">
        <f>INDEX(Sheet1!D:D,MATCH(Table4[[#This Row],[PlaceName]],Sheet1!B:B,0))</f>
        <v>13.866761370000001</v>
      </c>
      <c r="J380" s="7">
        <f>INDEX(Sheet1!E:E,MATCH(Table4[[#This Row],[PlaceName]],Sheet1!B:B,0))</f>
        <v>100.71338710000001</v>
      </c>
      <c r="K380" s="17"/>
      <c r="L380" s="17" t="s">
        <v>1285</v>
      </c>
      <c r="M380" s="17" t="str">
        <f>IF(A380&gt;0,INDEX('Degree of Public Space By Distr'!A:A,MATCH(RawData_Position!A380,'Degree of Public Space By Distr'!L:L,0)),"")</f>
        <v>สวนหมู่บ้านบุรีรมย์ ซาฟารี</v>
      </c>
      <c r="N380" s="17">
        <f>INDEX(Input_Score!D:D,MATCH(Table4[[#This Row],[TypeScoring]],Input_Score!A:A,0))</f>
        <v>1</v>
      </c>
      <c r="O380" s="17">
        <f t="shared" si="53"/>
        <v>-2</v>
      </c>
      <c r="P380" s="17">
        <f t="shared" si="54"/>
        <v>-1</v>
      </c>
      <c r="Q380" s="17"/>
      <c r="R380">
        <f>COUNTIFS(U$3:U380,U380)</f>
        <v>50</v>
      </c>
      <c r="S380">
        <f>INDEX(Quadrant_GoogleSheets!C:C,MATCH(Table4[[#This Row],[PlaceName]],Quadrant_GoogleSheets!A:A,0))</f>
        <v>-2</v>
      </c>
      <c r="T380">
        <f>INDEX(Quadrant_GoogleSheets!D:D,MATCH(Table4[[#This Row],[PlaceName]],Quadrant_GoogleSheets!A:A,0))</f>
        <v>-1</v>
      </c>
      <c r="U380" t="str">
        <f t="shared" si="57"/>
        <v>-2,-1,Ok</v>
      </c>
      <c r="V380">
        <f t="shared" si="61"/>
        <v>0.25</v>
      </c>
      <c r="W380">
        <f t="shared" si="62"/>
        <v>0.01</v>
      </c>
    </row>
    <row r="381" spans="1:23" x14ac:dyDescent="0.2">
      <c r="A381" s="9">
        <f t="shared" si="60"/>
        <v>378</v>
      </c>
      <c r="B381" s="7" t="s">
        <v>957</v>
      </c>
      <c r="C381" s="6" t="s">
        <v>6</v>
      </c>
      <c r="D381" s="6" t="str">
        <f>IF(A381&gt;0,INDEX('Degree of Public Space By Distr'!A:A,MATCH(RawData_Position!A381,'Degree of Public Space By Distr'!L:L,0)),"")</f>
        <v>สวนหมู่บ้านบุรีรมย์ คู้บอน</v>
      </c>
      <c r="E381" s="6" t="str">
        <f>IF(A381&gt;0,INDEX('Degree of Public Space By Distr'!J:J,MATCH(RawData_Position!A381,'Degree of Public Space By Distr'!L:L,0)),"")</f>
        <v>เขตคลองสามวา</v>
      </c>
      <c r="F381" s="6">
        <f t="shared" si="55"/>
        <v>-2.0499999999999998</v>
      </c>
      <c r="G381" s="6">
        <f t="shared" si="56"/>
        <v>-1.01</v>
      </c>
      <c r="H38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1" s="7">
        <f>INDEX(Sheet1!D:D,MATCH(Table4[[#This Row],[PlaceName]],Sheet1!B:B,0))</f>
        <v>13.86133856</v>
      </c>
      <c r="J381" s="7">
        <f>INDEX(Sheet1!E:E,MATCH(Table4[[#This Row],[PlaceName]],Sheet1!B:B,0))</f>
        <v>100.68689639999999</v>
      </c>
      <c r="K381" s="17"/>
      <c r="L381" s="17" t="s">
        <v>1285</v>
      </c>
      <c r="M381" s="17" t="str">
        <f>IF(A381&gt;0,INDEX('Degree of Public Space By Distr'!A:A,MATCH(RawData_Position!A381,'Degree of Public Space By Distr'!L:L,0)),"")</f>
        <v>สวนหมู่บ้านบุรีรมย์ คู้บอน</v>
      </c>
      <c r="N381" s="17">
        <f>INDEX(Input_Score!D:D,MATCH(Table4[[#This Row],[TypeScoring]],Input_Score!A:A,0))</f>
        <v>1</v>
      </c>
      <c r="O381" s="17">
        <f t="shared" si="53"/>
        <v>-2</v>
      </c>
      <c r="P381" s="17">
        <f t="shared" si="54"/>
        <v>-1</v>
      </c>
      <c r="Q381" s="17"/>
      <c r="R381">
        <f>COUNTIFS(U$3:U381,U381)</f>
        <v>51</v>
      </c>
      <c r="S381">
        <f>INDEX(Quadrant_GoogleSheets!C:C,MATCH(Table4[[#This Row],[PlaceName]],Quadrant_GoogleSheets!A:A,0))</f>
        <v>-2</v>
      </c>
      <c r="T381">
        <f>INDEX(Quadrant_GoogleSheets!D:D,MATCH(Table4[[#This Row],[PlaceName]],Quadrant_GoogleSheets!A:A,0))</f>
        <v>-1</v>
      </c>
      <c r="U381" t="str">
        <f t="shared" si="57"/>
        <v>-2,-1,Ok</v>
      </c>
      <c r="V381">
        <f t="shared" si="61"/>
        <v>-0.05</v>
      </c>
      <c r="W381">
        <f t="shared" si="62"/>
        <v>-0.01</v>
      </c>
    </row>
    <row r="382" spans="1:23" x14ac:dyDescent="0.2">
      <c r="A382" s="9">
        <f t="shared" si="60"/>
        <v>379</v>
      </c>
      <c r="B382" s="7" t="s">
        <v>958</v>
      </c>
      <c r="C382" s="6" t="s">
        <v>6</v>
      </c>
      <c r="D382" s="6" t="str">
        <f>IF(A382&gt;0,INDEX('Degree of Public Space By Distr'!A:A,MATCH(RawData_Position!A382,'Degree of Public Space By Distr'!L:L,0)),"")</f>
        <v>สวนหมู่บ้านแลนซิโอ ซอยคู้บอน 38 ถนนคู้บอน</v>
      </c>
      <c r="E382" s="6" t="str">
        <f>IF(A382&gt;0,INDEX('Degree of Public Space By Distr'!J:J,MATCH(RawData_Position!A382,'Degree of Public Space By Distr'!L:L,0)),"")</f>
        <v>เขตคลองสามวา</v>
      </c>
      <c r="F382" s="6">
        <f t="shared" si="55"/>
        <v>-2.1</v>
      </c>
      <c r="G382" s="6">
        <f t="shared" si="56"/>
        <v>-1.01</v>
      </c>
      <c r="H38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2" s="7">
        <f>INDEX(Sheet1!D:D,MATCH(Table4[[#This Row],[PlaceName]],Sheet1!B:B,0))</f>
        <v>13.8505012</v>
      </c>
      <c r="J382" s="7">
        <f>INDEX(Sheet1!E:E,MATCH(Table4[[#This Row],[PlaceName]],Sheet1!B:B,0))</f>
        <v>100.6836014</v>
      </c>
      <c r="K382" s="17"/>
      <c r="L382" s="17" t="s">
        <v>1285</v>
      </c>
      <c r="M382" s="17" t="str">
        <f>IF(A382&gt;0,INDEX('Degree of Public Space By Distr'!A:A,MATCH(RawData_Position!A382,'Degree of Public Space By Distr'!L:L,0)),"")</f>
        <v>สวนหมู่บ้านแลนซิโอ ซอยคู้บอน 38 ถนนคู้บอน</v>
      </c>
      <c r="N382" s="17">
        <f>INDEX(Input_Score!D:D,MATCH(Table4[[#This Row],[TypeScoring]],Input_Score!A:A,0))</f>
        <v>1</v>
      </c>
      <c r="O382" s="17">
        <f t="shared" si="53"/>
        <v>-2</v>
      </c>
      <c r="P382" s="17">
        <f t="shared" si="54"/>
        <v>-1</v>
      </c>
      <c r="Q382" s="17"/>
      <c r="R382">
        <f>COUNTIFS(U$3:U382,U382)</f>
        <v>52</v>
      </c>
      <c r="S382">
        <f>INDEX(Quadrant_GoogleSheets!C:C,MATCH(Table4[[#This Row],[PlaceName]],Quadrant_GoogleSheets!A:A,0))</f>
        <v>-2</v>
      </c>
      <c r="T382">
        <f>INDEX(Quadrant_GoogleSheets!D:D,MATCH(Table4[[#This Row],[PlaceName]],Quadrant_GoogleSheets!A:A,0))</f>
        <v>-1</v>
      </c>
      <c r="U382" t="str">
        <f t="shared" si="57"/>
        <v>-2,-1,Ok</v>
      </c>
      <c r="V382">
        <f t="shared" si="61"/>
        <v>-0.1</v>
      </c>
      <c r="W382">
        <f t="shared" si="62"/>
        <v>-0.01</v>
      </c>
    </row>
    <row r="383" spans="1:23" x14ac:dyDescent="0.2">
      <c r="A383" s="9">
        <f t="shared" si="60"/>
        <v>380</v>
      </c>
      <c r="B383" s="7" t="s">
        <v>959</v>
      </c>
      <c r="C383" s="6" t="s">
        <v>6</v>
      </c>
      <c r="D383" s="6" t="str">
        <f>IF(A383&gt;0,INDEX('Degree of Public Space By Distr'!A:A,MATCH(RawData_Position!A383,'Degree of Public Space By Distr'!L:L,0)),"")</f>
        <v>สวนหมู่บ้าน centro ซอยพระยาสุเรนทร์ 21</v>
      </c>
      <c r="E383" s="6" t="str">
        <f>IF(A383&gt;0,INDEX('Degree of Public Space By Distr'!J:J,MATCH(RawData_Position!A383,'Degree of Public Space By Distr'!L:L,0)),"")</f>
        <v>เขตคลองสามวา</v>
      </c>
      <c r="F383" s="6">
        <f t="shared" si="55"/>
        <v>-2.15</v>
      </c>
      <c r="G383" s="6">
        <f t="shared" si="56"/>
        <v>-1.01</v>
      </c>
      <c r="H38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3" s="7">
        <f>INDEX(Sheet1!D:D,MATCH(Table4[[#This Row],[PlaceName]],Sheet1!B:B,0))</f>
        <v>13.83262012</v>
      </c>
      <c r="J383" s="7">
        <f>INDEX(Sheet1!E:E,MATCH(Table4[[#This Row],[PlaceName]],Sheet1!B:B,0))</f>
        <v>100.6965163</v>
      </c>
      <c r="K383" s="17"/>
      <c r="L383" s="17" t="s">
        <v>1285</v>
      </c>
      <c r="M383" s="17" t="str">
        <f>IF(A383&gt;0,INDEX('Degree of Public Space By Distr'!A:A,MATCH(RawData_Position!A383,'Degree of Public Space By Distr'!L:L,0)),"")</f>
        <v>สวนหมู่บ้าน centro ซอยพระยาสุเรนทร์ 21</v>
      </c>
      <c r="N383" s="17">
        <f>INDEX(Input_Score!D:D,MATCH(Table4[[#This Row],[TypeScoring]],Input_Score!A:A,0))</f>
        <v>1</v>
      </c>
      <c r="O383" s="17">
        <f t="shared" si="53"/>
        <v>-2</v>
      </c>
      <c r="P383" s="17">
        <f t="shared" si="54"/>
        <v>-1</v>
      </c>
      <c r="Q383" s="17"/>
      <c r="R383">
        <f>COUNTIFS(U$3:U383,U383)</f>
        <v>53</v>
      </c>
      <c r="S383">
        <f>INDEX(Quadrant_GoogleSheets!C:C,MATCH(Table4[[#This Row],[PlaceName]],Quadrant_GoogleSheets!A:A,0))</f>
        <v>-2</v>
      </c>
      <c r="T383">
        <f>INDEX(Quadrant_GoogleSheets!D:D,MATCH(Table4[[#This Row],[PlaceName]],Quadrant_GoogleSheets!A:A,0))</f>
        <v>-1</v>
      </c>
      <c r="U383" t="str">
        <f t="shared" si="57"/>
        <v>-2,-1,Ok</v>
      </c>
      <c r="V383">
        <f t="shared" si="61"/>
        <v>-0.15</v>
      </c>
      <c r="W383">
        <f t="shared" si="62"/>
        <v>-0.01</v>
      </c>
    </row>
    <row r="384" spans="1:23" x14ac:dyDescent="0.2">
      <c r="A384" s="9">
        <f t="shared" si="60"/>
        <v>381</v>
      </c>
      <c r="B384" s="7" t="s">
        <v>960</v>
      </c>
      <c r="C384" s="6" t="s">
        <v>6</v>
      </c>
      <c r="D384" s="6" t="str">
        <f>IF(A384&gt;0,INDEX('Degree of Public Space By Distr'!A:A,MATCH(RawData_Position!A384,'Degree of Public Space By Distr'!L:L,0)),"")</f>
        <v>สวนหมู่บ้านจามจุรีวิลล่า ถนนหทัยราษฏร์</v>
      </c>
      <c r="E384" s="6" t="str">
        <f>IF(A384&gt;0,INDEX('Degree of Public Space By Distr'!J:J,MATCH(RawData_Position!A384,'Degree of Public Space By Distr'!L:L,0)),"")</f>
        <v>เขตคลองสามวา</v>
      </c>
      <c r="F384" s="6">
        <f t="shared" si="55"/>
        <v>-2.2000000000000002</v>
      </c>
      <c r="G384" s="6">
        <f t="shared" si="56"/>
        <v>-1.01</v>
      </c>
      <c r="H38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4" s="7">
        <f>INDEX(Sheet1!D:D,MATCH(Table4[[#This Row],[PlaceName]],Sheet1!B:B,0))</f>
        <v>13.863719529999999</v>
      </c>
      <c r="J384" s="7">
        <f>INDEX(Sheet1!E:E,MATCH(Table4[[#This Row],[PlaceName]],Sheet1!B:B,0))</f>
        <v>100.7288279</v>
      </c>
      <c r="K384" s="17"/>
      <c r="L384" s="17" t="s">
        <v>1285</v>
      </c>
      <c r="M384" s="17" t="str">
        <f>IF(A384&gt;0,INDEX('Degree of Public Space By Distr'!A:A,MATCH(RawData_Position!A384,'Degree of Public Space By Distr'!L:L,0)),"")</f>
        <v>สวนหมู่บ้านจามจุรีวิลล่า ถนนหทัยราษฏร์</v>
      </c>
      <c r="N384" s="17">
        <f>INDEX(Input_Score!D:D,MATCH(Table4[[#This Row],[TypeScoring]],Input_Score!A:A,0))</f>
        <v>1</v>
      </c>
      <c r="O384" s="17">
        <f t="shared" si="53"/>
        <v>-2</v>
      </c>
      <c r="P384" s="17">
        <f t="shared" si="54"/>
        <v>-1</v>
      </c>
      <c r="Q384" s="17"/>
      <c r="R384">
        <f>COUNTIFS(U$3:U384,U384)</f>
        <v>54</v>
      </c>
      <c r="S384">
        <f>INDEX(Quadrant_GoogleSheets!C:C,MATCH(Table4[[#This Row],[PlaceName]],Quadrant_GoogleSheets!A:A,0))</f>
        <v>-2</v>
      </c>
      <c r="T384">
        <f>INDEX(Quadrant_GoogleSheets!D:D,MATCH(Table4[[#This Row],[PlaceName]],Quadrant_GoogleSheets!A:A,0))</f>
        <v>-1</v>
      </c>
      <c r="U384" t="str">
        <f t="shared" si="57"/>
        <v>-2,-1,Ok</v>
      </c>
      <c r="V384">
        <f t="shared" si="61"/>
        <v>-0.2</v>
      </c>
      <c r="W384">
        <f t="shared" si="62"/>
        <v>-0.01</v>
      </c>
    </row>
    <row r="385" spans="1:23" x14ac:dyDescent="0.2">
      <c r="A385" s="9">
        <f t="shared" si="60"/>
        <v>382</v>
      </c>
      <c r="B385" s="7" t="s">
        <v>961</v>
      </c>
      <c r="C385" s="6" t="s">
        <v>6</v>
      </c>
      <c r="D385" s="6" t="str">
        <f>IF(A385&gt;0,INDEX('Degree of Public Space By Distr'!A:A,MATCH(RawData_Position!A385,'Degree of Public Space By Distr'!L:L,0)),"")</f>
        <v>สวนหมู่บ้านฮาบีเทีย vent ถนนปัญญา-ซาฟารี</v>
      </c>
      <c r="E385" s="6" t="str">
        <f>IF(A385&gt;0,INDEX('Degree of Public Space By Distr'!J:J,MATCH(RawData_Position!A385,'Degree of Public Space By Distr'!L:L,0)),"")</f>
        <v>เขตคลองสามวา</v>
      </c>
      <c r="F385" s="6">
        <f t="shared" si="55"/>
        <v>-2.25</v>
      </c>
      <c r="G385" s="6">
        <f t="shared" si="56"/>
        <v>-1.01</v>
      </c>
      <c r="H38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5" s="7">
        <f>INDEX(Sheet1!D:D,MATCH(Table4[[#This Row],[PlaceName]],Sheet1!B:B,0))</f>
        <v>13.873524140000001</v>
      </c>
      <c r="J385" s="7">
        <f>INDEX(Sheet1!E:E,MATCH(Table4[[#This Row],[PlaceName]],Sheet1!B:B,0))</f>
        <v>100.71047059999999</v>
      </c>
      <c r="K385" s="17"/>
      <c r="L385" s="17" t="s">
        <v>1285</v>
      </c>
      <c r="M385" s="17" t="str">
        <f>IF(A385&gt;0,INDEX('Degree of Public Space By Distr'!A:A,MATCH(RawData_Position!A385,'Degree of Public Space By Distr'!L:L,0)),"")</f>
        <v>สวนหมู่บ้านฮาบีเทีย vent ถนนปัญญา-ซาฟารี</v>
      </c>
      <c r="N385" s="17">
        <f>INDEX(Input_Score!D:D,MATCH(Table4[[#This Row],[TypeScoring]],Input_Score!A:A,0))</f>
        <v>1</v>
      </c>
      <c r="O385" s="17">
        <f t="shared" si="53"/>
        <v>-2</v>
      </c>
      <c r="P385" s="17">
        <f t="shared" si="54"/>
        <v>-1</v>
      </c>
      <c r="Q385" s="17"/>
      <c r="R385">
        <f>COUNTIFS(U$3:U385,U385)</f>
        <v>55</v>
      </c>
      <c r="S385">
        <f>INDEX(Quadrant_GoogleSheets!C:C,MATCH(Table4[[#This Row],[PlaceName]],Quadrant_GoogleSheets!A:A,0))</f>
        <v>-2</v>
      </c>
      <c r="T385">
        <f>INDEX(Quadrant_GoogleSheets!D:D,MATCH(Table4[[#This Row],[PlaceName]],Quadrant_GoogleSheets!A:A,0))</f>
        <v>-1</v>
      </c>
      <c r="U385" t="str">
        <f t="shared" si="57"/>
        <v>-2,-1,Ok</v>
      </c>
      <c r="V385">
        <f t="shared" si="61"/>
        <v>-0.25</v>
      </c>
      <c r="W385">
        <f t="shared" si="62"/>
        <v>-0.01</v>
      </c>
    </row>
    <row r="386" spans="1:23" x14ac:dyDescent="0.2">
      <c r="A386" s="9">
        <f t="shared" si="60"/>
        <v>383</v>
      </c>
      <c r="B386" s="7" t="s">
        <v>962</v>
      </c>
      <c r="C386" s="6" t="s">
        <v>6</v>
      </c>
      <c r="D386" s="6" t="str">
        <f>IF(A386&gt;0,INDEX('Degree of Public Space By Distr'!A:A,MATCH(RawData_Position!A386,'Degree of Public Space By Distr'!L:L,0)),"")</f>
        <v>สวนหมู่บ้านพฤกษ์ลดา ถนนหทัยราษฎร์</v>
      </c>
      <c r="E386" s="6" t="str">
        <f>IF(A386&gt;0,INDEX('Degree of Public Space By Distr'!J:J,MATCH(RawData_Position!A386,'Degree of Public Space By Distr'!L:L,0)),"")</f>
        <v>เขตคลองสามวา</v>
      </c>
      <c r="F386" s="6">
        <f t="shared" si="55"/>
        <v>-1.95</v>
      </c>
      <c r="G386" s="6">
        <f t="shared" si="56"/>
        <v>-1.01</v>
      </c>
      <c r="H38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6" s="7">
        <f>INDEX(Sheet1!D:D,MATCH(Table4[[#This Row],[PlaceName]],Sheet1!B:B,0))</f>
        <v>13.910071569999999</v>
      </c>
      <c r="J386" s="7">
        <f>INDEX(Sheet1!E:E,MATCH(Table4[[#This Row],[PlaceName]],Sheet1!B:B,0))</f>
        <v>100.7169906</v>
      </c>
      <c r="K386" s="17"/>
      <c r="L386" s="17" t="s">
        <v>1285</v>
      </c>
      <c r="M386" s="17" t="str">
        <f>IF(A386&gt;0,INDEX('Degree of Public Space By Distr'!A:A,MATCH(RawData_Position!A386,'Degree of Public Space By Distr'!L:L,0)),"")</f>
        <v>สวนหมู่บ้านพฤกษ์ลดา ถนนหทัยราษฎร์</v>
      </c>
      <c r="N386" s="17">
        <f>INDEX(Input_Score!D:D,MATCH(Table4[[#This Row],[TypeScoring]],Input_Score!A:A,0))</f>
        <v>1</v>
      </c>
      <c r="O386" s="17">
        <f t="shared" si="53"/>
        <v>-2</v>
      </c>
      <c r="P386" s="17">
        <f t="shared" si="54"/>
        <v>-1</v>
      </c>
      <c r="Q386" s="17"/>
      <c r="R386">
        <f>COUNTIFS(U$3:U386,U386)</f>
        <v>56</v>
      </c>
      <c r="S386">
        <f>INDEX(Quadrant_GoogleSheets!C:C,MATCH(Table4[[#This Row],[PlaceName]],Quadrant_GoogleSheets!A:A,0))</f>
        <v>-2</v>
      </c>
      <c r="T386">
        <f>INDEX(Quadrant_GoogleSheets!D:D,MATCH(Table4[[#This Row],[PlaceName]],Quadrant_GoogleSheets!A:A,0))</f>
        <v>-1</v>
      </c>
      <c r="U386" t="str">
        <f t="shared" si="57"/>
        <v>-2,-1,Ok</v>
      </c>
      <c r="V386">
        <f t="shared" si="61"/>
        <v>0.05</v>
      </c>
      <c r="W386">
        <f t="shared" si="62"/>
        <v>-0.01</v>
      </c>
    </row>
    <row r="387" spans="1:23" x14ac:dyDescent="0.2">
      <c r="A387" s="9">
        <f t="shared" si="60"/>
        <v>384</v>
      </c>
      <c r="B387" s="7" t="s">
        <v>963</v>
      </c>
      <c r="C387" s="6" t="s">
        <v>6</v>
      </c>
      <c r="D387" s="6" t="str">
        <f>IF(A387&gt;0,INDEX('Degree of Public Space By Distr'!A:A,MATCH(RawData_Position!A387,'Degree of Public Space By Distr'!L:L,0)),"")</f>
        <v>สวนหมู่บ้านชัยพฤกษ์รามอินทรา ถนนคู้บอน</v>
      </c>
      <c r="E387" s="6" t="str">
        <f>IF(A387&gt;0,INDEX('Degree of Public Space By Distr'!J:J,MATCH(RawData_Position!A387,'Degree of Public Space By Distr'!L:L,0)),"")</f>
        <v>เขตคลองสามวา</v>
      </c>
      <c r="F387" s="6">
        <f t="shared" si="55"/>
        <v>-1.9</v>
      </c>
      <c r="G387" s="6">
        <f t="shared" si="56"/>
        <v>-1.01</v>
      </c>
      <c r="H38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7" s="7">
        <f>INDEX(Sheet1!D:D,MATCH(Table4[[#This Row],[PlaceName]],Sheet1!B:B,0))</f>
        <v>13.852689939999999</v>
      </c>
      <c r="J387" s="7">
        <f>INDEX(Sheet1!E:E,MATCH(Table4[[#This Row],[PlaceName]],Sheet1!B:B,0))</f>
        <v>100.68667379999999</v>
      </c>
      <c r="K387" s="17"/>
      <c r="L387" s="17" t="s">
        <v>1285</v>
      </c>
      <c r="M387" s="17" t="str">
        <f>IF(A387&gt;0,INDEX('Degree of Public Space By Distr'!A:A,MATCH(RawData_Position!A387,'Degree of Public Space By Distr'!L:L,0)),"")</f>
        <v>สวนหมู่บ้านชัยพฤกษ์รามอินทรา ถนนคู้บอน</v>
      </c>
      <c r="N387" s="17">
        <f>INDEX(Input_Score!D:D,MATCH(Table4[[#This Row],[TypeScoring]],Input_Score!A:A,0))</f>
        <v>1</v>
      </c>
      <c r="O387" s="17">
        <f t="shared" si="53"/>
        <v>-2</v>
      </c>
      <c r="P387" s="17">
        <f t="shared" si="54"/>
        <v>-1</v>
      </c>
      <c r="Q387" s="17"/>
      <c r="R387">
        <f>COUNTIFS(U$3:U387,U387)</f>
        <v>57</v>
      </c>
      <c r="S387">
        <f>INDEX(Quadrant_GoogleSheets!C:C,MATCH(Table4[[#This Row],[PlaceName]],Quadrant_GoogleSheets!A:A,0))</f>
        <v>-2</v>
      </c>
      <c r="T387">
        <f>INDEX(Quadrant_GoogleSheets!D:D,MATCH(Table4[[#This Row],[PlaceName]],Quadrant_GoogleSheets!A:A,0))</f>
        <v>-1</v>
      </c>
      <c r="U387" t="str">
        <f t="shared" si="57"/>
        <v>-2,-1,Ok</v>
      </c>
      <c r="V387">
        <f t="shared" si="61"/>
        <v>0.1</v>
      </c>
      <c r="W387">
        <f t="shared" si="62"/>
        <v>-0.01</v>
      </c>
    </row>
    <row r="388" spans="1:23" x14ac:dyDescent="0.2">
      <c r="A388" s="9">
        <f t="shared" si="60"/>
        <v>385</v>
      </c>
      <c r="B388" s="7" t="s">
        <v>964</v>
      </c>
      <c r="C388" s="6" t="s">
        <v>6</v>
      </c>
      <c r="D388" s="6" t="s">
        <v>1276</v>
      </c>
      <c r="E388" s="6" t="str">
        <f>IF(A388&gt;0,INDEX('Degree of Public Space By Distr'!J:J,MATCH(RawData_Position!A388,'Degree of Public Space By Distr'!L:L,0)),"")</f>
        <v>เขตคลองสามวา</v>
      </c>
      <c r="F388" s="6">
        <f t="shared" si="55"/>
        <v>-1.85</v>
      </c>
      <c r="G388" s="6">
        <f t="shared" si="56"/>
        <v>-1.01</v>
      </c>
      <c r="H38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8" s="7">
        <f>INDEX(Sheet1!D:D,MATCH(Table4[[#This Row],[PlaceName]],Sheet1!B:B,0))</f>
        <v>13.8437468</v>
      </c>
      <c r="J388" s="7">
        <f>INDEX(Sheet1!E:E,MATCH(Table4[[#This Row],[PlaceName]],Sheet1!B:B,0))</f>
        <v>100.7290302</v>
      </c>
      <c r="K388" s="17" t="s">
        <v>1283</v>
      </c>
      <c r="L388" s="17" t="s">
        <v>1285</v>
      </c>
      <c r="M388" s="17" t="str">
        <f>IF(A388&gt;0,INDEX('Degree of Public Space By Distr'!A:A,MATCH(RawData_Position!A388,'Degree of Public Space By Distr'!L:L,0)),"")</f>
        <v xml:space="preserve">สวนหมู่บ้านสัมมากรมีนบุรี 2 </v>
      </c>
      <c r="N388" s="17">
        <f>INDEX(Input_Score!D:D,MATCH(Table4[[#This Row],[TypeScoring]],Input_Score!A:A,0))</f>
        <v>1</v>
      </c>
      <c r="O388" s="17">
        <f t="shared" ref="O388:O415" si="63">S388</f>
        <v>-2</v>
      </c>
      <c r="P388" s="17">
        <f t="shared" ref="P388:P415" si="64">T388</f>
        <v>-1</v>
      </c>
      <c r="Q388" s="17"/>
      <c r="R388">
        <f>COUNTIFS(U$3:U388,U388)</f>
        <v>58</v>
      </c>
      <c r="S388">
        <f>INDEX(Quadrant_GoogleSheets!C:C,MATCH(Table4[[#This Row],[PlaceName]],Quadrant_GoogleSheets!A:A,0))</f>
        <v>-2</v>
      </c>
      <c r="T388">
        <f>INDEX(Quadrant_GoogleSheets!D:D,MATCH(Table4[[#This Row],[PlaceName]],Quadrant_GoogleSheets!A:A,0))</f>
        <v>-1</v>
      </c>
      <c r="U388" t="str">
        <f t="shared" si="57"/>
        <v>-2,-1,Ok</v>
      </c>
      <c r="V388">
        <f t="shared" si="61"/>
        <v>0.15</v>
      </c>
      <c r="W388">
        <f t="shared" si="62"/>
        <v>-0.01</v>
      </c>
    </row>
    <row r="389" spans="1:23" x14ac:dyDescent="0.2">
      <c r="A389" s="9">
        <f t="shared" si="60"/>
        <v>386</v>
      </c>
      <c r="B389" s="7" t="s">
        <v>965</v>
      </c>
      <c r="C389" s="6" t="s">
        <v>6</v>
      </c>
      <c r="D389" s="6" t="s">
        <v>1276</v>
      </c>
      <c r="E389" s="6" t="str">
        <f>IF(A389&gt;0,INDEX('Degree of Public Space By Distr'!J:J,MATCH(RawData_Position!A389,'Degree of Public Space By Distr'!L:L,0)),"")</f>
        <v>เขตคลองสามวา</v>
      </c>
      <c r="F389" s="6">
        <f t="shared" ref="F389:F452" si="65">S389+V389</f>
        <v>-1.8</v>
      </c>
      <c r="G389" s="6">
        <f t="shared" ref="G389:G452" si="66">T389+W389</f>
        <v>-1.01</v>
      </c>
      <c r="H38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89" s="7">
        <f>INDEX(Sheet1!D:D,MATCH(Table4[[#This Row],[PlaceName]],Sheet1!B:B,0))</f>
        <v>13.8437468</v>
      </c>
      <c r="J389" s="7">
        <f>INDEX(Sheet1!E:E,MATCH(Table4[[#This Row],[PlaceName]],Sheet1!B:B,0))</f>
        <v>100.7290302</v>
      </c>
      <c r="K389" s="17" t="s">
        <v>1283</v>
      </c>
      <c r="L389" s="17" t="s">
        <v>1285</v>
      </c>
      <c r="M389" s="17" t="str">
        <f>IF(A389&gt;0,INDEX('Degree of Public Space By Distr'!A:A,MATCH(RawData_Position!A389,'Degree of Public Space By Distr'!L:L,0)),"")</f>
        <v xml:space="preserve">สวนหมู่บ้านสัมมากรมีนบุรี 2 </v>
      </c>
      <c r="N389" s="17">
        <f>INDEX(Input_Score!D:D,MATCH(Table4[[#This Row],[TypeScoring]],Input_Score!A:A,0))</f>
        <v>1</v>
      </c>
      <c r="O389" s="17">
        <f t="shared" si="63"/>
        <v>-2</v>
      </c>
      <c r="P389" s="17">
        <f t="shared" si="64"/>
        <v>-1</v>
      </c>
      <c r="Q389" s="17"/>
      <c r="R389">
        <f>COUNTIFS(U$3:U389,U389)</f>
        <v>59</v>
      </c>
      <c r="S389">
        <f>INDEX(Quadrant_GoogleSheets!C:C,MATCH(Table4[[#This Row],[PlaceName]],Quadrant_GoogleSheets!A:A,0))</f>
        <v>-2</v>
      </c>
      <c r="T389">
        <f>INDEX(Quadrant_GoogleSheets!D:D,MATCH(Table4[[#This Row],[PlaceName]],Quadrant_GoogleSheets!A:A,0))</f>
        <v>-1</v>
      </c>
      <c r="U389" t="str">
        <f t="shared" ref="U389:U452" si="67">S389&amp;","&amp;T389&amp;","&amp;L389</f>
        <v>-2,-1,Ok</v>
      </c>
      <c r="V389">
        <f t="shared" si="61"/>
        <v>0.2</v>
      </c>
      <c r="W389">
        <f t="shared" si="62"/>
        <v>-0.01</v>
      </c>
    </row>
    <row r="390" spans="1:23" x14ac:dyDescent="0.2">
      <c r="A390" s="9">
        <f t="shared" ref="A390:A452" si="68">IF(OR(A389="",A389=$A$1),"",A389+1)</f>
        <v>387</v>
      </c>
      <c r="B390" s="7" t="s">
        <v>966</v>
      </c>
      <c r="C390" s="6" t="s">
        <v>6</v>
      </c>
      <c r="D390" s="6" t="str">
        <f>IF(A390&gt;0,INDEX('Degree of Public Space By Distr'!A:A,MATCH(RawData_Position!A390,'Degree of Public Space By Distr'!L:L,0)),"")</f>
        <v>สวนหมู่บ้านเนเบอร์โฮม</v>
      </c>
      <c r="E390" s="6" t="str">
        <f>IF(A390&gt;0,INDEX('Degree of Public Space By Distr'!J:J,MATCH(RawData_Position!A390,'Degree of Public Space By Distr'!L:L,0)),"")</f>
        <v>เขตคลองสามวา</v>
      </c>
      <c r="F390" s="6">
        <f t="shared" si="65"/>
        <v>-1.75</v>
      </c>
      <c r="G390" s="6">
        <f t="shared" si="66"/>
        <v>-1.01</v>
      </c>
      <c r="H39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0" s="7">
        <f>INDEX(Sheet1!D:D,MATCH(Table4[[#This Row],[PlaceName]],Sheet1!B:B,0))</f>
        <v>13.91163675</v>
      </c>
      <c r="J390" s="7">
        <f>INDEX(Sheet1!E:E,MATCH(Table4[[#This Row],[PlaceName]],Sheet1!B:B,0))</f>
        <v>100.6866134</v>
      </c>
      <c r="K390" s="17"/>
      <c r="L390" s="17" t="s">
        <v>1285</v>
      </c>
      <c r="M390" s="17" t="str">
        <f>IF(A390&gt;0,INDEX('Degree of Public Space By Distr'!A:A,MATCH(RawData_Position!A390,'Degree of Public Space By Distr'!L:L,0)),"")</f>
        <v>สวนหมู่บ้านเนเบอร์โฮม</v>
      </c>
      <c r="N390" s="17">
        <f>INDEX(Input_Score!D:D,MATCH(Table4[[#This Row],[TypeScoring]],Input_Score!A:A,0))</f>
        <v>1</v>
      </c>
      <c r="O390" s="17">
        <f t="shared" si="63"/>
        <v>-2</v>
      </c>
      <c r="P390" s="17">
        <f t="shared" si="64"/>
        <v>-1</v>
      </c>
      <c r="Q390" s="17"/>
      <c r="R390">
        <f>COUNTIFS(U$3:U390,U390)</f>
        <v>60</v>
      </c>
      <c r="S390">
        <f>INDEX(Quadrant_GoogleSheets!C:C,MATCH(Table4[[#This Row],[PlaceName]],Quadrant_GoogleSheets!A:A,0))</f>
        <v>-2</v>
      </c>
      <c r="T390">
        <f>INDEX(Quadrant_GoogleSheets!D:D,MATCH(Table4[[#This Row],[PlaceName]],Quadrant_GoogleSheets!A:A,0))</f>
        <v>-1</v>
      </c>
      <c r="U390" t="str">
        <f t="shared" si="67"/>
        <v>-2,-1,Ok</v>
      </c>
      <c r="V390">
        <f t="shared" si="61"/>
        <v>0.25</v>
      </c>
      <c r="W390">
        <f t="shared" si="62"/>
        <v>-0.01</v>
      </c>
    </row>
    <row r="391" spans="1:23" x14ac:dyDescent="0.2">
      <c r="A391" s="9">
        <f t="shared" si="68"/>
        <v>388</v>
      </c>
      <c r="B391" s="7" t="s">
        <v>967</v>
      </c>
      <c r="C391" s="6" t="s">
        <v>6</v>
      </c>
      <c r="D391" s="6" t="str">
        <f>IF(A391&gt;0,INDEX('Degree of Public Space By Distr'!A:A,MATCH(RawData_Position!A391,'Degree of Public Space By Distr'!L:L,0)),"")</f>
        <v>สวนหมู่บ้านสราญสิริ ถนนปัญญาอินทรา</v>
      </c>
      <c r="E391" s="6" t="str">
        <f>IF(A391&gt;0,INDEX('Degree of Public Space By Distr'!J:J,MATCH(RawData_Position!A391,'Degree of Public Space By Distr'!L:L,0)),"")</f>
        <v>เขตคลองสามวา</v>
      </c>
      <c r="F391" s="6">
        <f t="shared" si="65"/>
        <v>-2.0499999999999998</v>
      </c>
      <c r="G391" s="6">
        <f t="shared" si="66"/>
        <v>-1.02</v>
      </c>
      <c r="H39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1" s="7">
        <f>INDEX(Sheet1!D:D,MATCH(Table4[[#This Row],[PlaceName]],Sheet1!B:B,0))</f>
        <v>13.85307115</v>
      </c>
      <c r="J391" s="7">
        <f>INDEX(Sheet1!E:E,MATCH(Table4[[#This Row],[PlaceName]],Sheet1!B:B,0))</f>
        <v>100.70755149999999</v>
      </c>
      <c r="K391" s="17"/>
      <c r="L391" s="17" t="s">
        <v>1285</v>
      </c>
      <c r="M391" s="17" t="str">
        <f>IF(A391&gt;0,INDEX('Degree of Public Space By Distr'!A:A,MATCH(RawData_Position!A391,'Degree of Public Space By Distr'!L:L,0)),"")</f>
        <v>สวนหมู่บ้านสราญสิริ ถนนปัญญาอินทรา</v>
      </c>
      <c r="N391" s="17">
        <f>INDEX(Input_Score!D:D,MATCH(Table4[[#This Row],[TypeScoring]],Input_Score!A:A,0))</f>
        <v>1</v>
      </c>
      <c r="O391" s="17">
        <f t="shared" si="63"/>
        <v>-2</v>
      </c>
      <c r="P391" s="17">
        <f t="shared" si="64"/>
        <v>-1</v>
      </c>
      <c r="Q391" s="17"/>
      <c r="R391">
        <f>COUNTIFS(U$3:U391,U391)</f>
        <v>61</v>
      </c>
      <c r="S391">
        <f>INDEX(Quadrant_GoogleSheets!C:C,MATCH(Table4[[#This Row],[PlaceName]],Quadrant_GoogleSheets!A:A,0))</f>
        <v>-2</v>
      </c>
      <c r="T391">
        <f>INDEX(Quadrant_GoogleSheets!D:D,MATCH(Table4[[#This Row],[PlaceName]],Quadrant_GoogleSheets!A:A,0))</f>
        <v>-1</v>
      </c>
      <c r="U391" t="str">
        <f t="shared" si="67"/>
        <v>-2,-1,Ok</v>
      </c>
      <c r="V391">
        <f t="shared" si="61"/>
        <v>-0.05</v>
      </c>
      <c r="W391">
        <f t="shared" si="62"/>
        <v>-0.02</v>
      </c>
    </row>
    <row r="392" spans="1:23" x14ac:dyDescent="0.2">
      <c r="A392" s="9">
        <f t="shared" si="68"/>
        <v>389</v>
      </c>
      <c r="B392" s="7" t="s">
        <v>968</v>
      </c>
      <c r="C392" s="6" t="s">
        <v>6</v>
      </c>
      <c r="D392" s="6" t="str">
        <f>IF(A392&gt;0,INDEX('Degree of Public Space By Distr'!A:A,MATCH(RawData_Position!A392,'Degree of Public Space By Distr'!L:L,0)),"")</f>
        <v>สวนหมู่บ้านสราญสิริ 2</v>
      </c>
      <c r="E392" s="6" t="str">
        <f>IF(A392&gt;0,INDEX('Degree of Public Space By Distr'!J:J,MATCH(RawData_Position!A392,'Degree of Public Space By Distr'!L:L,0)),"")</f>
        <v>เขตคลองสามวา</v>
      </c>
      <c r="F392" s="6">
        <f t="shared" si="65"/>
        <v>-2.1</v>
      </c>
      <c r="G392" s="6">
        <f t="shared" si="66"/>
        <v>-1.02</v>
      </c>
      <c r="H39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2" s="7">
        <f>INDEX(Sheet1!D:D,MATCH(Table4[[#This Row],[PlaceName]],Sheet1!B:B,0))</f>
        <v>13.85100862</v>
      </c>
      <c r="J392" s="7">
        <f>INDEX(Sheet1!E:E,MATCH(Table4[[#This Row],[PlaceName]],Sheet1!B:B,0))</f>
        <v>100.7063016</v>
      </c>
      <c r="K392" s="17"/>
      <c r="L392" s="17" t="s">
        <v>1285</v>
      </c>
      <c r="M392" s="17" t="str">
        <f>IF(A392&gt;0,INDEX('Degree of Public Space By Distr'!A:A,MATCH(RawData_Position!A392,'Degree of Public Space By Distr'!L:L,0)),"")</f>
        <v>สวนหมู่บ้านสราญสิริ 2</v>
      </c>
      <c r="N392" s="17">
        <f>INDEX(Input_Score!D:D,MATCH(Table4[[#This Row],[TypeScoring]],Input_Score!A:A,0))</f>
        <v>1</v>
      </c>
      <c r="O392" s="17">
        <f t="shared" si="63"/>
        <v>-2</v>
      </c>
      <c r="P392" s="17">
        <f t="shared" si="64"/>
        <v>-1</v>
      </c>
      <c r="Q392" s="17"/>
      <c r="R392">
        <f>COUNTIFS(U$3:U392,U392)</f>
        <v>62</v>
      </c>
      <c r="S392">
        <f>INDEX(Quadrant_GoogleSheets!C:C,MATCH(Table4[[#This Row],[PlaceName]],Quadrant_GoogleSheets!A:A,0))</f>
        <v>-2</v>
      </c>
      <c r="T392">
        <f>INDEX(Quadrant_GoogleSheets!D:D,MATCH(Table4[[#This Row],[PlaceName]],Quadrant_GoogleSheets!A:A,0))</f>
        <v>-1</v>
      </c>
      <c r="U392" t="str">
        <f t="shared" si="67"/>
        <v>-2,-1,Ok</v>
      </c>
      <c r="V392">
        <f t="shared" si="61"/>
        <v>-0.1</v>
      </c>
      <c r="W392">
        <f t="shared" si="62"/>
        <v>-0.02</v>
      </c>
    </row>
    <row r="393" spans="1:23" x14ac:dyDescent="0.2">
      <c r="A393" s="9">
        <f t="shared" si="68"/>
        <v>390</v>
      </c>
      <c r="B393" s="7" t="s">
        <v>969</v>
      </c>
      <c r="C393" s="6" t="s">
        <v>6</v>
      </c>
      <c r="D393" s="6" t="str">
        <f>IF(A393&gt;0,INDEX('Degree of Public Space By Distr'!A:A,MATCH(RawData_Position!A393,'Degree of Public Space By Distr'!L:L,0)),"")</f>
        <v>สวนหมู่บ้านพร้อมพัฒน์ไพร์ม ถนนปัญญา-ซาฟารี</v>
      </c>
      <c r="E393" s="6" t="str">
        <f>IF(A393&gt;0,INDEX('Degree of Public Space By Distr'!J:J,MATCH(RawData_Position!A393,'Degree of Public Space By Distr'!L:L,0)),"")</f>
        <v>เขตคลองสามวา</v>
      </c>
      <c r="F393" s="6">
        <f t="shared" si="65"/>
        <v>-2.15</v>
      </c>
      <c r="G393" s="6">
        <f t="shared" si="66"/>
        <v>-1.02</v>
      </c>
      <c r="H39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3" s="7">
        <f>INDEX(Sheet1!D:D,MATCH(Table4[[#This Row],[PlaceName]],Sheet1!B:B,0))</f>
        <v>13.881157529999999</v>
      </c>
      <c r="J393" s="7">
        <f>INDEX(Sheet1!E:E,MATCH(Table4[[#This Row],[PlaceName]],Sheet1!B:B,0))</f>
        <v>100.71041200000001</v>
      </c>
      <c r="K393" s="17"/>
      <c r="L393" s="17" t="s">
        <v>1285</v>
      </c>
      <c r="M393" s="17" t="str">
        <f>IF(A393&gt;0,INDEX('Degree of Public Space By Distr'!A:A,MATCH(RawData_Position!A393,'Degree of Public Space By Distr'!L:L,0)),"")</f>
        <v>สวนหมู่บ้านพร้อมพัฒน์ไพร์ม ถนนปัญญา-ซาฟารี</v>
      </c>
      <c r="N393" s="17">
        <f>INDEX(Input_Score!D:D,MATCH(Table4[[#This Row],[TypeScoring]],Input_Score!A:A,0))</f>
        <v>1</v>
      </c>
      <c r="O393" s="17">
        <f t="shared" si="63"/>
        <v>-2</v>
      </c>
      <c r="P393" s="17">
        <f t="shared" si="64"/>
        <v>-1</v>
      </c>
      <c r="Q393" s="17"/>
      <c r="R393">
        <f>COUNTIFS(U$3:U393,U393)</f>
        <v>63</v>
      </c>
      <c r="S393">
        <f>INDEX(Quadrant_GoogleSheets!C:C,MATCH(Table4[[#This Row],[PlaceName]],Quadrant_GoogleSheets!A:A,0))</f>
        <v>-2</v>
      </c>
      <c r="T393">
        <f>INDEX(Quadrant_GoogleSheets!D:D,MATCH(Table4[[#This Row],[PlaceName]],Quadrant_GoogleSheets!A:A,0))</f>
        <v>-1</v>
      </c>
      <c r="U393" t="str">
        <f t="shared" si="67"/>
        <v>-2,-1,Ok</v>
      </c>
      <c r="V393">
        <f t="shared" si="61"/>
        <v>-0.15</v>
      </c>
      <c r="W393">
        <f t="shared" si="62"/>
        <v>-0.02</v>
      </c>
    </row>
    <row r="394" spans="1:23" x14ac:dyDescent="0.2">
      <c r="A394" s="9">
        <f t="shared" si="68"/>
        <v>391</v>
      </c>
      <c r="B394" s="7" t="s">
        <v>970</v>
      </c>
      <c r="C394" s="6" t="s">
        <v>6</v>
      </c>
      <c r="D394" s="6" t="str">
        <f>IF(A394&gt;0,INDEX('Degree of Public Space By Distr'!A:A,MATCH(RawData_Position!A394,'Degree of Public Space By Distr'!L:L,0)),"")</f>
        <v>สวนหมู่บ้านบุราสิริ</v>
      </c>
      <c r="E394" s="6" t="str">
        <f>IF(A394&gt;0,INDEX('Degree of Public Space By Distr'!J:J,MATCH(RawData_Position!A394,'Degree of Public Space By Distr'!L:L,0)),"")</f>
        <v>เขตคลองสามวา</v>
      </c>
      <c r="F394" s="6">
        <f t="shared" si="65"/>
        <v>-2.2000000000000002</v>
      </c>
      <c r="G394" s="6">
        <f t="shared" si="66"/>
        <v>-1.02</v>
      </c>
      <c r="H39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4" s="7">
        <f>INDEX(Sheet1!D:D,MATCH(Table4[[#This Row],[PlaceName]],Sheet1!B:B,0))</f>
        <v>13.853866829999999</v>
      </c>
      <c r="J394" s="7">
        <f>INDEX(Sheet1!E:E,MATCH(Table4[[#This Row],[PlaceName]],Sheet1!B:B,0))</f>
        <v>100.71133709999999</v>
      </c>
      <c r="K394" s="17"/>
      <c r="L394" s="17" t="s">
        <v>1285</v>
      </c>
      <c r="M394" s="17" t="str">
        <f>IF(A394&gt;0,INDEX('Degree of Public Space By Distr'!A:A,MATCH(RawData_Position!A394,'Degree of Public Space By Distr'!L:L,0)),"")</f>
        <v>สวนหมู่บ้านบุราสิริ</v>
      </c>
      <c r="N394" s="17">
        <f>INDEX(Input_Score!D:D,MATCH(Table4[[#This Row],[TypeScoring]],Input_Score!A:A,0))</f>
        <v>1</v>
      </c>
      <c r="O394" s="17">
        <f t="shared" si="63"/>
        <v>-2</v>
      </c>
      <c r="P394" s="17">
        <f t="shared" si="64"/>
        <v>-1</v>
      </c>
      <c r="Q394" s="17"/>
      <c r="R394">
        <f>COUNTIFS(U$3:U394,U394)</f>
        <v>64</v>
      </c>
      <c r="S394">
        <f>INDEX(Quadrant_GoogleSheets!C:C,MATCH(Table4[[#This Row],[PlaceName]],Quadrant_GoogleSheets!A:A,0))</f>
        <v>-2</v>
      </c>
      <c r="T394">
        <f>INDEX(Quadrant_GoogleSheets!D:D,MATCH(Table4[[#This Row],[PlaceName]],Quadrant_GoogleSheets!A:A,0))</f>
        <v>-1</v>
      </c>
      <c r="U394" t="str">
        <f t="shared" si="67"/>
        <v>-2,-1,Ok</v>
      </c>
      <c r="V394">
        <f t="shared" si="61"/>
        <v>-0.2</v>
      </c>
      <c r="W394">
        <f t="shared" si="62"/>
        <v>-0.02</v>
      </c>
    </row>
    <row r="395" spans="1:23" x14ac:dyDescent="0.2">
      <c r="A395" s="9">
        <f t="shared" si="68"/>
        <v>392</v>
      </c>
      <c r="B395" s="7" t="s">
        <v>971</v>
      </c>
      <c r="C395" s="6" t="s">
        <v>6</v>
      </c>
      <c r="D395" s="6" t="s">
        <v>1277</v>
      </c>
      <c r="E395" s="6" t="str">
        <f>IF(A395&gt;0,INDEX('Degree of Public Space By Distr'!J:J,MATCH(RawData_Position!A395,'Degree of Public Space By Distr'!L:L,0)),"")</f>
        <v>เขตคลองสามวา</v>
      </c>
      <c r="F395" s="6">
        <f t="shared" si="65"/>
        <v>-2.25</v>
      </c>
      <c r="G395" s="6">
        <f t="shared" si="66"/>
        <v>-1.02</v>
      </c>
      <c r="H39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5" s="7">
        <f>INDEX(Sheet1!D:D,MATCH(Table4[[#This Row],[PlaceName]],Sheet1!B:B,0))</f>
        <v>13.907340700000001</v>
      </c>
      <c r="J395" s="7">
        <f>INDEX(Sheet1!E:E,MATCH(Table4[[#This Row],[PlaceName]],Sheet1!B:B,0))</f>
        <v>100.71431219999999</v>
      </c>
      <c r="K395" s="17" t="s">
        <v>1282</v>
      </c>
      <c r="L395" s="17" t="s">
        <v>1285</v>
      </c>
      <c r="M395" s="17" t="str">
        <f>IF(A395&gt;0,INDEX('Degree of Public Space By Distr'!A:A,MATCH(RawData_Position!A395,'Degree of Public Space By Distr'!L:L,0)),"")</f>
        <v>สวนหมู่บ้านฮาบีเทีย ออดิ่ท</v>
      </c>
      <c r="N395" s="17">
        <f>INDEX(Input_Score!D:D,MATCH(Table4[[#This Row],[TypeScoring]],Input_Score!A:A,0))</f>
        <v>1</v>
      </c>
      <c r="O395" s="17">
        <f t="shared" si="63"/>
        <v>-2</v>
      </c>
      <c r="P395" s="17">
        <f t="shared" si="64"/>
        <v>-1</v>
      </c>
      <c r="Q395" s="17"/>
      <c r="R395">
        <f>COUNTIFS(U$3:U395,U395)</f>
        <v>65</v>
      </c>
      <c r="S395">
        <f>IFERROR(INDEX(Quadrant_GoogleSheets!C:C,MATCH(Table4[[#This Row],[PlaceName]],Quadrant_GoogleSheets!A:A,0)),INDEX(Quadrant_GoogleSheets!C:C,MATCH(M395,Quadrant_GoogleSheets!A:A,0)))</f>
        <v>-2</v>
      </c>
      <c r="T395">
        <f>IFERROR(INDEX(Quadrant_GoogleSheets!D:D,MATCH(Table4[[#This Row],[PlaceName]],Quadrant_GoogleSheets!A:A,0)),INDEX(Quadrant_GoogleSheets!D:D,MATCH(M395,Quadrant_GoogleSheets!A:A,0)))</f>
        <v>-1</v>
      </c>
      <c r="U395" t="str">
        <f t="shared" si="67"/>
        <v>-2,-1,Ok</v>
      </c>
      <c r="V395">
        <f t="shared" si="61"/>
        <v>-0.25</v>
      </c>
      <c r="W395">
        <f t="shared" si="62"/>
        <v>-0.02</v>
      </c>
    </row>
    <row r="396" spans="1:23" x14ac:dyDescent="0.2">
      <c r="A396" s="9">
        <f t="shared" si="68"/>
        <v>393</v>
      </c>
      <c r="B396" s="7" t="s">
        <v>972</v>
      </c>
      <c r="C396" s="6" t="s">
        <v>6</v>
      </c>
      <c r="D396" s="6" t="str">
        <f>IF(A396&gt;0,INDEX('Degree of Public Space By Distr'!A:A,MATCH(RawData_Position!A396,'Degree of Public Space By Distr'!L:L,0)),"")</f>
        <v>สวนหมู่บ้าน Pleno ถนนเลียบคลองสอง</v>
      </c>
      <c r="E396" s="6" t="str">
        <f>IF(A396&gt;0,INDEX('Degree of Public Space By Distr'!J:J,MATCH(RawData_Position!A396,'Degree of Public Space By Distr'!L:L,0)),"")</f>
        <v>เขตคลองสามวา</v>
      </c>
      <c r="F396" s="6">
        <f t="shared" si="65"/>
        <v>-1.95</v>
      </c>
      <c r="G396" s="6">
        <f t="shared" si="66"/>
        <v>-1.02</v>
      </c>
      <c r="H39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6" s="7">
        <f>INDEX(Sheet1!D:D,MATCH(Table4[[#This Row],[PlaceName]],Sheet1!B:B,0))</f>
        <v>13.859458310000001</v>
      </c>
      <c r="J396" s="7">
        <f>INDEX(Sheet1!E:E,MATCH(Table4[[#This Row],[PlaceName]],Sheet1!B:B,0))</f>
        <v>100.70342460000001</v>
      </c>
      <c r="K396" s="17"/>
      <c r="L396" s="17" t="s">
        <v>1285</v>
      </c>
      <c r="M396" s="17" t="str">
        <f>IF(A396&gt;0,INDEX('Degree of Public Space By Distr'!A:A,MATCH(RawData_Position!A396,'Degree of Public Space By Distr'!L:L,0)),"")</f>
        <v>สวนหมู่บ้าน Pleno ถนนเลียบคลองสอง</v>
      </c>
      <c r="N396" s="17">
        <f>INDEX(Input_Score!D:D,MATCH(Table4[[#This Row],[TypeScoring]],Input_Score!A:A,0))</f>
        <v>1</v>
      </c>
      <c r="O396" s="17">
        <f t="shared" si="63"/>
        <v>-2</v>
      </c>
      <c r="P396" s="17">
        <f t="shared" si="64"/>
        <v>-1</v>
      </c>
      <c r="Q396" s="17"/>
      <c r="R396">
        <f>COUNTIFS(U$3:U396,U396)</f>
        <v>66</v>
      </c>
      <c r="S396">
        <f>INDEX(Quadrant_GoogleSheets!C:C,MATCH(Table4[[#This Row],[PlaceName]],Quadrant_GoogleSheets!A:A,0))</f>
        <v>-2</v>
      </c>
      <c r="T396">
        <f>INDEX(Quadrant_GoogleSheets!D:D,MATCH(Table4[[#This Row],[PlaceName]],Quadrant_GoogleSheets!A:A,0))</f>
        <v>-1</v>
      </c>
      <c r="U396" t="str">
        <f t="shared" si="67"/>
        <v>-2,-1,Ok</v>
      </c>
      <c r="V396">
        <f t="shared" si="61"/>
        <v>0.05</v>
      </c>
      <c r="W396">
        <f t="shared" si="62"/>
        <v>-0.02</v>
      </c>
    </row>
    <row r="397" spans="1:23" x14ac:dyDescent="0.2">
      <c r="A397" s="9">
        <f t="shared" si="68"/>
        <v>394</v>
      </c>
      <c r="B397" s="7" t="s">
        <v>973</v>
      </c>
      <c r="C397" s="6" t="s">
        <v>6</v>
      </c>
      <c r="D397" s="6" t="str">
        <f>IF(A397&gt;0,INDEX('Degree of Public Space By Distr'!A:A,MATCH(RawData_Position!A397,'Degree of Public Space By Distr'!L:L,0)),"")</f>
        <v>สวนหมู่บ้านพนาสนธิ์การ์เด้นโฮม 5</v>
      </c>
      <c r="E397" s="6" t="str">
        <f>IF(A397&gt;0,INDEX('Degree of Public Space By Distr'!J:J,MATCH(RawData_Position!A397,'Degree of Public Space By Distr'!L:L,0)),"")</f>
        <v>เขตคลองสามวา</v>
      </c>
      <c r="F397" s="6">
        <f t="shared" si="65"/>
        <v>-1.9</v>
      </c>
      <c r="G397" s="6">
        <f t="shared" si="66"/>
        <v>-1.02</v>
      </c>
      <c r="H39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7" s="7">
        <f>INDEX(Sheet1!D:D,MATCH(Table4[[#This Row],[PlaceName]],Sheet1!B:B,0))</f>
        <v>13.87924044</v>
      </c>
      <c r="J397" s="7">
        <f>INDEX(Sheet1!E:E,MATCH(Table4[[#This Row],[PlaceName]],Sheet1!B:B,0))</f>
        <v>100.72565059999999</v>
      </c>
      <c r="K397" s="17"/>
      <c r="L397" s="17" t="s">
        <v>1285</v>
      </c>
      <c r="M397" s="17" t="str">
        <f>IF(A397&gt;0,INDEX('Degree of Public Space By Distr'!A:A,MATCH(RawData_Position!A397,'Degree of Public Space By Distr'!L:L,0)),"")</f>
        <v>สวนหมู่บ้านพนาสนธิ์การ์เด้นโฮม 5</v>
      </c>
      <c r="N397" s="17">
        <f>INDEX(Input_Score!D:D,MATCH(Table4[[#This Row],[TypeScoring]],Input_Score!A:A,0))</f>
        <v>1</v>
      </c>
      <c r="O397" s="17">
        <f t="shared" si="63"/>
        <v>-2</v>
      </c>
      <c r="P397" s="17">
        <f t="shared" si="64"/>
        <v>-1</v>
      </c>
      <c r="Q397" s="17"/>
      <c r="R397">
        <f>COUNTIFS(U$3:U397,U397)</f>
        <v>67</v>
      </c>
      <c r="S397">
        <f>INDEX(Quadrant_GoogleSheets!C:C,MATCH(Table4[[#This Row],[PlaceName]],Quadrant_GoogleSheets!A:A,0))</f>
        <v>-2</v>
      </c>
      <c r="T397">
        <f>INDEX(Quadrant_GoogleSheets!D:D,MATCH(Table4[[#This Row],[PlaceName]],Quadrant_GoogleSheets!A:A,0))</f>
        <v>-1</v>
      </c>
      <c r="U397" t="str">
        <f t="shared" si="67"/>
        <v>-2,-1,Ok</v>
      </c>
      <c r="V397">
        <f t="shared" si="61"/>
        <v>0.1</v>
      </c>
      <c r="W397">
        <f t="shared" si="62"/>
        <v>-0.02</v>
      </c>
    </row>
    <row r="398" spans="1:23" x14ac:dyDescent="0.2">
      <c r="A398" s="9">
        <f t="shared" si="68"/>
        <v>395</v>
      </c>
      <c r="B398" s="7" t="s">
        <v>974</v>
      </c>
      <c r="C398" s="6" t="s">
        <v>6</v>
      </c>
      <c r="D398" s="6" t="str">
        <f>IF(A398&gt;0,INDEX('Degree of Public Space By Distr'!A:A,MATCH(RawData_Position!A398,'Degree of Public Space By Distr'!L:L,0)),"")</f>
        <v>สวนหมู่บ้าน เค.ซี คลัสเตอร์ ถนนไทยรามัญ</v>
      </c>
      <c r="E398" s="6" t="str">
        <f>IF(A398&gt;0,INDEX('Degree of Public Space By Distr'!J:J,MATCH(RawData_Position!A398,'Degree of Public Space By Distr'!L:L,0)),"")</f>
        <v>เขตคลองสามวา</v>
      </c>
      <c r="F398" s="6">
        <f t="shared" si="65"/>
        <v>-1.85</v>
      </c>
      <c r="G398" s="6">
        <f t="shared" si="66"/>
        <v>-1.02</v>
      </c>
      <c r="H39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8" s="7">
        <f>INDEX(Sheet1!D:D,MATCH(Table4[[#This Row],[PlaceName]],Sheet1!B:B,0))</f>
        <v>13.90171123</v>
      </c>
      <c r="J398" s="7">
        <f>INDEX(Sheet1!E:E,MATCH(Table4[[#This Row],[PlaceName]],Sheet1!B:B,0))</f>
        <v>100.7119682</v>
      </c>
      <c r="K398" s="17"/>
      <c r="L398" s="17" t="s">
        <v>1285</v>
      </c>
      <c r="M398" s="17" t="str">
        <f>IF(A398&gt;0,INDEX('Degree of Public Space By Distr'!A:A,MATCH(RawData_Position!A398,'Degree of Public Space By Distr'!L:L,0)),"")</f>
        <v>สวนหมู่บ้าน เค.ซี คลัสเตอร์ ถนนไทยรามัญ</v>
      </c>
      <c r="N398" s="17">
        <f>INDEX(Input_Score!D:D,MATCH(Table4[[#This Row],[TypeScoring]],Input_Score!A:A,0))</f>
        <v>1</v>
      </c>
      <c r="O398" s="17">
        <f t="shared" si="63"/>
        <v>-2</v>
      </c>
      <c r="P398" s="17">
        <f t="shared" si="64"/>
        <v>-1</v>
      </c>
      <c r="Q398" s="17"/>
      <c r="R398">
        <f>COUNTIFS(U$3:U398,U398)</f>
        <v>68</v>
      </c>
      <c r="S398">
        <f>INDEX(Quadrant_GoogleSheets!C:C,MATCH(Table4[[#This Row],[PlaceName]],Quadrant_GoogleSheets!A:A,0))</f>
        <v>-2</v>
      </c>
      <c r="T398">
        <f>INDEX(Quadrant_GoogleSheets!D:D,MATCH(Table4[[#This Row],[PlaceName]],Quadrant_GoogleSheets!A:A,0))</f>
        <v>-1</v>
      </c>
      <c r="U398" t="str">
        <f t="shared" si="67"/>
        <v>-2,-1,Ok</v>
      </c>
      <c r="V398">
        <f t="shared" si="61"/>
        <v>0.15</v>
      </c>
      <c r="W398">
        <f t="shared" si="62"/>
        <v>-0.02</v>
      </c>
    </row>
    <row r="399" spans="1:23" x14ac:dyDescent="0.2">
      <c r="A399" s="9">
        <f t="shared" si="68"/>
        <v>396</v>
      </c>
      <c r="B399" s="7" t="s">
        <v>975</v>
      </c>
      <c r="C399" s="6" t="s">
        <v>6</v>
      </c>
      <c r="D399" s="6" t="str">
        <f>IF(A399&gt;0,INDEX('Degree of Public Space By Distr'!A:A,MATCH(RawData_Position!A399,'Degree of Public Space By Distr'!L:L,0)),"")</f>
        <v>สวนหมู่บ้านเศรษฐสิริ</v>
      </c>
      <c r="E399" s="6" t="str">
        <f>IF(A399&gt;0,INDEX('Degree of Public Space By Distr'!J:J,MATCH(RawData_Position!A399,'Degree of Public Space By Distr'!L:L,0)),"")</f>
        <v>เขตคลองสามวา</v>
      </c>
      <c r="F399" s="6">
        <f t="shared" si="65"/>
        <v>-1.8</v>
      </c>
      <c r="G399" s="6">
        <f t="shared" si="66"/>
        <v>-1.02</v>
      </c>
      <c r="H39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399" s="7">
        <f>INDEX(Sheet1!D:D,MATCH(Table4[[#This Row],[PlaceName]],Sheet1!B:B,0))</f>
        <v>13.85723284</v>
      </c>
      <c r="J399" s="7">
        <f>INDEX(Sheet1!E:E,MATCH(Table4[[#This Row],[PlaceName]],Sheet1!B:B,0))</f>
        <v>100.7066753</v>
      </c>
      <c r="K399" s="17"/>
      <c r="L399" s="17" t="s">
        <v>1285</v>
      </c>
      <c r="M399" s="17" t="str">
        <f>IF(A399&gt;0,INDEX('Degree of Public Space By Distr'!A:A,MATCH(RawData_Position!A399,'Degree of Public Space By Distr'!L:L,0)),"")</f>
        <v>สวนหมู่บ้านเศรษฐสิริ</v>
      </c>
      <c r="N399" s="17">
        <f>INDEX(Input_Score!D:D,MATCH(Table4[[#This Row],[TypeScoring]],Input_Score!A:A,0))</f>
        <v>1</v>
      </c>
      <c r="O399" s="17">
        <f t="shared" si="63"/>
        <v>-2</v>
      </c>
      <c r="P399" s="17">
        <f t="shared" si="64"/>
        <v>-1</v>
      </c>
      <c r="Q399" s="17"/>
      <c r="R399">
        <f>COUNTIFS(U$3:U399,U399)</f>
        <v>69</v>
      </c>
      <c r="S399">
        <f>INDEX(Quadrant_GoogleSheets!C:C,MATCH(Table4[[#This Row],[PlaceName]],Quadrant_GoogleSheets!A:A,0))</f>
        <v>-2</v>
      </c>
      <c r="T399">
        <f>INDEX(Quadrant_GoogleSheets!D:D,MATCH(Table4[[#This Row],[PlaceName]],Quadrant_GoogleSheets!A:A,0))</f>
        <v>-1</v>
      </c>
      <c r="U399" t="str">
        <f t="shared" si="67"/>
        <v>-2,-1,Ok</v>
      </c>
      <c r="V399">
        <f t="shared" si="61"/>
        <v>0.2</v>
      </c>
      <c r="W399">
        <f t="shared" si="62"/>
        <v>-0.02</v>
      </c>
    </row>
    <row r="400" spans="1:23" x14ac:dyDescent="0.2">
      <c r="A400" s="9">
        <f t="shared" si="68"/>
        <v>397</v>
      </c>
      <c r="B400" s="7" t="s">
        <v>976</v>
      </c>
      <c r="C400" s="6" t="s">
        <v>6</v>
      </c>
      <c r="D400" s="6" t="s">
        <v>1278</v>
      </c>
      <c r="E400" s="6" t="str">
        <f>IF(A400&gt;0,INDEX('Degree of Public Space By Distr'!J:J,MATCH(RawData_Position!A400,'Degree of Public Space By Distr'!L:L,0)),"")</f>
        <v>เขตคลองสามวา</v>
      </c>
      <c r="F400" s="6">
        <f t="shared" si="65"/>
        <v>-1.75</v>
      </c>
      <c r="G400" s="6">
        <f t="shared" si="66"/>
        <v>-1.02</v>
      </c>
      <c r="H40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0" s="7">
        <f>INDEX(Sheet1!D:D,MATCH(Table4[[#This Row],[PlaceName]],Sheet1!B:B,0))</f>
        <v>13.861112889999999</v>
      </c>
      <c r="J400" s="7">
        <f>INDEX(Sheet1!E:E,MATCH(Table4[[#This Row],[PlaceName]],Sheet1!B:B,0))</f>
        <v>100.6906765</v>
      </c>
      <c r="K400" s="17" t="s">
        <v>1282</v>
      </c>
      <c r="L400" s="17" t="s">
        <v>1285</v>
      </c>
      <c r="M400" s="17" t="str">
        <f>IF(A400&gt;0,INDEX('Degree of Public Space By Distr'!A:A,MATCH(RawData_Position!A400,'Degree of Public Space By Distr'!L:L,0)),"")</f>
        <v xml:space="preserve">สวนหมู่บ้านลีฟวิ่งลากูน </v>
      </c>
      <c r="N400" s="17">
        <f>INDEX(Input_Score!D:D,MATCH(Table4[[#This Row],[TypeScoring]],Input_Score!A:A,0))</f>
        <v>1</v>
      </c>
      <c r="O400" s="17">
        <f t="shared" si="63"/>
        <v>-2</v>
      </c>
      <c r="P400" s="17">
        <f t="shared" si="64"/>
        <v>-1</v>
      </c>
      <c r="Q400" s="17"/>
      <c r="R400">
        <f>COUNTIFS(U$3:U400,U400)</f>
        <v>70</v>
      </c>
      <c r="S400">
        <f>INDEX(Quadrant_GoogleSheets!C:C,MATCH(Table4[[#This Row],[PlaceName]],Quadrant_GoogleSheets!A:A,0))</f>
        <v>-2</v>
      </c>
      <c r="T400">
        <f>INDEX(Quadrant_GoogleSheets!D:D,MATCH(Table4[[#This Row],[PlaceName]],Quadrant_GoogleSheets!A:A,0))</f>
        <v>-1</v>
      </c>
      <c r="U400" t="str">
        <f t="shared" si="67"/>
        <v>-2,-1,Ok</v>
      </c>
      <c r="V400">
        <f t="shared" si="61"/>
        <v>0.25</v>
      </c>
      <c r="W400">
        <f t="shared" si="62"/>
        <v>-0.02</v>
      </c>
    </row>
    <row r="401" spans="1:23" x14ac:dyDescent="0.2">
      <c r="A401" s="9">
        <f t="shared" si="68"/>
        <v>398</v>
      </c>
      <c r="B401" s="7" t="s">
        <v>977</v>
      </c>
      <c r="C401" s="6" t="s">
        <v>6</v>
      </c>
      <c r="D401" s="6" t="str">
        <f>IF(A401&gt;0,INDEX('Degree of Public Space By Distr'!A:A,MATCH(RawData_Position!A401,'Degree of Public Space By Distr'!L:L,0)),"")</f>
        <v>สวนหมู่บ้านไพรเวทเลคการ์เด้น+</v>
      </c>
      <c r="E401" s="6" t="str">
        <f>IF(A401&gt;0,INDEX('Degree of Public Space By Distr'!J:J,MATCH(RawData_Position!A401,'Degree of Public Space By Distr'!L:L,0)),"")</f>
        <v>เขตคลองสามวา</v>
      </c>
      <c r="F401" s="6">
        <f t="shared" si="65"/>
        <v>-2.0499999999999998</v>
      </c>
      <c r="G401" s="6">
        <f t="shared" si="66"/>
        <v>-1.03</v>
      </c>
      <c r="H40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1" s="7">
        <f>INDEX(Sheet1!D:D,MATCH(Table4[[#This Row],[PlaceName]],Sheet1!B:B,0))</f>
        <v>13.862480059999999</v>
      </c>
      <c r="J401" s="7">
        <f>INDEX(Sheet1!E:E,MATCH(Table4[[#This Row],[PlaceName]],Sheet1!B:B,0))</f>
        <v>100.69167179999999</v>
      </c>
      <c r="K401" s="17"/>
      <c r="L401" s="17" t="s">
        <v>1285</v>
      </c>
      <c r="M401" s="17" t="str">
        <f>IF(A401&gt;0,INDEX('Degree of Public Space By Distr'!A:A,MATCH(RawData_Position!A401,'Degree of Public Space By Distr'!L:L,0)),"")</f>
        <v>สวนหมู่บ้านไพรเวทเลคการ์เด้น+</v>
      </c>
      <c r="N401" s="17">
        <f>INDEX(Input_Score!D:D,MATCH(Table4[[#This Row],[TypeScoring]],Input_Score!A:A,0))</f>
        <v>1</v>
      </c>
      <c r="O401" s="17">
        <f t="shared" si="63"/>
        <v>-2</v>
      </c>
      <c r="P401" s="17">
        <f t="shared" si="64"/>
        <v>-1</v>
      </c>
      <c r="Q401" s="17"/>
      <c r="R401">
        <f>COUNTIFS(U$3:U401,U401)</f>
        <v>71</v>
      </c>
      <c r="S401">
        <f>INDEX(Quadrant_GoogleSheets!C:C,MATCH(Table4[[#This Row],[PlaceName]],Quadrant_GoogleSheets!A:A,0))</f>
        <v>-2</v>
      </c>
      <c r="T401">
        <f>INDEX(Quadrant_GoogleSheets!D:D,MATCH(Table4[[#This Row],[PlaceName]],Quadrant_GoogleSheets!A:A,0))</f>
        <v>-1</v>
      </c>
      <c r="U401" t="str">
        <f t="shared" si="67"/>
        <v>-2,-1,Ok</v>
      </c>
      <c r="V401">
        <f t="shared" si="61"/>
        <v>-0.05</v>
      </c>
      <c r="W401">
        <f t="shared" si="62"/>
        <v>-0.03</v>
      </c>
    </row>
    <row r="402" spans="1:23" x14ac:dyDescent="0.2">
      <c r="A402" s="9">
        <f t="shared" si="68"/>
        <v>399</v>
      </c>
      <c r="B402" s="7" t="s">
        <v>978</v>
      </c>
      <c r="C402" s="6" t="s">
        <v>6</v>
      </c>
      <c r="D402" s="6" t="str">
        <f>IF(A402&gt;0,INDEX('Degree of Public Space By Distr'!A:A,MATCH(RawData_Position!A402,'Degree of Public Space By Distr'!L:L,0)),"")</f>
        <v>สวนหมู่บ้านวรารักษ์</v>
      </c>
      <c r="E402" s="6" t="str">
        <f>IF(A402&gt;0,INDEX('Degree of Public Space By Distr'!J:J,MATCH(RawData_Position!A402,'Degree of Public Space By Distr'!L:L,0)),"")</f>
        <v>เขตคลองสามวา</v>
      </c>
      <c r="F402" s="6">
        <f t="shared" si="65"/>
        <v>-2.1</v>
      </c>
      <c r="G402" s="6">
        <f t="shared" si="66"/>
        <v>-1.03</v>
      </c>
      <c r="H40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2" s="7">
        <f>INDEX(Sheet1!D:D,MATCH(Table4[[#This Row],[PlaceName]],Sheet1!B:B,0))</f>
        <v>13.8684165</v>
      </c>
      <c r="J402" s="7">
        <f>INDEX(Sheet1!E:E,MATCH(Table4[[#This Row],[PlaceName]],Sheet1!B:B,0))</f>
        <v>100.7183424</v>
      </c>
      <c r="K402" s="17"/>
      <c r="L402" s="17" t="s">
        <v>1285</v>
      </c>
      <c r="M402" s="17" t="str">
        <f>IF(A402&gt;0,INDEX('Degree of Public Space By Distr'!A:A,MATCH(RawData_Position!A402,'Degree of Public Space By Distr'!L:L,0)),"")</f>
        <v>สวนหมู่บ้านวรารักษ์</v>
      </c>
      <c r="N402" s="17">
        <f>INDEX(Input_Score!D:D,MATCH(Table4[[#This Row],[TypeScoring]],Input_Score!A:A,0))</f>
        <v>1</v>
      </c>
      <c r="O402" s="17">
        <f t="shared" si="63"/>
        <v>-2</v>
      </c>
      <c r="P402" s="17">
        <f t="shared" si="64"/>
        <v>-1</v>
      </c>
      <c r="Q402" s="17"/>
      <c r="R402">
        <f>COUNTIFS(U$3:U402,U402)</f>
        <v>72</v>
      </c>
      <c r="S402">
        <f>INDEX(Quadrant_GoogleSheets!C:C,MATCH(Table4[[#This Row],[PlaceName]],Quadrant_GoogleSheets!A:A,0))</f>
        <v>-2</v>
      </c>
      <c r="T402">
        <f>INDEX(Quadrant_GoogleSheets!D:D,MATCH(Table4[[#This Row],[PlaceName]],Quadrant_GoogleSheets!A:A,0))</f>
        <v>-1</v>
      </c>
      <c r="U402" t="str">
        <f t="shared" si="67"/>
        <v>-2,-1,Ok</v>
      </c>
      <c r="V402">
        <f t="shared" si="61"/>
        <v>-0.1</v>
      </c>
      <c r="W402">
        <f t="shared" si="62"/>
        <v>-0.03</v>
      </c>
    </row>
    <row r="403" spans="1:23" x14ac:dyDescent="0.2">
      <c r="A403" s="9">
        <f t="shared" si="68"/>
        <v>400</v>
      </c>
      <c r="B403" s="7" t="s">
        <v>979</v>
      </c>
      <c r="C403" s="6" t="s">
        <v>6</v>
      </c>
      <c r="D403" s="6" t="str">
        <f>IF(A403&gt;0,INDEX('Degree of Public Space By Distr'!A:A,MATCH(RawData_Position!A403,'Degree of Public Space By Distr'!L:L,0)),"")</f>
        <v>สวนไพศาลปาร์ควิวล์</v>
      </c>
      <c r="E403" s="6" t="str">
        <f>IF(A403&gt;0,INDEX('Degree of Public Space By Distr'!J:J,MATCH(RawData_Position!A403,'Degree of Public Space By Distr'!L:L,0)),"")</f>
        <v>เขตคลองสามวา</v>
      </c>
      <c r="F403" s="6">
        <f t="shared" si="65"/>
        <v>-2.15</v>
      </c>
      <c r="G403" s="6">
        <f t="shared" si="66"/>
        <v>-1.03</v>
      </c>
      <c r="H403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3" s="7">
        <f>INDEX(Sheet1!D:D,MATCH(Table4[[#This Row],[PlaceName]],Sheet1!B:B,0))</f>
        <v>13.87057051</v>
      </c>
      <c r="J403" s="7">
        <f>INDEX(Sheet1!E:E,MATCH(Table4[[#This Row],[PlaceName]],Sheet1!B:B,0))</f>
        <v>100.7586556</v>
      </c>
      <c r="K403" s="17"/>
      <c r="L403" s="17" t="s">
        <v>1285</v>
      </c>
      <c r="M403" s="17" t="str">
        <f>IF(A403&gt;0,INDEX('Degree of Public Space By Distr'!A:A,MATCH(RawData_Position!A403,'Degree of Public Space By Distr'!L:L,0)),"")</f>
        <v>สวนไพศาลปาร์ควิวล์</v>
      </c>
      <c r="N403" s="17">
        <f>INDEX(Input_Score!D:D,MATCH(Table4[[#This Row],[TypeScoring]],Input_Score!A:A,0))</f>
        <v>1</v>
      </c>
      <c r="O403" s="17">
        <f t="shared" si="63"/>
        <v>-2</v>
      </c>
      <c r="P403" s="17">
        <f t="shared" si="64"/>
        <v>-1</v>
      </c>
      <c r="Q403" s="17"/>
      <c r="R403">
        <f>COUNTIFS(U$3:U403,U403)</f>
        <v>73</v>
      </c>
      <c r="S403">
        <f>INDEX(Quadrant_GoogleSheets!C:C,MATCH(Table4[[#This Row],[PlaceName]],Quadrant_GoogleSheets!A:A,0))</f>
        <v>-2</v>
      </c>
      <c r="T403">
        <f>INDEX(Quadrant_GoogleSheets!D:D,MATCH(Table4[[#This Row],[PlaceName]],Quadrant_GoogleSheets!A:A,0))</f>
        <v>-1</v>
      </c>
      <c r="U403" t="str">
        <f t="shared" si="67"/>
        <v>-2,-1,Ok</v>
      </c>
      <c r="V403">
        <f t="shared" si="61"/>
        <v>-0.15</v>
      </c>
      <c r="W403">
        <f t="shared" si="62"/>
        <v>-0.03</v>
      </c>
    </row>
    <row r="404" spans="1:23" x14ac:dyDescent="0.2">
      <c r="A404" s="9">
        <f t="shared" si="68"/>
        <v>401</v>
      </c>
      <c r="B404" s="7" t="s">
        <v>980</v>
      </c>
      <c r="C404" s="6" t="s">
        <v>6</v>
      </c>
      <c r="D404" s="6" t="str">
        <f>IF(A404&gt;0,INDEX('Degree of Public Space By Distr'!A:A,MATCH(RawData_Position!A404,'Degree of Public Space By Distr'!L:L,0)),"")</f>
        <v>สวนหมู่บ้านภัทรินทร์ 2</v>
      </c>
      <c r="E404" s="6" t="str">
        <f>IF(A404&gt;0,INDEX('Degree of Public Space By Distr'!J:J,MATCH(RawData_Position!A404,'Degree of Public Space By Distr'!L:L,0)),"")</f>
        <v>เขตคลองสามวา</v>
      </c>
      <c r="F404" s="6">
        <f t="shared" si="65"/>
        <v>-2.2000000000000002</v>
      </c>
      <c r="G404" s="6">
        <f t="shared" si="66"/>
        <v>-1.03</v>
      </c>
      <c r="H404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4" s="7">
        <f>INDEX(Sheet1!D:D,MATCH(Table4[[#This Row],[PlaceName]],Sheet1!B:B,0))</f>
        <v>13.83788562</v>
      </c>
      <c r="J404" s="7">
        <f>INDEX(Sheet1!E:E,MATCH(Table4[[#This Row],[PlaceName]],Sheet1!B:B,0))</f>
        <v>100.7181803</v>
      </c>
      <c r="K404" s="17"/>
      <c r="L404" s="17" t="s">
        <v>1285</v>
      </c>
      <c r="M404" s="17" t="str">
        <f>IF(A404&gt;0,INDEX('Degree of Public Space By Distr'!A:A,MATCH(RawData_Position!A404,'Degree of Public Space By Distr'!L:L,0)),"")</f>
        <v>สวนหมู่บ้านภัทรินทร์ 2</v>
      </c>
      <c r="N404" s="17">
        <f>INDEX(Input_Score!D:D,MATCH(Table4[[#This Row],[TypeScoring]],Input_Score!A:A,0))</f>
        <v>1</v>
      </c>
      <c r="O404" s="17">
        <f t="shared" si="63"/>
        <v>-2</v>
      </c>
      <c r="P404" s="17">
        <f t="shared" si="64"/>
        <v>-1</v>
      </c>
      <c r="Q404" s="17"/>
      <c r="R404">
        <f>COUNTIFS(U$3:U404,U404)</f>
        <v>74</v>
      </c>
      <c r="S404">
        <f>INDEX(Quadrant_GoogleSheets!C:C,MATCH(Table4[[#This Row],[PlaceName]],Quadrant_GoogleSheets!A:A,0))</f>
        <v>-2</v>
      </c>
      <c r="T404">
        <f>INDEX(Quadrant_GoogleSheets!D:D,MATCH(Table4[[#This Row],[PlaceName]],Quadrant_GoogleSheets!A:A,0))</f>
        <v>-1</v>
      </c>
      <c r="U404" t="str">
        <f t="shared" si="67"/>
        <v>-2,-1,Ok</v>
      </c>
      <c r="V404">
        <f t="shared" si="61"/>
        <v>-0.2</v>
      </c>
      <c r="W404">
        <f t="shared" si="62"/>
        <v>-0.03</v>
      </c>
    </row>
    <row r="405" spans="1:23" x14ac:dyDescent="0.2">
      <c r="A405" s="9">
        <f t="shared" si="68"/>
        <v>402</v>
      </c>
      <c r="B405" s="7" t="s">
        <v>981</v>
      </c>
      <c r="C405" s="6" t="s">
        <v>6</v>
      </c>
      <c r="D405" s="6" t="str">
        <f>IF(A405&gt;0,INDEX('Degree of Public Space By Distr'!A:A,MATCH(RawData_Position!A405,'Degree of Public Space By Distr'!L:L,0)),"")</f>
        <v>สวนหมู่บ้านนลินเรสซิเด้นซ์</v>
      </c>
      <c r="E405" s="6" t="str">
        <f>IF(A405&gt;0,INDEX('Degree of Public Space By Distr'!J:J,MATCH(RawData_Position!A405,'Degree of Public Space By Distr'!L:L,0)),"")</f>
        <v>เขตคลองสามวา</v>
      </c>
      <c r="F405" s="6">
        <f t="shared" si="65"/>
        <v>-2.25</v>
      </c>
      <c r="G405" s="6">
        <f t="shared" si="66"/>
        <v>-1.03</v>
      </c>
      <c r="H405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5" s="7">
        <f>INDEX(Sheet1!D:D,MATCH(Table4[[#This Row],[PlaceName]],Sheet1!B:B,0))</f>
        <v>13.8328653</v>
      </c>
      <c r="J405" s="7">
        <f>INDEX(Sheet1!E:E,MATCH(Table4[[#This Row],[PlaceName]],Sheet1!B:B,0))</f>
        <v>100.71670829999999</v>
      </c>
      <c r="K405" s="17"/>
      <c r="L405" s="17" t="s">
        <v>1285</v>
      </c>
      <c r="M405" s="17" t="str">
        <f>IF(A405&gt;0,INDEX('Degree of Public Space By Distr'!A:A,MATCH(RawData_Position!A405,'Degree of Public Space By Distr'!L:L,0)),"")</f>
        <v>สวนหมู่บ้านนลินเรสซิเด้นซ์</v>
      </c>
      <c r="N405" s="17">
        <f>INDEX(Input_Score!D:D,MATCH(Table4[[#This Row],[TypeScoring]],Input_Score!A:A,0))</f>
        <v>1</v>
      </c>
      <c r="O405" s="17">
        <f t="shared" si="63"/>
        <v>-2</v>
      </c>
      <c r="P405" s="17">
        <f t="shared" si="64"/>
        <v>-1</v>
      </c>
      <c r="Q405" s="17"/>
      <c r="R405">
        <f>COUNTIFS(U$3:U405,U405)</f>
        <v>75</v>
      </c>
      <c r="S405">
        <f>INDEX(Quadrant_GoogleSheets!C:C,MATCH(Table4[[#This Row],[PlaceName]],Quadrant_GoogleSheets!A:A,0))</f>
        <v>-2</v>
      </c>
      <c r="T405">
        <f>INDEX(Quadrant_GoogleSheets!D:D,MATCH(Table4[[#This Row],[PlaceName]],Quadrant_GoogleSheets!A:A,0))</f>
        <v>-1</v>
      </c>
      <c r="U405" t="str">
        <f t="shared" si="67"/>
        <v>-2,-1,Ok</v>
      </c>
      <c r="V405">
        <f t="shared" si="61"/>
        <v>-0.25</v>
      </c>
      <c r="W405">
        <f t="shared" si="62"/>
        <v>-0.03</v>
      </c>
    </row>
    <row r="406" spans="1:23" x14ac:dyDescent="0.2">
      <c r="A406" s="9">
        <f t="shared" si="68"/>
        <v>403</v>
      </c>
      <c r="B406" s="7" t="s">
        <v>982</v>
      </c>
      <c r="C406" s="6" t="s">
        <v>6</v>
      </c>
      <c r="D406" s="6" t="str">
        <f>IF(A406&gt;0,INDEX('Degree of Public Space By Distr'!A:A,MATCH(RawData_Position!A406,'Degree of Public Space By Distr'!L:L,0)),"")</f>
        <v>สวนหมู่บ้าน มัณฑนา</v>
      </c>
      <c r="E406" s="6" t="str">
        <f>IF(A406&gt;0,INDEX('Degree of Public Space By Distr'!J:J,MATCH(RawData_Position!A406,'Degree of Public Space By Distr'!L:L,0)),"")</f>
        <v>เขตคลองสามวา</v>
      </c>
      <c r="F406" s="6">
        <f t="shared" si="65"/>
        <v>-1.95</v>
      </c>
      <c r="G406" s="6">
        <f t="shared" si="66"/>
        <v>-1.03</v>
      </c>
      <c r="H406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6" s="7">
        <f>INDEX(Sheet1!D:D,MATCH(Table4[[#This Row],[PlaceName]],Sheet1!B:B,0))</f>
        <v>13.84705074</v>
      </c>
      <c r="J406" s="7">
        <f>INDEX(Sheet1!E:E,MATCH(Table4[[#This Row],[PlaceName]],Sheet1!B:B,0))</f>
        <v>100.67608540000001</v>
      </c>
      <c r="K406" s="17"/>
      <c r="L406" s="17" t="s">
        <v>1285</v>
      </c>
      <c r="M406" s="17" t="str">
        <f>IF(A406&gt;0,INDEX('Degree of Public Space By Distr'!A:A,MATCH(RawData_Position!A406,'Degree of Public Space By Distr'!L:L,0)),"")</f>
        <v>สวนหมู่บ้าน มัณฑนา</v>
      </c>
      <c r="N406" s="17">
        <f>INDEX(Input_Score!D:D,MATCH(Table4[[#This Row],[TypeScoring]],Input_Score!A:A,0))</f>
        <v>1</v>
      </c>
      <c r="O406" s="17">
        <f t="shared" si="63"/>
        <v>-2</v>
      </c>
      <c r="P406" s="17">
        <f t="shared" si="64"/>
        <v>-1</v>
      </c>
      <c r="Q406" s="17"/>
      <c r="R406">
        <f>COUNTIFS(U$3:U406,U406)</f>
        <v>76</v>
      </c>
      <c r="S406">
        <f>INDEX(Quadrant_GoogleSheets!C:C,MATCH(Table4[[#This Row],[PlaceName]],Quadrant_GoogleSheets!A:A,0))</f>
        <v>-2</v>
      </c>
      <c r="T406">
        <f>INDEX(Quadrant_GoogleSheets!D:D,MATCH(Table4[[#This Row],[PlaceName]],Quadrant_GoogleSheets!A:A,0))</f>
        <v>-1</v>
      </c>
      <c r="U406" t="str">
        <f t="shared" si="67"/>
        <v>-2,-1,Ok</v>
      </c>
      <c r="V406">
        <f>INDEX(AD:AD,MATCH($R406,$Z:$Z,0))</f>
        <v>0.05</v>
      </c>
      <c r="W406">
        <f t="shared" si="62"/>
        <v>-0.03</v>
      </c>
    </row>
    <row r="407" spans="1:23" x14ac:dyDescent="0.2">
      <c r="A407" s="9">
        <f t="shared" si="68"/>
        <v>404</v>
      </c>
      <c r="B407" s="7" t="s">
        <v>983</v>
      </c>
      <c r="C407" s="6" t="s">
        <v>6</v>
      </c>
      <c r="D407" s="6" t="str">
        <f>IF(A407&gt;0,INDEX('Degree of Public Space By Distr'!A:A,MATCH(RawData_Position!A407,'Degree of Public Space By Distr'!L:L,0)),"")</f>
        <v>สวนหมู่บ้านเมอร์ราญาเพลส</v>
      </c>
      <c r="E407" s="6" t="str">
        <f>IF(A407&gt;0,INDEX('Degree of Public Space By Distr'!J:J,MATCH(RawData_Position!A407,'Degree of Public Space By Distr'!L:L,0)),"")</f>
        <v>เขตคลองสามวา</v>
      </c>
      <c r="F407" s="6">
        <f t="shared" si="65"/>
        <v>-1.9</v>
      </c>
      <c r="G407" s="6">
        <f t="shared" si="66"/>
        <v>-1.03</v>
      </c>
      <c r="H407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7" s="7">
        <f>INDEX(Sheet1!D:D,MATCH(Table4[[#This Row],[PlaceName]],Sheet1!B:B,0))</f>
        <v>13.8545578</v>
      </c>
      <c r="J407" s="7">
        <f>INDEX(Sheet1!E:E,MATCH(Table4[[#This Row],[PlaceName]],Sheet1!B:B,0))</f>
        <v>100.6784351</v>
      </c>
      <c r="K407" s="17"/>
      <c r="L407" s="17" t="s">
        <v>1285</v>
      </c>
      <c r="M407" s="17" t="str">
        <f>IF(A407&gt;0,INDEX('Degree of Public Space By Distr'!A:A,MATCH(RawData_Position!A407,'Degree of Public Space By Distr'!L:L,0)),"")</f>
        <v>สวนหมู่บ้านเมอร์ราญาเพลส</v>
      </c>
      <c r="N407" s="17">
        <f>INDEX(Input_Score!D:D,MATCH(Table4[[#This Row],[TypeScoring]],Input_Score!A:A,0))</f>
        <v>1</v>
      </c>
      <c r="O407" s="17">
        <f t="shared" si="63"/>
        <v>-2</v>
      </c>
      <c r="P407" s="17">
        <f t="shared" si="64"/>
        <v>-1</v>
      </c>
      <c r="Q407" s="17"/>
      <c r="R407">
        <f>COUNTIFS(U$3:U407,U407)</f>
        <v>77</v>
      </c>
      <c r="S407">
        <f>INDEX(Quadrant_GoogleSheets!C:C,MATCH(Table4[[#This Row],[PlaceName]],Quadrant_GoogleSheets!A:A,0))</f>
        <v>-2</v>
      </c>
      <c r="T407">
        <f>INDEX(Quadrant_GoogleSheets!D:D,MATCH(Table4[[#This Row],[PlaceName]],Quadrant_GoogleSheets!A:A,0))</f>
        <v>-1</v>
      </c>
      <c r="U407" t="str">
        <f t="shared" si="67"/>
        <v>-2,-1,Ok</v>
      </c>
      <c r="V407">
        <f t="shared" si="61"/>
        <v>0.1</v>
      </c>
      <c r="W407">
        <f t="shared" si="62"/>
        <v>-0.03</v>
      </c>
    </row>
    <row r="408" spans="1:23" x14ac:dyDescent="0.2">
      <c r="A408" s="9">
        <f t="shared" si="68"/>
        <v>405</v>
      </c>
      <c r="B408" s="7" t="s">
        <v>984</v>
      </c>
      <c r="C408" s="6" t="s">
        <v>6</v>
      </c>
      <c r="D408" s="6" t="str">
        <f>IF(A408&gt;0,INDEX('Degree of Public Space By Distr'!A:A,MATCH(RawData_Position!A408,'Degree of Public Space By Distr'!L:L,0)),"")</f>
        <v>สวนหมู่บ้านบุศรินทร์ซอย ร.ร. กลางคลองสองถนนพระยาสุเรนทร์ แขวงสามวาตะวันตก</v>
      </c>
      <c r="E408" s="6" t="str">
        <f>IF(A408&gt;0,INDEX('Degree of Public Space By Distr'!J:J,MATCH(RawData_Position!A408,'Degree of Public Space By Distr'!L:L,0)),"")</f>
        <v>เขตคลองสามวา</v>
      </c>
      <c r="F408" s="6">
        <f t="shared" si="65"/>
        <v>-1.85</v>
      </c>
      <c r="G408" s="6">
        <f t="shared" si="66"/>
        <v>-1.03</v>
      </c>
      <c r="H408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8" s="7">
        <f>INDEX(Sheet1!D:D,MATCH(Table4[[#This Row],[PlaceName]],Sheet1!B:B,0))</f>
        <v>13.86548131</v>
      </c>
      <c r="J408" s="7">
        <f>INDEX(Sheet1!E:E,MATCH(Table4[[#This Row],[PlaceName]],Sheet1!B:B,0))</f>
        <v>100.6972586</v>
      </c>
      <c r="K408" s="17"/>
      <c r="L408" s="17" t="s">
        <v>1285</v>
      </c>
      <c r="M408" s="17" t="str">
        <f>IF(A408&gt;0,INDEX('Degree of Public Space By Distr'!A:A,MATCH(RawData_Position!A408,'Degree of Public Space By Distr'!L:L,0)),"")</f>
        <v>สวนหมู่บ้านบุศรินทร์ซอย ร.ร. กลางคลองสองถนนพระยาสุเรนทร์ แขวงสามวาตะวันตก</v>
      </c>
      <c r="N408" s="17">
        <f>INDEX(Input_Score!D:D,MATCH(Table4[[#This Row],[TypeScoring]],Input_Score!A:A,0))</f>
        <v>1</v>
      </c>
      <c r="O408" s="17">
        <f t="shared" si="63"/>
        <v>-2</v>
      </c>
      <c r="P408" s="17">
        <f t="shared" si="64"/>
        <v>-1</v>
      </c>
      <c r="Q408" s="17"/>
      <c r="R408">
        <f>COUNTIFS(U$3:U408,U408)</f>
        <v>78</v>
      </c>
      <c r="S408">
        <f>INDEX(Quadrant_GoogleSheets!C:C,MATCH(Table4[[#This Row],[PlaceName]],Quadrant_GoogleSheets!A:A,0))</f>
        <v>-2</v>
      </c>
      <c r="T408">
        <f>INDEX(Quadrant_GoogleSheets!D:D,MATCH(Table4[[#This Row],[PlaceName]],Quadrant_GoogleSheets!A:A,0))</f>
        <v>-1</v>
      </c>
      <c r="U408" t="str">
        <f t="shared" si="67"/>
        <v>-2,-1,Ok</v>
      </c>
      <c r="V408">
        <f t="shared" si="61"/>
        <v>0.15</v>
      </c>
      <c r="W408">
        <f t="shared" si="62"/>
        <v>-0.03</v>
      </c>
    </row>
    <row r="409" spans="1:23" x14ac:dyDescent="0.2">
      <c r="A409" s="9">
        <f t="shared" si="68"/>
        <v>406</v>
      </c>
      <c r="B409" s="7" t="s">
        <v>985</v>
      </c>
      <c r="C409" s="6" t="s">
        <v>6</v>
      </c>
      <c r="D409" s="6" t="str">
        <f>IF(A409&gt;0,INDEX('Degree of Public Space By Distr'!A:A,MATCH(RawData_Position!A409,'Degree of Public Space By Distr'!L:L,0)),"")</f>
        <v>สวนหมู่บ้านชัยพฤกษ์ รามอินทรา วงแหวน 2</v>
      </c>
      <c r="E409" s="6" t="str">
        <f>IF(A409&gt;0,INDEX('Degree of Public Space By Distr'!J:J,MATCH(RawData_Position!A409,'Degree of Public Space By Distr'!L:L,0)),"")</f>
        <v>เขตคลองสามวา</v>
      </c>
      <c r="F409" s="6">
        <f t="shared" si="65"/>
        <v>-1.8</v>
      </c>
      <c r="G409" s="6">
        <f t="shared" si="66"/>
        <v>-1.03</v>
      </c>
      <c r="H409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09" s="7">
        <f>INDEX(Sheet1!D:D,MATCH(Table4[[#This Row],[PlaceName]],Sheet1!B:B,0))</f>
        <v>13.849837300000001</v>
      </c>
      <c r="J409" s="7">
        <f>INDEX(Sheet1!E:E,MATCH(Table4[[#This Row],[PlaceName]],Sheet1!B:B,0))</f>
        <v>100.68484239999999</v>
      </c>
      <c r="K409" s="17"/>
      <c r="L409" s="17" t="s">
        <v>1285</v>
      </c>
      <c r="M409" s="17" t="str">
        <f>IF(A409&gt;0,INDEX('Degree of Public Space By Distr'!A:A,MATCH(RawData_Position!A409,'Degree of Public Space By Distr'!L:L,0)),"")</f>
        <v>สวนหมู่บ้านชัยพฤกษ์ รามอินทรา วงแหวน 2</v>
      </c>
      <c r="N409" s="17">
        <f>INDEX(Input_Score!D:D,MATCH(Table4[[#This Row],[TypeScoring]],Input_Score!A:A,0))</f>
        <v>1</v>
      </c>
      <c r="O409" s="17">
        <f t="shared" si="63"/>
        <v>-2</v>
      </c>
      <c r="P409" s="17">
        <f t="shared" si="64"/>
        <v>-1</v>
      </c>
      <c r="Q409" s="17"/>
      <c r="R409">
        <f>COUNTIFS(U$3:U409,U409)</f>
        <v>79</v>
      </c>
      <c r="S409">
        <f>INDEX(Quadrant_GoogleSheets!C:C,MATCH(Table4[[#This Row],[PlaceName]],Quadrant_GoogleSheets!A:A,0))</f>
        <v>-2</v>
      </c>
      <c r="T409">
        <f>INDEX(Quadrant_GoogleSheets!D:D,MATCH(Table4[[#This Row],[PlaceName]],Quadrant_GoogleSheets!A:A,0))</f>
        <v>-1</v>
      </c>
      <c r="U409" t="str">
        <f t="shared" si="67"/>
        <v>-2,-1,Ok</v>
      </c>
      <c r="V409">
        <f t="shared" si="61"/>
        <v>0.2</v>
      </c>
      <c r="W409">
        <f t="shared" si="62"/>
        <v>-0.03</v>
      </c>
    </row>
    <row r="410" spans="1:23" x14ac:dyDescent="0.2">
      <c r="A410" s="9">
        <f t="shared" si="68"/>
        <v>407</v>
      </c>
      <c r="B410" s="7" t="s">
        <v>986</v>
      </c>
      <c r="C410" s="6" t="s">
        <v>6</v>
      </c>
      <c r="D410" s="6" t="str">
        <f>IF(A410&gt;0,INDEX('Degree of Public Space By Distr'!A:A,MATCH(RawData_Position!A410,'Degree of Public Space By Distr'!L:L,0)),"")</f>
        <v>สวนหมู่บ้านพร้อมพัฒน์ แขวงสามวาตะวันตก</v>
      </c>
      <c r="E410" s="6" t="str">
        <f>IF(A410&gt;0,INDEX('Degree of Public Space By Distr'!J:J,MATCH(RawData_Position!A410,'Degree of Public Space By Distr'!L:L,0)),"")</f>
        <v>เขตคลองสามวา</v>
      </c>
      <c r="F410" s="6">
        <f t="shared" si="65"/>
        <v>-1.75</v>
      </c>
      <c r="G410" s="6">
        <f t="shared" si="66"/>
        <v>-1.03</v>
      </c>
      <c r="H410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10" s="7">
        <f>INDEX(Sheet1!D:D,MATCH(Table4[[#This Row],[PlaceName]],Sheet1!B:B,0))</f>
        <v>13.87740996</v>
      </c>
      <c r="J410" s="7">
        <f>INDEX(Sheet1!E:E,MATCH(Table4[[#This Row],[PlaceName]],Sheet1!B:B,0))</f>
        <v>100.7121599</v>
      </c>
      <c r="K410" s="17"/>
      <c r="L410" s="17" t="s">
        <v>1285</v>
      </c>
      <c r="M410" s="17" t="str">
        <f>IF(A410&gt;0,INDEX('Degree of Public Space By Distr'!A:A,MATCH(RawData_Position!A410,'Degree of Public Space By Distr'!L:L,0)),"")</f>
        <v>สวนหมู่บ้านพร้อมพัฒน์ แขวงสามวาตะวันตก</v>
      </c>
      <c r="N410" s="17">
        <f>INDEX(Input_Score!D:D,MATCH(Table4[[#This Row],[TypeScoring]],Input_Score!A:A,0))</f>
        <v>1</v>
      </c>
      <c r="O410" s="17">
        <f t="shared" si="63"/>
        <v>-2</v>
      </c>
      <c r="P410" s="17">
        <f t="shared" si="64"/>
        <v>-1</v>
      </c>
      <c r="Q410" s="17"/>
      <c r="R410">
        <f>COUNTIFS(U$3:U410,U410)</f>
        <v>80</v>
      </c>
      <c r="S410">
        <f>INDEX(Quadrant_GoogleSheets!C:C,MATCH(Table4[[#This Row],[PlaceName]],Quadrant_GoogleSheets!A:A,0))</f>
        <v>-2</v>
      </c>
      <c r="T410">
        <f>INDEX(Quadrant_GoogleSheets!D:D,MATCH(Table4[[#This Row],[PlaceName]],Quadrant_GoogleSheets!A:A,0))</f>
        <v>-1</v>
      </c>
      <c r="U410" t="str">
        <f t="shared" si="67"/>
        <v>-2,-1,Ok</v>
      </c>
      <c r="V410">
        <f t="shared" si="61"/>
        <v>0.25</v>
      </c>
      <c r="W410">
        <f t="shared" si="62"/>
        <v>-0.03</v>
      </c>
    </row>
    <row r="411" spans="1:23" x14ac:dyDescent="0.2">
      <c r="A411" s="9">
        <f t="shared" si="68"/>
        <v>408</v>
      </c>
      <c r="B411" s="7" t="s">
        <v>987</v>
      </c>
      <c r="C411" s="6" t="s">
        <v>6</v>
      </c>
      <c r="D411" s="6" t="str">
        <f>IF(A411&gt;0,INDEX('Degree of Public Space By Distr'!A:A,MATCH(RawData_Position!A411,'Degree of Public Space By Distr'!L:L,0)),"")</f>
        <v>สวนหมู่บ้านฮาบิเทีย ซาฟารี</v>
      </c>
      <c r="E411" s="6" t="str">
        <f>IF(A411&gt;0,INDEX('Degree of Public Space By Distr'!J:J,MATCH(RawData_Position!A411,'Degree of Public Space By Distr'!L:L,0)),"")</f>
        <v>เขตคลองสามวา</v>
      </c>
      <c r="F411" s="6">
        <f t="shared" si="65"/>
        <v>-2.0499999999999998</v>
      </c>
      <c r="G411" s="6">
        <f t="shared" si="66"/>
        <v>-1.04</v>
      </c>
      <c r="H411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11" s="7">
        <f>INDEX(Sheet1!D:D,MATCH(Table4[[#This Row],[PlaceName]],Sheet1!B:B,0))</f>
        <v>13.87520804</v>
      </c>
      <c r="J411" s="7">
        <f>INDEX(Sheet1!E:E,MATCH(Table4[[#This Row],[PlaceName]],Sheet1!B:B,0))</f>
        <v>100.7096782</v>
      </c>
      <c r="K411" s="17"/>
      <c r="L411" s="17" t="s">
        <v>1285</v>
      </c>
      <c r="M411" s="17" t="str">
        <f>IF(A411&gt;0,INDEX('Degree of Public Space By Distr'!A:A,MATCH(RawData_Position!A411,'Degree of Public Space By Distr'!L:L,0)),"")</f>
        <v>สวนหมู่บ้านฮาบิเทีย ซาฟารี</v>
      </c>
      <c r="N411" s="17">
        <f>INDEX(Input_Score!D:D,MATCH(Table4[[#This Row],[TypeScoring]],Input_Score!A:A,0))</f>
        <v>1</v>
      </c>
      <c r="O411" s="17">
        <f t="shared" si="63"/>
        <v>-2</v>
      </c>
      <c r="P411" s="17">
        <f t="shared" si="64"/>
        <v>-1</v>
      </c>
      <c r="Q411" s="17"/>
      <c r="R411">
        <f>COUNTIFS(U$3:U411,U411)</f>
        <v>81</v>
      </c>
      <c r="S411">
        <f>INDEX(Quadrant_GoogleSheets!C:C,MATCH(Table4[[#This Row],[PlaceName]],Quadrant_GoogleSheets!A:A,0))</f>
        <v>-2</v>
      </c>
      <c r="T411">
        <f>INDEX(Quadrant_GoogleSheets!D:D,MATCH(Table4[[#This Row],[PlaceName]],Quadrant_GoogleSheets!A:A,0))</f>
        <v>-1</v>
      </c>
      <c r="U411" t="str">
        <f t="shared" si="67"/>
        <v>-2,-1,Ok</v>
      </c>
      <c r="V411">
        <f t="shared" si="61"/>
        <v>-0.05</v>
      </c>
      <c r="W411">
        <f t="shared" si="62"/>
        <v>-0.04</v>
      </c>
    </row>
    <row r="412" spans="1:23" x14ac:dyDescent="0.2">
      <c r="A412" s="9">
        <f t="shared" si="68"/>
        <v>409</v>
      </c>
      <c r="B412" s="7" t="s">
        <v>988</v>
      </c>
      <c r="C412" s="6" t="s">
        <v>6</v>
      </c>
      <c r="D412" s="6" t="str">
        <f>IF(A412&gt;0,INDEX('Degree of Public Space By Distr'!A:A,MATCH(RawData_Position!A412,'Degree of Public Space By Distr'!L:L,0)),"")</f>
        <v>สวนหมู่บ้านเอื้ออาทร โครงการถนนปัญญา-รามอินทรา</v>
      </c>
      <c r="E412" s="6" t="str">
        <f>IF(A412&gt;0,INDEX('Degree of Public Space By Distr'!J:J,MATCH(RawData_Position!A412,'Degree of Public Space By Distr'!L:L,0)),"")</f>
        <v>เขตคลองสามวา</v>
      </c>
      <c r="F412" s="6">
        <f t="shared" si="65"/>
        <v>-2.1</v>
      </c>
      <c r="G412" s="6">
        <f t="shared" si="66"/>
        <v>-1.04</v>
      </c>
      <c r="H412" s="10" t="str">
        <f>IFERROR(INDEX(Quadrant_GoogleSheets!B:B,MATCH(Table4[[#This Row],[PlaceName]],Quadrant_GoogleSheets!A:A,0)),INDEX(Quadrant_GoogleSheets!B:B,MATCH(Table4[[#This Row],[Column1]],Quadrant_GoogleSheets!A:A,0)))</f>
        <v>E</v>
      </c>
      <c r="I412" s="7">
        <f>INDEX(Sheet1!D:D,MATCH(Table4[[#This Row],[PlaceName]],Sheet1!B:B,0))</f>
        <v>13.85180383</v>
      </c>
      <c r="J412" s="7">
        <f>INDEX(Sheet1!E:E,MATCH(Table4[[#This Row],[PlaceName]],Sheet1!B:B,0))</f>
        <v>100.70131840000001</v>
      </c>
      <c r="K412" s="17"/>
      <c r="L412" s="17" t="s">
        <v>1285</v>
      </c>
      <c r="M412" s="17" t="str">
        <f>IF(A412&gt;0,INDEX('Degree of Public Space By Distr'!A:A,MATCH(RawData_Position!A412,'Degree of Public Space By Distr'!L:L,0)),"")</f>
        <v>สวนหมู่บ้านเอื้ออาทร โครงการถนนปัญญา-รามอินทรา</v>
      </c>
      <c r="N412" s="17">
        <f>INDEX(Input_Score!D:D,MATCH(Table4[[#This Row],[TypeScoring]],Input_Score!A:A,0))</f>
        <v>1</v>
      </c>
      <c r="O412" s="17">
        <f t="shared" si="63"/>
        <v>-2</v>
      </c>
      <c r="P412" s="17">
        <f t="shared" si="64"/>
        <v>-1</v>
      </c>
      <c r="Q412" s="17"/>
      <c r="R412">
        <f>COUNTIFS(U$3:U412,U412)</f>
        <v>82</v>
      </c>
      <c r="S412">
        <f>INDEX(Quadrant_GoogleSheets!C:C,MATCH(Table4[[#This Row],[PlaceName]],Quadrant_GoogleSheets!A:A,0))</f>
        <v>-2</v>
      </c>
      <c r="T412">
        <f>INDEX(Quadrant_GoogleSheets!D:D,MATCH(Table4[[#This Row],[PlaceName]],Quadrant_GoogleSheets!A:A,0))</f>
        <v>-1</v>
      </c>
      <c r="U412" t="str">
        <f t="shared" si="67"/>
        <v>-2,-1,Ok</v>
      </c>
      <c r="V412">
        <f t="shared" si="61"/>
        <v>-0.1</v>
      </c>
      <c r="W412">
        <f t="shared" si="62"/>
        <v>-0.04</v>
      </c>
    </row>
    <row r="413" spans="1:23" x14ac:dyDescent="0.2">
      <c r="A413" s="9">
        <f t="shared" si="68"/>
        <v>410</v>
      </c>
      <c r="B413" s="7" t="s">
        <v>989</v>
      </c>
      <c r="C413" s="6" t="s">
        <v>6</v>
      </c>
      <c r="D413" s="6" t="str">
        <f>IF(A413&gt;0,INDEX('Degree of Public Space By Distr'!A:A,MATCH(RawData_Position!A413,'Degree of Public Space By Distr'!L:L,0)),"")</f>
        <v>สำนักปฏิบัติธรรมวิริยะธัมโม ถ.วัดสุขใจ</v>
      </c>
      <c r="E413" s="6" t="str">
        <f>IF(A413&gt;0,INDEX('Degree of Public Space By Distr'!J:J,MATCH(RawData_Position!A413,'Degree of Public Space By Distr'!L:L,0)),"")</f>
        <v>เขตคลองสามวา</v>
      </c>
      <c r="F413" s="6">
        <f t="shared" si="65"/>
        <v>0.1</v>
      </c>
      <c r="G413" s="6">
        <f t="shared" si="66"/>
        <v>-0.95</v>
      </c>
      <c r="H413" s="10" t="str">
        <f>IFERROR(INDEX(Quadrant_GoogleSheets!B:B,MATCH(Table4[[#This Row],[PlaceName]],Quadrant_GoogleSheets!A:A,0)),INDEX(Quadrant_GoogleSheets!B:B,MATCH(Table4[[#This Row],[Column1]],Quadrant_GoogleSheets!A:A,0)))</f>
        <v>I</v>
      </c>
      <c r="I413" s="7">
        <f>INDEX(Sheet1!D:D,MATCH(Table4[[#This Row],[PlaceName]],Sheet1!B:B,0))</f>
        <v>13.862718510000001</v>
      </c>
      <c r="J413" s="7">
        <f>INDEX(Sheet1!E:E,MATCH(Table4[[#This Row],[PlaceName]],Sheet1!B:B,0))</f>
        <v>100.75275259999999</v>
      </c>
      <c r="K413" s="17"/>
      <c r="L413" s="17" t="s">
        <v>1285</v>
      </c>
      <c r="M413" s="17" t="str">
        <f>IF(A413&gt;0,INDEX('Degree of Public Space By Distr'!A:A,MATCH(RawData_Position!A413,'Degree of Public Space By Distr'!L:L,0)),"")</f>
        <v>สำนักปฏิบัติธรรมวิริยะธัมโม ถ.วัดสุขใจ</v>
      </c>
      <c r="N413" s="17">
        <f>INDEX(Input_Score!D:D,MATCH(Table4[[#This Row],[TypeScoring]],Input_Score!A:A,0))</f>
        <v>2</v>
      </c>
      <c r="O413" s="17">
        <f t="shared" si="63"/>
        <v>0</v>
      </c>
      <c r="P413" s="17">
        <f t="shared" si="64"/>
        <v>-1</v>
      </c>
      <c r="Q413" s="17"/>
      <c r="R413">
        <f>COUNTIFS(U$3:U413,U413)</f>
        <v>7</v>
      </c>
      <c r="S413">
        <f>INDEX(Quadrant_GoogleSheets!C:C,MATCH(Table4[[#This Row],[PlaceName]],Quadrant_GoogleSheets!A:A,0))</f>
        <v>0</v>
      </c>
      <c r="T413">
        <f>INDEX(Quadrant_GoogleSheets!D:D,MATCH(Table4[[#This Row],[PlaceName]],Quadrant_GoogleSheets!A:A,0))</f>
        <v>-1</v>
      </c>
      <c r="U413" t="str">
        <f t="shared" si="67"/>
        <v>0,-1,Ok</v>
      </c>
      <c r="V413">
        <f t="shared" si="61"/>
        <v>0.1</v>
      </c>
      <c r="W413">
        <f t="shared" si="62"/>
        <v>0.05</v>
      </c>
    </row>
    <row r="414" spans="1:23" x14ac:dyDescent="0.2">
      <c r="A414" s="9">
        <f t="shared" si="68"/>
        <v>411</v>
      </c>
      <c r="B414" s="7" t="s">
        <v>990</v>
      </c>
      <c r="C414" s="6" t="s">
        <v>6</v>
      </c>
      <c r="D414" s="6" t="s">
        <v>1279</v>
      </c>
      <c r="E414" s="6" t="str">
        <f>IF(A414&gt;0,INDEX('Degree of Public Space By Distr'!J:J,MATCH(RawData_Position!A414,'Degree of Public Space By Distr'!L:L,0)),"")</f>
        <v>เขตคลองสามวา</v>
      </c>
      <c r="F414" s="6">
        <f t="shared" si="65"/>
        <v>-0.05</v>
      </c>
      <c r="G414" s="6">
        <f t="shared" si="66"/>
        <v>-0.01</v>
      </c>
      <c r="H414" s="10" t="str">
        <f>IFERROR(INDEX(Quadrant_GoogleSheets!B:B,MATCH(Table4[[#This Row],[PlaceName]],Quadrant_GoogleSheets!A:A,0)),INDEX(Quadrant_GoogleSheets!B:B,MATCH(Table4[[#This Row],[Column1]],Quadrant_GoogleSheets!A:A,0)))</f>
        <v>C</v>
      </c>
      <c r="I414" s="7">
        <f>INDEX(Sheet1!D:D,MATCH(Table4[[#This Row],[PlaceName]],Sheet1!B:B,0))</f>
        <v>13.83487322</v>
      </c>
      <c r="J414" s="7">
        <f>INDEX(Sheet1!E:E,MATCH(Table4[[#This Row],[PlaceName]],Sheet1!B:B,0))</f>
        <v>100.77187600000001</v>
      </c>
      <c r="K414" s="17" t="s">
        <v>1282</v>
      </c>
      <c r="L414" s="17" t="s">
        <v>1285</v>
      </c>
      <c r="M414" s="17" t="str">
        <f>IF(A414&gt;0,INDEX('Degree of Public Space By Distr'!A:A,MATCH(RawData_Position!A414,'Degree of Public Space By Distr'!L:L,0)),"")</f>
        <v xml:space="preserve"> มัสยิดกมาลุลอิสลาม ถนนประชาร่วมใจ</v>
      </c>
      <c r="N414" s="17">
        <f>INDEX(Input_Score!D:D,MATCH(Table4[[#This Row],[TypeScoring]],Input_Score!A:A,0))</f>
        <v>5</v>
      </c>
      <c r="O414" s="17">
        <f t="shared" si="63"/>
        <v>0</v>
      </c>
      <c r="P414" s="17">
        <f t="shared" si="64"/>
        <v>0</v>
      </c>
      <c r="Q414" s="17"/>
      <c r="R414">
        <f>COUNTIFS(U$3:U414,U414)</f>
        <v>51</v>
      </c>
      <c r="S414">
        <f>INDEX(Quadrant_GoogleSheets!C:C,MATCH(Table4[[#This Row],[PlaceName]],Quadrant_GoogleSheets!A:A,0))</f>
        <v>0</v>
      </c>
      <c r="T414">
        <f>INDEX(Quadrant_GoogleSheets!D:D,MATCH(Table4[[#This Row],[PlaceName]],Quadrant_GoogleSheets!A:A,0))</f>
        <v>0</v>
      </c>
      <c r="U414" t="str">
        <f t="shared" si="67"/>
        <v>0,0,Ok</v>
      </c>
      <c r="V414">
        <f t="shared" si="61"/>
        <v>-0.05</v>
      </c>
      <c r="W414">
        <f t="shared" si="62"/>
        <v>-0.01</v>
      </c>
    </row>
    <row r="415" spans="1:23" x14ac:dyDescent="0.2">
      <c r="A415" s="14">
        <f t="shared" si="68"/>
        <v>412</v>
      </c>
      <c r="B415" s="15" t="s">
        <v>991</v>
      </c>
      <c r="C415" s="16" t="s">
        <v>6</v>
      </c>
      <c r="D415" s="16" t="str">
        <f>IF(A415&gt;0,INDEX('Degree of Public Space By Distr'!A:A,MATCH(RawData_Position!A415,'Degree of Public Space By Distr'!L:L,0)),"")</f>
        <v>สวนป่าบึงแบนตาโพแขวงบางชัน</v>
      </c>
      <c r="E415" s="16" t="str">
        <f>IF(A415&gt;0,INDEX('Degree of Public Space By Distr'!J:J,MATCH(RawData_Position!A415,'Degree of Public Space By Distr'!L:L,0)),"")</f>
        <v>เขตคลองสามวา</v>
      </c>
      <c r="F415" s="16">
        <f t="shared" si="65"/>
        <v>-0.15</v>
      </c>
      <c r="G415" s="16">
        <f t="shared" si="66"/>
        <v>2.0499999999999998</v>
      </c>
      <c r="H415" s="10" t="str">
        <f>IFERROR(INDEX(Quadrant_GoogleSheets!B:B,MATCH(Table4[[#This Row],[PlaceName]],Quadrant_GoogleSheets!A:A,0)),INDEX(Quadrant_GoogleSheets!B:B,MATCH(Table4[[#This Row],[Column1]],Quadrant_GoogleSheets!A:A,0)))</f>
        <v>G</v>
      </c>
      <c r="I415" s="15">
        <f>INDEX(Sheet1!D:D,MATCH(Table4[[#This Row],[PlaceName]],Sheet1!B:B,0))</f>
        <v>13.83930103</v>
      </c>
      <c r="J415" s="15">
        <f>INDEX(Sheet1!E:E,MATCH(Table4[[#This Row],[PlaceName]],Sheet1!B:B,0))</f>
        <v>100.7030383</v>
      </c>
      <c r="K415" s="17"/>
      <c r="L415" s="17" t="s">
        <v>1285</v>
      </c>
      <c r="M415" s="17" t="str">
        <f>IF(A415&gt;0,INDEX('Degree of Public Space By Distr'!A:A,MATCH(RawData_Position!A415,'Degree of Public Space By Distr'!L:L,0)),"")</f>
        <v>สวนป่าบึงแบนตาโพแขวงบางชัน</v>
      </c>
      <c r="N415" s="17">
        <f>INDEX(Input_Score!D:D,MATCH(Table4[[#This Row],[TypeScoring]],Input_Score!A:A,0))</f>
        <v>8</v>
      </c>
      <c r="O415" s="17">
        <f t="shared" si="63"/>
        <v>0</v>
      </c>
      <c r="P415" s="17">
        <f t="shared" si="64"/>
        <v>2</v>
      </c>
      <c r="Q415" s="17"/>
      <c r="R415">
        <f>COUNTIFS(U$3:U415,U415)</f>
        <v>3</v>
      </c>
      <c r="S415">
        <f>INDEX(Quadrant_GoogleSheets!C:C,MATCH(Table4[[#This Row],[PlaceName]],Quadrant_GoogleSheets!A:A,0))</f>
        <v>0</v>
      </c>
      <c r="T415">
        <f>INDEX(Quadrant_GoogleSheets!D:D,MATCH(Table4[[#This Row],[PlaceName]],Quadrant_GoogleSheets!A:A,0))</f>
        <v>2</v>
      </c>
      <c r="U415" t="str">
        <f t="shared" si="67"/>
        <v>0,2,Ok</v>
      </c>
      <c r="V415">
        <f t="shared" si="61"/>
        <v>-0.15</v>
      </c>
      <c r="W415">
        <f t="shared" si="62"/>
        <v>0.05</v>
      </c>
    </row>
    <row r="416" spans="1:23" x14ac:dyDescent="0.2">
      <c r="A416" s="6" t="str">
        <f t="shared" si="68"/>
        <v/>
      </c>
      <c r="B416" s="7" t="s">
        <v>992</v>
      </c>
      <c r="C416" s="6" t="s">
        <v>6</v>
      </c>
      <c r="D416" s="6" t="e">
        <f>IF(A416&gt;0,INDEX('Degree of Public Space By Distr'!A:A,MATCH(RawData_Position!A416,'Degree of Public Space By Distr'!L:L,0)),"")</f>
        <v>#N/A</v>
      </c>
      <c r="E416" s="6" t="e">
        <f>IF(A416&gt;0,INDEX('Degree of Public Space By Distr'!J:J,MATCH(RawData_Position!A416,'Degree of Public Space By Distr'!L:L,0)),"")</f>
        <v>#N/A</v>
      </c>
      <c r="F416" s="6" t="e">
        <f t="shared" si="65"/>
        <v>#VALUE!</v>
      </c>
      <c r="G416" s="6" t="e">
        <f t="shared" si="66"/>
        <v>#VALUE!</v>
      </c>
      <c r="H416" s="7">
        <v>19</v>
      </c>
      <c r="I416" s="17"/>
      <c r="J416" s="17"/>
      <c r="K416" s="17"/>
      <c r="L416" s="17"/>
      <c r="M416" s="17"/>
      <c r="N416" s="17"/>
      <c r="O416" s="17"/>
      <c r="P416" s="17"/>
      <c r="Q416" s="17"/>
      <c r="R416">
        <f>COUNTIFS(U$3:U416,U416)</f>
        <v>1</v>
      </c>
      <c r="S416" t="e">
        <f>INDEX(Quadrant_GoogleSheets!C:C,MATCH(Table4[[#This Row],[PlaceName]],Quadrant_GoogleSheets!A:A,0))</f>
        <v>#VALUE!</v>
      </c>
      <c r="T416" t="e">
        <f>INDEX(Quadrant_GoogleSheets!D:D,MATCH(Table4[[#This Row],[PlaceName]],Quadrant_GoogleSheets!A:A,0))</f>
        <v>#VALUE!</v>
      </c>
      <c r="U416" t="e">
        <f t="shared" si="67"/>
        <v>#VALUE!</v>
      </c>
      <c r="V416">
        <f t="shared" si="61"/>
        <v>-0.05</v>
      </c>
      <c r="W416">
        <f t="shared" si="62"/>
        <v>0.05</v>
      </c>
    </row>
    <row r="417" spans="1:23" x14ac:dyDescent="0.2">
      <c r="A417" s="6" t="str">
        <f t="shared" si="68"/>
        <v/>
      </c>
      <c r="B417" s="7" t="s">
        <v>993</v>
      </c>
      <c r="C417" s="6" t="s">
        <v>6</v>
      </c>
      <c r="D417" s="6" t="e">
        <f>IF(A417&gt;0,INDEX('Degree of Public Space By Distr'!A:A,MATCH(RawData_Position!A417,'Degree of Public Space By Distr'!L:L,0)),"")</f>
        <v>#N/A</v>
      </c>
      <c r="E417" s="6" t="e">
        <f>IF(A417&gt;0,INDEX('Degree of Public Space By Distr'!J:J,MATCH(RawData_Position!A417,'Degree of Public Space By Distr'!L:L,0)),"")</f>
        <v>#N/A</v>
      </c>
      <c r="F417" s="6" t="e">
        <f t="shared" si="65"/>
        <v>#VALUE!</v>
      </c>
      <c r="G417" s="6" t="e">
        <f t="shared" si="66"/>
        <v>#VALUE!</v>
      </c>
      <c r="H417" s="7">
        <v>25</v>
      </c>
      <c r="I417" s="17"/>
      <c r="J417" s="17"/>
      <c r="K417" s="17"/>
      <c r="L417" s="17"/>
      <c r="M417" s="17"/>
      <c r="N417" s="17"/>
      <c r="O417" s="17"/>
      <c r="P417" s="17"/>
      <c r="Q417" s="17"/>
      <c r="R417">
        <f>COUNTIFS(U$3:U417,U417)</f>
        <v>2</v>
      </c>
      <c r="S417" t="e">
        <f>INDEX(Quadrant_GoogleSheets!C:C,MATCH(Table4[[#This Row],[PlaceName]],Quadrant_GoogleSheets!A:A,0))</f>
        <v>#VALUE!</v>
      </c>
      <c r="T417" t="e">
        <f>INDEX(Quadrant_GoogleSheets!D:D,MATCH(Table4[[#This Row],[PlaceName]],Quadrant_GoogleSheets!A:A,0))</f>
        <v>#VALUE!</v>
      </c>
      <c r="U417" t="e">
        <f t="shared" si="67"/>
        <v>#VALUE!</v>
      </c>
      <c r="V417">
        <f t="shared" si="61"/>
        <v>-0.1</v>
      </c>
      <c r="W417">
        <f t="shared" si="62"/>
        <v>0.05</v>
      </c>
    </row>
    <row r="418" spans="1:23" x14ac:dyDescent="0.2">
      <c r="A418" s="6" t="str">
        <f t="shared" si="68"/>
        <v/>
      </c>
      <c r="B418" s="7" t="s">
        <v>994</v>
      </c>
      <c r="C418" s="6" t="s">
        <v>6</v>
      </c>
      <c r="D418" s="6" t="e">
        <f>IF(A418&gt;0,INDEX('Degree of Public Space By Distr'!A:A,MATCH(RawData_Position!A418,'Degree of Public Space By Distr'!L:L,0)),"")</f>
        <v>#N/A</v>
      </c>
      <c r="E418" s="6" t="e">
        <f>IF(A418&gt;0,INDEX('Degree of Public Space By Distr'!J:J,MATCH(RawData_Position!A418,'Degree of Public Space By Distr'!L:L,0)),"")</f>
        <v>#N/A</v>
      </c>
      <c r="F418" s="6" t="e">
        <f t="shared" si="65"/>
        <v>#VALUE!</v>
      </c>
      <c r="G418" s="6" t="e">
        <f t="shared" si="66"/>
        <v>#VALUE!</v>
      </c>
      <c r="H418" s="7">
        <v>9</v>
      </c>
      <c r="I418" s="17"/>
      <c r="J418" s="17"/>
      <c r="K418" s="17"/>
      <c r="L418" s="17"/>
      <c r="M418" s="17"/>
      <c r="N418" s="17"/>
      <c r="O418" s="17"/>
      <c r="P418" s="17"/>
      <c r="Q418" s="17"/>
      <c r="R418">
        <f>COUNTIFS(U$3:U418,U418)</f>
        <v>3</v>
      </c>
      <c r="S418" t="e">
        <f>INDEX(Quadrant_GoogleSheets!C:C,MATCH(Table4[[#This Row],[PlaceName]],Quadrant_GoogleSheets!A:A,0))</f>
        <v>#VALUE!</v>
      </c>
      <c r="T418" t="e">
        <f>INDEX(Quadrant_GoogleSheets!D:D,MATCH(Table4[[#This Row],[PlaceName]],Quadrant_GoogleSheets!A:A,0))</f>
        <v>#VALUE!</v>
      </c>
      <c r="U418" t="e">
        <f t="shared" si="67"/>
        <v>#VALUE!</v>
      </c>
      <c r="V418">
        <f t="shared" si="61"/>
        <v>-0.15</v>
      </c>
      <c r="W418">
        <f t="shared" si="62"/>
        <v>0.05</v>
      </c>
    </row>
    <row r="419" spans="1:23" x14ac:dyDescent="0.2">
      <c r="A419" s="6" t="str">
        <f t="shared" si="68"/>
        <v/>
      </c>
      <c r="B419" s="7" t="s">
        <v>995</v>
      </c>
      <c r="C419" s="6" t="s">
        <v>6</v>
      </c>
      <c r="D419" s="6" t="e">
        <f>IF(A419&gt;0,INDEX('Degree of Public Space By Distr'!A:A,MATCH(RawData_Position!A419,'Degree of Public Space By Distr'!L:L,0)),"")</f>
        <v>#N/A</v>
      </c>
      <c r="E419" s="6" t="e">
        <f>IF(A419&gt;0,INDEX('Degree of Public Space By Distr'!J:J,MATCH(RawData_Position!A419,'Degree of Public Space By Distr'!L:L,0)),"")</f>
        <v>#N/A</v>
      </c>
      <c r="F419" s="6" t="e">
        <f t="shared" si="65"/>
        <v>#VALUE!</v>
      </c>
      <c r="G419" s="6" t="e">
        <f t="shared" si="66"/>
        <v>#VALUE!</v>
      </c>
      <c r="H419" s="7">
        <v>5</v>
      </c>
      <c r="I419" s="17"/>
      <c r="J419" s="17"/>
      <c r="K419" s="17"/>
      <c r="L419" s="17"/>
      <c r="M419" s="17"/>
      <c r="N419" s="17"/>
      <c r="O419" s="17"/>
      <c r="P419" s="17"/>
      <c r="Q419" s="17"/>
      <c r="R419">
        <f>COUNTIFS(U$3:U419,U419)</f>
        <v>4</v>
      </c>
      <c r="S419" t="e">
        <f>INDEX(Quadrant_GoogleSheets!C:C,MATCH(Table4[[#This Row],[PlaceName]],Quadrant_GoogleSheets!A:A,0))</f>
        <v>#VALUE!</v>
      </c>
      <c r="T419" t="e">
        <f>INDEX(Quadrant_GoogleSheets!D:D,MATCH(Table4[[#This Row],[PlaceName]],Quadrant_GoogleSheets!A:A,0))</f>
        <v>#VALUE!</v>
      </c>
      <c r="U419" t="e">
        <f t="shared" si="67"/>
        <v>#VALUE!</v>
      </c>
      <c r="V419">
        <f t="shared" si="61"/>
        <v>-0.2</v>
      </c>
      <c r="W419">
        <f t="shared" si="62"/>
        <v>0.05</v>
      </c>
    </row>
    <row r="420" spans="1:23" x14ac:dyDescent="0.2">
      <c r="A420" s="6" t="str">
        <f t="shared" si="68"/>
        <v/>
      </c>
      <c r="B420" s="7" t="s">
        <v>996</v>
      </c>
      <c r="C420" s="6" t="s">
        <v>6</v>
      </c>
      <c r="D420" s="6" t="e">
        <f>IF(A420&gt;0,INDEX('Degree of Public Space By Distr'!A:A,MATCH(RawData_Position!A420,'Degree of Public Space By Distr'!L:L,0)),"")</f>
        <v>#N/A</v>
      </c>
      <c r="E420" s="6" t="e">
        <f>IF(A420&gt;0,INDEX('Degree of Public Space By Distr'!J:J,MATCH(RawData_Position!A420,'Degree of Public Space By Distr'!L:L,0)),"")</f>
        <v>#N/A</v>
      </c>
      <c r="F420" s="6" t="e">
        <f t="shared" si="65"/>
        <v>#VALUE!</v>
      </c>
      <c r="G420" s="6" t="e">
        <f t="shared" si="66"/>
        <v>#VALUE!</v>
      </c>
      <c r="H420" s="7">
        <v>5</v>
      </c>
      <c r="I420" s="17"/>
      <c r="J420" s="17"/>
      <c r="K420" s="17"/>
      <c r="L420" s="17"/>
      <c r="M420" s="17"/>
      <c r="N420" s="17"/>
      <c r="O420" s="17"/>
      <c r="P420" s="17"/>
      <c r="Q420" s="17"/>
      <c r="R420">
        <f>COUNTIFS(U$3:U420,U420)</f>
        <v>5</v>
      </c>
      <c r="S420" t="e">
        <f>INDEX(Quadrant_GoogleSheets!C:C,MATCH(Table4[[#This Row],[PlaceName]],Quadrant_GoogleSheets!A:A,0))</f>
        <v>#VALUE!</v>
      </c>
      <c r="T420" t="e">
        <f>INDEX(Quadrant_GoogleSheets!D:D,MATCH(Table4[[#This Row],[PlaceName]],Quadrant_GoogleSheets!A:A,0))</f>
        <v>#VALUE!</v>
      </c>
      <c r="U420" t="e">
        <f t="shared" si="67"/>
        <v>#VALUE!</v>
      </c>
      <c r="V420">
        <f t="shared" si="61"/>
        <v>-0.25</v>
      </c>
      <c r="W420">
        <f t="shared" si="62"/>
        <v>0.05</v>
      </c>
    </row>
    <row r="421" spans="1:23" x14ac:dyDescent="0.2">
      <c r="A421" s="6" t="str">
        <f t="shared" si="68"/>
        <v/>
      </c>
      <c r="B421" s="7" t="s">
        <v>997</v>
      </c>
      <c r="C421" s="6" t="s">
        <v>6</v>
      </c>
      <c r="D421" s="6" t="e">
        <f>IF(A421&gt;0,INDEX('Degree of Public Space By Distr'!A:A,MATCH(RawData_Position!A421,'Degree of Public Space By Distr'!L:L,0)),"")</f>
        <v>#N/A</v>
      </c>
      <c r="E421" s="6" t="e">
        <f>IF(A421&gt;0,INDEX('Degree of Public Space By Distr'!J:J,MATCH(RawData_Position!A421,'Degree of Public Space By Distr'!L:L,0)),"")</f>
        <v>#N/A</v>
      </c>
      <c r="F421" s="6" t="e">
        <f t="shared" si="65"/>
        <v>#VALUE!</v>
      </c>
      <c r="G421" s="6" t="e">
        <f t="shared" si="66"/>
        <v>#VALUE!</v>
      </c>
      <c r="H421" s="7">
        <v>3</v>
      </c>
      <c r="I421" s="17"/>
      <c r="J421" s="17"/>
      <c r="K421" s="17"/>
      <c r="L421" s="17"/>
      <c r="M421" s="17"/>
      <c r="N421" s="17"/>
      <c r="O421" s="17"/>
      <c r="P421" s="17"/>
      <c r="Q421" s="17"/>
      <c r="R421">
        <f>COUNTIFS(U$3:U421,U421)</f>
        <v>6</v>
      </c>
      <c r="S421" t="e">
        <f>INDEX(Quadrant_GoogleSheets!C:C,MATCH(Table4[[#This Row],[PlaceName]],Quadrant_GoogleSheets!A:A,0))</f>
        <v>#VALUE!</v>
      </c>
      <c r="T421" t="e">
        <f>INDEX(Quadrant_GoogleSheets!D:D,MATCH(Table4[[#This Row],[PlaceName]],Quadrant_GoogleSheets!A:A,0))</f>
        <v>#VALUE!</v>
      </c>
      <c r="U421" t="e">
        <f t="shared" si="67"/>
        <v>#VALUE!</v>
      </c>
      <c r="V421">
        <f t="shared" si="61"/>
        <v>0.05</v>
      </c>
      <c r="W421">
        <f t="shared" si="62"/>
        <v>0.05</v>
      </c>
    </row>
    <row r="422" spans="1:23" x14ac:dyDescent="0.2">
      <c r="A422" s="6" t="str">
        <f t="shared" si="68"/>
        <v/>
      </c>
      <c r="B422" s="7" t="s">
        <v>998</v>
      </c>
      <c r="C422" s="6" t="s">
        <v>6</v>
      </c>
      <c r="D422" s="6" t="e">
        <f>IF(A422&gt;0,INDEX('Degree of Public Space By Distr'!A:A,MATCH(RawData_Position!A422,'Degree of Public Space By Distr'!L:L,0)),"")</f>
        <v>#N/A</v>
      </c>
      <c r="E422" s="6" t="e">
        <f>IF(A422&gt;0,INDEX('Degree of Public Space By Distr'!J:J,MATCH(RawData_Position!A422,'Degree of Public Space By Distr'!L:L,0)),"")</f>
        <v>#N/A</v>
      </c>
      <c r="F422" s="6" t="e">
        <f t="shared" si="65"/>
        <v>#VALUE!</v>
      </c>
      <c r="G422" s="6" t="e">
        <f t="shared" si="66"/>
        <v>#VALUE!</v>
      </c>
      <c r="H422" s="7">
        <v>9</v>
      </c>
      <c r="I422" s="17"/>
      <c r="J422" s="17"/>
      <c r="K422" s="17"/>
      <c r="L422" s="17"/>
      <c r="M422" s="17"/>
      <c r="N422" s="17"/>
      <c r="O422" s="17"/>
      <c r="P422" s="17"/>
      <c r="Q422" s="17"/>
      <c r="R422">
        <f>COUNTIFS(U$3:U422,U422)</f>
        <v>7</v>
      </c>
      <c r="S422" t="e">
        <f>INDEX(Quadrant_GoogleSheets!C:C,MATCH(Table4[[#This Row],[PlaceName]],Quadrant_GoogleSheets!A:A,0))</f>
        <v>#VALUE!</v>
      </c>
      <c r="T422" t="e">
        <f>INDEX(Quadrant_GoogleSheets!D:D,MATCH(Table4[[#This Row],[PlaceName]],Quadrant_GoogleSheets!A:A,0))</f>
        <v>#VALUE!</v>
      </c>
      <c r="U422" t="e">
        <f t="shared" si="67"/>
        <v>#VALUE!</v>
      </c>
      <c r="V422">
        <f t="shared" si="61"/>
        <v>0.1</v>
      </c>
      <c r="W422">
        <f t="shared" si="62"/>
        <v>0.05</v>
      </c>
    </row>
    <row r="423" spans="1:23" x14ac:dyDescent="0.2">
      <c r="A423" s="6" t="str">
        <f t="shared" si="68"/>
        <v/>
      </c>
      <c r="B423" s="7" t="s">
        <v>999</v>
      </c>
      <c r="C423" s="6" t="s">
        <v>6</v>
      </c>
      <c r="D423" s="6" t="e">
        <f>IF(A423&gt;0,INDEX('Degree of Public Space By Distr'!A:A,MATCH(RawData_Position!A423,'Degree of Public Space By Distr'!L:L,0)),"")</f>
        <v>#N/A</v>
      </c>
      <c r="E423" s="6" t="e">
        <f>IF(A423&gt;0,INDEX('Degree of Public Space By Distr'!J:J,MATCH(RawData_Position!A423,'Degree of Public Space By Distr'!L:L,0)),"")</f>
        <v>#N/A</v>
      </c>
      <c r="F423" s="6" t="e">
        <f t="shared" si="65"/>
        <v>#VALUE!</v>
      </c>
      <c r="G423" s="6" t="e">
        <f t="shared" si="66"/>
        <v>#VALUE!</v>
      </c>
      <c r="H423" s="7">
        <v>8</v>
      </c>
      <c r="I423" s="17"/>
      <c r="J423" s="17"/>
      <c r="K423" s="17"/>
      <c r="L423" s="17"/>
      <c r="M423" s="17"/>
      <c r="N423" s="17"/>
      <c r="O423" s="17"/>
      <c r="P423" s="17"/>
      <c r="Q423" s="17"/>
      <c r="R423">
        <f>COUNTIFS(U$3:U423,U423)</f>
        <v>8</v>
      </c>
      <c r="S423" t="e">
        <f>INDEX(Quadrant_GoogleSheets!C:C,MATCH(Table4[[#This Row],[PlaceName]],Quadrant_GoogleSheets!A:A,0))</f>
        <v>#VALUE!</v>
      </c>
      <c r="T423" t="e">
        <f>INDEX(Quadrant_GoogleSheets!D:D,MATCH(Table4[[#This Row],[PlaceName]],Quadrant_GoogleSheets!A:A,0))</f>
        <v>#VALUE!</v>
      </c>
      <c r="U423" t="e">
        <f t="shared" si="67"/>
        <v>#VALUE!</v>
      </c>
      <c r="V423">
        <f t="shared" si="61"/>
        <v>0.15</v>
      </c>
      <c r="W423">
        <f t="shared" si="62"/>
        <v>0.05</v>
      </c>
    </row>
    <row r="424" spans="1:23" x14ac:dyDescent="0.2">
      <c r="A424" s="6" t="str">
        <f t="shared" si="68"/>
        <v/>
      </c>
      <c r="B424" s="7" t="s">
        <v>1000</v>
      </c>
      <c r="C424" s="6" t="s">
        <v>6</v>
      </c>
      <c r="D424" s="6" t="e">
        <f>IF(A424&gt;0,INDEX('Degree of Public Space By Distr'!A:A,MATCH(RawData_Position!A424,'Degree of Public Space By Distr'!L:L,0)),"")</f>
        <v>#N/A</v>
      </c>
      <c r="E424" s="6" t="e">
        <f>IF(A424&gt;0,INDEX('Degree of Public Space By Distr'!J:J,MATCH(RawData_Position!A424,'Degree of Public Space By Distr'!L:L,0)),"")</f>
        <v>#N/A</v>
      </c>
      <c r="F424" s="6" t="e">
        <f t="shared" si="65"/>
        <v>#VALUE!</v>
      </c>
      <c r="G424" s="6" t="e">
        <f t="shared" si="66"/>
        <v>#VALUE!</v>
      </c>
      <c r="H424" s="7">
        <v>20</v>
      </c>
      <c r="I424" s="17"/>
      <c r="J424" s="17"/>
      <c r="K424" s="17"/>
      <c r="L424" s="17"/>
      <c r="M424" s="17"/>
      <c r="N424" s="17"/>
      <c r="O424" s="17"/>
      <c r="P424" s="17"/>
      <c r="Q424" s="17"/>
      <c r="R424">
        <f>COUNTIFS(U$3:U424,U424)</f>
        <v>9</v>
      </c>
      <c r="S424" t="e">
        <f>INDEX(Quadrant_GoogleSheets!C:C,MATCH(Table4[[#This Row],[PlaceName]],Quadrant_GoogleSheets!A:A,0))</f>
        <v>#VALUE!</v>
      </c>
      <c r="T424" t="e">
        <f>INDEX(Quadrant_GoogleSheets!D:D,MATCH(Table4[[#This Row],[PlaceName]],Quadrant_GoogleSheets!A:A,0))</f>
        <v>#VALUE!</v>
      </c>
      <c r="U424" t="e">
        <f t="shared" si="67"/>
        <v>#VALUE!</v>
      </c>
      <c r="V424">
        <f t="shared" si="61"/>
        <v>0.2</v>
      </c>
      <c r="W424">
        <f t="shared" si="62"/>
        <v>0.05</v>
      </c>
    </row>
    <row r="425" spans="1:23" x14ac:dyDescent="0.2">
      <c r="A425" s="6" t="str">
        <f t="shared" si="68"/>
        <v/>
      </c>
      <c r="B425" s="7" t="s">
        <v>1001</v>
      </c>
      <c r="C425" s="6" t="s">
        <v>6</v>
      </c>
      <c r="D425" s="6" t="e">
        <f>IF(A425&gt;0,INDEX('Degree of Public Space By Distr'!A:A,MATCH(RawData_Position!A425,'Degree of Public Space By Distr'!L:L,0)),"")</f>
        <v>#N/A</v>
      </c>
      <c r="E425" s="6" t="e">
        <f>IF(A425&gt;0,INDEX('Degree of Public Space By Distr'!J:J,MATCH(RawData_Position!A425,'Degree of Public Space By Distr'!L:L,0)),"")</f>
        <v>#N/A</v>
      </c>
      <c r="F425" s="6" t="e">
        <f t="shared" si="65"/>
        <v>#VALUE!</v>
      </c>
      <c r="G425" s="6" t="e">
        <f t="shared" si="66"/>
        <v>#VALUE!</v>
      </c>
      <c r="H425" s="7">
        <v>22</v>
      </c>
      <c r="I425" s="17"/>
      <c r="J425" s="17"/>
      <c r="K425" s="17"/>
      <c r="L425" s="17"/>
      <c r="M425" s="17"/>
      <c r="N425" s="17"/>
      <c r="O425" s="17"/>
      <c r="P425" s="17"/>
      <c r="Q425" s="17"/>
      <c r="R425">
        <f>COUNTIFS(U$3:U425,U425)</f>
        <v>10</v>
      </c>
      <c r="S425" t="e">
        <f>INDEX(Quadrant_GoogleSheets!C:C,MATCH(Table4[[#This Row],[PlaceName]],Quadrant_GoogleSheets!A:A,0))</f>
        <v>#VALUE!</v>
      </c>
      <c r="T425" t="e">
        <f>INDEX(Quadrant_GoogleSheets!D:D,MATCH(Table4[[#This Row],[PlaceName]],Quadrant_GoogleSheets!A:A,0))</f>
        <v>#VALUE!</v>
      </c>
      <c r="U425" t="e">
        <f t="shared" si="67"/>
        <v>#VALUE!</v>
      </c>
      <c r="V425">
        <f t="shared" si="61"/>
        <v>0.25</v>
      </c>
      <c r="W425">
        <f t="shared" si="62"/>
        <v>0.05</v>
      </c>
    </row>
    <row r="426" spans="1:23" x14ac:dyDescent="0.2">
      <c r="A426" s="6" t="str">
        <f t="shared" si="68"/>
        <v/>
      </c>
      <c r="B426" s="7" t="s">
        <v>1002</v>
      </c>
      <c r="C426" s="6" t="s">
        <v>6</v>
      </c>
      <c r="D426" s="6" t="e">
        <f>IF(A426&gt;0,INDEX('Degree of Public Space By Distr'!A:A,MATCH(RawData_Position!A426,'Degree of Public Space By Distr'!L:L,0)),"")</f>
        <v>#N/A</v>
      </c>
      <c r="E426" s="6" t="e">
        <f>IF(A426&gt;0,INDEX('Degree of Public Space By Distr'!J:J,MATCH(RawData_Position!A426,'Degree of Public Space By Distr'!L:L,0)),"")</f>
        <v>#N/A</v>
      </c>
      <c r="F426" s="6" t="e">
        <f t="shared" si="65"/>
        <v>#VALUE!</v>
      </c>
      <c r="G426" s="6" t="e">
        <f t="shared" si="66"/>
        <v>#VALUE!</v>
      </c>
      <c r="H426" s="7">
        <v>15</v>
      </c>
      <c r="I426" s="17"/>
      <c r="J426" s="17"/>
      <c r="K426" s="17"/>
      <c r="L426" s="17"/>
      <c r="M426" s="17"/>
      <c r="N426" s="17"/>
      <c r="O426" s="17"/>
      <c r="P426" s="17"/>
      <c r="Q426" s="17"/>
      <c r="R426">
        <f>COUNTIFS(U$3:U426,U426)</f>
        <v>11</v>
      </c>
      <c r="S426" t="e">
        <f>INDEX(Quadrant_GoogleSheets!C:C,MATCH(Table4[[#This Row],[PlaceName]],Quadrant_GoogleSheets!A:A,0))</f>
        <v>#VALUE!</v>
      </c>
      <c r="T426" t="e">
        <f>INDEX(Quadrant_GoogleSheets!D:D,MATCH(Table4[[#This Row],[PlaceName]],Quadrant_GoogleSheets!A:A,0))</f>
        <v>#VALUE!</v>
      </c>
      <c r="U426" t="e">
        <f t="shared" si="67"/>
        <v>#VALUE!</v>
      </c>
      <c r="V426">
        <f t="shared" si="61"/>
        <v>-0.05</v>
      </c>
      <c r="W426">
        <f t="shared" si="62"/>
        <v>0.04</v>
      </c>
    </row>
    <row r="427" spans="1:23" x14ac:dyDescent="0.2">
      <c r="A427" s="6" t="str">
        <f t="shared" si="68"/>
        <v/>
      </c>
      <c r="B427" s="7" t="s">
        <v>1003</v>
      </c>
      <c r="C427" s="6" t="s">
        <v>6</v>
      </c>
      <c r="D427" s="6" t="e">
        <f>IF(A427&gt;0,INDEX('Degree of Public Space By Distr'!A:A,MATCH(RawData_Position!A427,'Degree of Public Space By Distr'!L:L,0)),"")</f>
        <v>#N/A</v>
      </c>
      <c r="E427" s="6" t="e">
        <f>IF(A427&gt;0,INDEX('Degree of Public Space By Distr'!J:J,MATCH(RawData_Position!A427,'Degree of Public Space By Distr'!L:L,0)),"")</f>
        <v>#N/A</v>
      </c>
      <c r="F427" s="6" t="e">
        <f t="shared" si="65"/>
        <v>#VALUE!</v>
      </c>
      <c r="G427" s="6" t="e">
        <f t="shared" si="66"/>
        <v>#VALUE!</v>
      </c>
      <c r="H427" s="7">
        <v>9</v>
      </c>
      <c r="I427" s="17"/>
      <c r="J427" s="17"/>
      <c r="K427" s="17"/>
      <c r="L427" s="17"/>
      <c r="M427" s="17"/>
      <c r="N427" s="17"/>
      <c r="O427" s="17"/>
      <c r="P427" s="17"/>
      <c r="Q427" s="17"/>
      <c r="R427">
        <f>COUNTIFS(U$3:U427,U427)</f>
        <v>12</v>
      </c>
      <c r="S427" t="e">
        <f>INDEX(Quadrant_GoogleSheets!C:C,MATCH(Table4[[#This Row],[PlaceName]],Quadrant_GoogleSheets!A:A,0))</f>
        <v>#VALUE!</v>
      </c>
      <c r="T427" t="e">
        <f>INDEX(Quadrant_GoogleSheets!D:D,MATCH(Table4[[#This Row],[PlaceName]],Quadrant_GoogleSheets!A:A,0))</f>
        <v>#VALUE!</v>
      </c>
      <c r="U427" t="e">
        <f t="shared" si="67"/>
        <v>#VALUE!</v>
      </c>
      <c r="V427">
        <f t="shared" si="61"/>
        <v>-0.1</v>
      </c>
      <c r="W427">
        <f t="shared" si="62"/>
        <v>0.04</v>
      </c>
    </row>
    <row r="428" spans="1:23" x14ac:dyDescent="0.2">
      <c r="A428" s="6" t="str">
        <f t="shared" si="68"/>
        <v/>
      </c>
      <c r="B428" s="7" t="s">
        <v>1004</v>
      </c>
      <c r="C428" s="6" t="s">
        <v>6</v>
      </c>
      <c r="D428" s="6" t="e">
        <f>IF(A428&gt;0,INDEX('Degree of Public Space By Distr'!A:A,MATCH(RawData_Position!A428,'Degree of Public Space By Distr'!L:L,0)),"")</f>
        <v>#N/A</v>
      </c>
      <c r="E428" s="6" t="e">
        <f>IF(A428&gt;0,INDEX('Degree of Public Space By Distr'!J:J,MATCH(RawData_Position!A428,'Degree of Public Space By Distr'!L:L,0)),"")</f>
        <v>#N/A</v>
      </c>
      <c r="F428" s="6" t="e">
        <f t="shared" si="65"/>
        <v>#VALUE!</v>
      </c>
      <c r="G428" s="6" t="e">
        <f t="shared" si="66"/>
        <v>#VALUE!</v>
      </c>
      <c r="H428" s="7">
        <v>1</v>
      </c>
      <c r="I428" s="17"/>
      <c r="J428" s="17"/>
      <c r="K428" s="17"/>
      <c r="L428" s="17"/>
      <c r="M428" s="17"/>
      <c r="N428" s="17"/>
      <c r="O428" s="17"/>
      <c r="P428" s="17"/>
      <c r="Q428" s="17"/>
      <c r="R428">
        <f>COUNTIFS(U$3:U428,U428)</f>
        <v>13</v>
      </c>
      <c r="S428" t="e">
        <f>INDEX(Quadrant_GoogleSheets!C:C,MATCH(Table4[[#This Row],[PlaceName]],Quadrant_GoogleSheets!A:A,0))</f>
        <v>#VALUE!</v>
      </c>
      <c r="T428" t="e">
        <f>INDEX(Quadrant_GoogleSheets!D:D,MATCH(Table4[[#This Row],[PlaceName]],Quadrant_GoogleSheets!A:A,0))</f>
        <v>#VALUE!</v>
      </c>
      <c r="U428" t="e">
        <f t="shared" si="67"/>
        <v>#VALUE!</v>
      </c>
      <c r="V428">
        <f t="shared" si="61"/>
        <v>-0.15</v>
      </c>
      <c r="W428">
        <f t="shared" si="62"/>
        <v>0.04</v>
      </c>
    </row>
    <row r="429" spans="1:23" x14ac:dyDescent="0.2">
      <c r="A429" s="6" t="str">
        <f t="shared" si="68"/>
        <v/>
      </c>
      <c r="B429" s="7" t="s">
        <v>1005</v>
      </c>
      <c r="C429" s="6" t="s">
        <v>6</v>
      </c>
      <c r="D429" s="6" t="e">
        <f>IF(A429&gt;0,INDEX('Degree of Public Space By Distr'!A:A,MATCH(RawData_Position!A429,'Degree of Public Space By Distr'!L:L,0)),"")</f>
        <v>#N/A</v>
      </c>
      <c r="E429" s="6" t="e">
        <f>IF(A429&gt;0,INDEX('Degree of Public Space By Distr'!J:J,MATCH(RawData_Position!A429,'Degree of Public Space By Distr'!L:L,0)),"")</f>
        <v>#N/A</v>
      </c>
      <c r="F429" s="6" t="e">
        <f t="shared" si="65"/>
        <v>#VALUE!</v>
      </c>
      <c r="G429" s="6" t="e">
        <f t="shared" si="66"/>
        <v>#VALUE!</v>
      </c>
      <c r="H429" s="7">
        <v>19</v>
      </c>
      <c r="I429" s="17"/>
      <c r="J429" s="17"/>
      <c r="K429" s="17"/>
      <c r="L429" s="17"/>
      <c r="M429" s="17"/>
      <c r="N429" s="17"/>
      <c r="O429" s="17"/>
      <c r="P429" s="17"/>
      <c r="Q429" s="17"/>
      <c r="R429">
        <f>COUNTIFS(U$3:U429,U429)</f>
        <v>14</v>
      </c>
      <c r="S429" t="e">
        <f>INDEX(Quadrant_GoogleSheets!C:C,MATCH(Table4[[#This Row],[PlaceName]],Quadrant_GoogleSheets!A:A,0))</f>
        <v>#VALUE!</v>
      </c>
      <c r="T429" t="e">
        <f>INDEX(Quadrant_GoogleSheets!D:D,MATCH(Table4[[#This Row],[PlaceName]],Quadrant_GoogleSheets!A:A,0))</f>
        <v>#VALUE!</v>
      </c>
      <c r="U429" t="e">
        <f t="shared" si="67"/>
        <v>#VALUE!</v>
      </c>
      <c r="V429">
        <f t="shared" si="61"/>
        <v>-0.2</v>
      </c>
      <c r="W429">
        <f t="shared" si="62"/>
        <v>0.04</v>
      </c>
    </row>
    <row r="430" spans="1:23" x14ac:dyDescent="0.2">
      <c r="A430" s="6" t="str">
        <f t="shared" si="68"/>
        <v/>
      </c>
      <c r="B430" s="7" t="s">
        <v>1006</v>
      </c>
      <c r="C430" s="6" t="s">
        <v>6</v>
      </c>
      <c r="D430" s="6" t="e">
        <f>IF(A430&gt;0,INDEX('Degree of Public Space By Distr'!A:A,MATCH(RawData_Position!A430,'Degree of Public Space By Distr'!L:L,0)),"")</f>
        <v>#N/A</v>
      </c>
      <c r="E430" s="6" t="e">
        <f>IF(A430&gt;0,INDEX('Degree of Public Space By Distr'!J:J,MATCH(RawData_Position!A430,'Degree of Public Space By Distr'!L:L,0)),"")</f>
        <v>#N/A</v>
      </c>
      <c r="F430" s="6" t="e">
        <f t="shared" si="65"/>
        <v>#VALUE!</v>
      </c>
      <c r="G430" s="6" t="e">
        <f t="shared" si="66"/>
        <v>#VALUE!</v>
      </c>
      <c r="H430" s="7">
        <v>22</v>
      </c>
      <c r="I430" s="17"/>
      <c r="J430" s="17"/>
      <c r="K430" s="17"/>
      <c r="L430" s="17"/>
      <c r="M430" s="17"/>
      <c r="N430" s="17"/>
      <c r="O430" s="17"/>
      <c r="P430" s="17"/>
      <c r="Q430" s="17"/>
      <c r="R430">
        <f>COUNTIFS(U$3:U430,U430)</f>
        <v>15</v>
      </c>
      <c r="S430" t="e">
        <f>INDEX(Quadrant_GoogleSheets!C:C,MATCH(Table4[[#This Row],[PlaceName]],Quadrant_GoogleSheets!A:A,0))</f>
        <v>#VALUE!</v>
      </c>
      <c r="T430" t="e">
        <f>INDEX(Quadrant_GoogleSheets!D:D,MATCH(Table4[[#This Row],[PlaceName]],Quadrant_GoogleSheets!A:A,0))</f>
        <v>#VALUE!</v>
      </c>
      <c r="U430" t="e">
        <f t="shared" si="67"/>
        <v>#VALUE!</v>
      </c>
      <c r="V430">
        <f t="shared" si="61"/>
        <v>-0.25</v>
      </c>
      <c r="W430">
        <f t="shared" si="62"/>
        <v>0.04</v>
      </c>
    </row>
    <row r="431" spans="1:23" x14ac:dyDescent="0.2">
      <c r="A431" s="6" t="str">
        <f t="shared" si="68"/>
        <v/>
      </c>
      <c r="B431" s="7" t="s">
        <v>1007</v>
      </c>
      <c r="C431" s="6" t="s">
        <v>6</v>
      </c>
      <c r="D431" s="6" t="e">
        <f>IF(A431&gt;0,INDEX('Degree of Public Space By Distr'!A:A,MATCH(RawData_Position!A431,'Degree of Public Space By Distr'!L:L,0)),"")</f>
        <v>#N/A</v>
      </c>
      <c r="E431" s="6" t="e">
        <f>IF(A431&gt;0,INDEX('Degree of Public Space By Distr'!J:J,MATCH(RawData_Position!A431,'Degree of Public Space By Distr'!L:L,0)),"")</f>
        <v>#N/A</v>
      </c>
      <c r="F431" s="6" t="e">
        <f t="shared" si="65"/>
        <v>#VALUE!</v>
      </c>
      <c r="G431" s="6" t="e">
        <f t="shared" si="66"/>
        <v>#VALUE!</v>
      </c>
      <c r="H431" s="7">
        <v>20</v>
      </c>
      <c r="I431" s="17"/>
      <c r="J431" s="17"/>
      <c r="K431" s="17"/>
      <c r="L431" s="17"/>
      <c r="M431" s="17"/>
      <c r="N431" s="17"/>
      <c r="O431" s="17"/>
      <c r="P431" s="17"/>
      <c r="Q431" s="17"/>
      <c r="R431">
        <f>COUNTIFS(U$3:U431,U431)</f>
        <v>16</v>
      </c>
      <c r="S431" t="e">
        <f>INDEX(Quadrant_GoogleSheets!C:C,MATCH(Table4[[#This Row],[PlaceName]],Quadrant_GoogleSheets!A:A,0))</f>
        <v>#VALUE!</v>
      </c>
      <c r="T431" t="e">
        <f>INDEX(Quadrant_GoogleSheets!D:D,MATCH(Table4[[#This Row],[PlaceName]],Quadrant_GoogleSheets!A:A,0))</f>
        <v>#VALUE!</v>
      </c>
      <c r="U431" t="e">
        <f t="shared" si="67"/>
        <v>#VALUE!</v>
      </c>
      <c r="V431">
        <f t="shared" si="61"/>
        <v>0.05</v>
      </c>
      <c r="W431">
        <f t="shared" si="62"/>
        <v>0.04</v>
      </c>
    </row>
    <row r="432" spans="1:23" x14ac:dyDescent="0.2">
      <c r="A432" s="6" t="str">
        <f t="shared" si="68"/>
        <v/>
      </c>
      <c r="B432" s="7" t="s">
        <v>1008</v>
      </c>
      <c r="C432" s="6" t="s">
        <v>6</v>
      </c>
      <c r="D432" s="6" t="e">
        <f>IF(A432&gt;0,INDEX('Degree of Public Space By Distr'!A:A,MATCH(RawData_Position!A432,'Degree of Public Space By Distr'!L:L,0)),"")</f>
        <v>#N/A</v>
      </c>
      <c r="E432" s="6" t="e">
        <f>IF(A432&gt;0,INDEX('Degree of Public Space By Distr'!J:J,MATCH(RawData_Position!A432,'Degree of Public Space By Distr'!L:L,0)),"")</f>
        <v>#N/A</v>
      </c>
      <c r="F432" s="6" t="e">
        <f t="shared" si="65"/>
        <v>#VALUE!</v>
      </c>
      <c r="G432" s="6" t="e">
        <f t="shared" si="66"/>
        <v>#VALUE!</v>
      </c>
      <c r="H432" s="7">
        <v>22</v>
      </c>
      <c r="I432" s="17"/>
      <c r="J432" s="17"/>
      <c r="K432" s="17"/>
      <c r="L432" s="17"/>
      <c r="M432" s="17"/>
      <c r="N432" s="17"/>
      <c r="O432" s="17"/>
      <c r="P432" s="17"/>
      <c r="Q432" s="17"/>
      <c r="R432">
        <f>COUNTIFS(U$3:U432,U432)</f>
        <v>17</v>
      </c>
      <c r="S432" t="e">
        <f>INDEX(Quadrant_GoogleSheets!C:C,MATCH(Table4[[#This Row],[PlaceName]],Quadrant_GoogleSheets!A:A,0))</f>
        <v>#VALUE!</v>
      </c>
      <c r="T432" t="e">
        <f>INDEX(Quadrant_GoogleSheets!D:D,MATCH(Table4[[#This Row],[PlaceName]],Quadrant_GoogleSheets!A:A,0))</f>
        <v>#VALUE!</v>
      </c>
      <c r="U432" t="e">
        <f t="shared" si="67"/>
        <v>#VALUE!</v>
      </c>
      <c r="V432">
        <f t="shared" si="61"/>
        <v>0.1</v>
      </c>
      <c r="W432">
        <f t="shared" si="62"/>
        <v>0.04</v>
      </c>
    </row>
    <row r="433" spans="1:23" x14ac:dyDescent="0.2">
      <c r="A433" s="6" t="str">
        <f t="shared" si="68"/>
        <v/>
      </c>
      <c r="B433" s="7" t="s">
        <v>1009</v>
      </c>
      <c r="C433" s="6" t="s">
        <v>6</v>
      </c>
      <c r="D433" s="6" t="e">
        <f>IF(A433&gt;0,INDEX('Degree of Public Space By Distr'!A:A,MATCH(RawData_Position!A433,'Degree of Public Space By Distr'!L:L,0)),"")</f>
        <v>#N/A</v>
      </c>
      <c r="E433" s="6" t="e">
        <f>IF(A433&gt;0,INDEX('Degree of Public Space By Distr'!J:J,MATCH(RawData_Position!A433,'Degree of Public Space By Distr'!L:L,0)),"")</f>
        <v>#N/A</v>
      </c>
      <c r="F433" s="6" t="e">
        <f t="shared" si="65"/>
        <v>#VALUE!</v>
      </c>
      <c r="G433" s="6" t="e">
        <f t="shared" si="66"/>
        <v>#VALUE!</v>
      </c>
      <c r="H433" s="7">
        <v>15</v>
      </c>
      <c r="I433" s="17"/>
      <c r="J433" s="17"/>
      <c r="K433" s="17"/>
      <c r="L433" s="17"/>
      <c r="M433" s="17"/>
      <c r="N433" s="17"/>
      <c r="O433" s="17"/>
      <c r="P433" s="17"/>
      <c r="Q433" s="17"/>
      <c r="R433">
        <f>COUNTIFS(U$3:U433,U433)</f>
        <v>18</v>
      </c>
      <c r="S433" t="e">
        <f>INDEX(Quadrant_GoogleSheets!C:C,MATCH(Table4[[#This Row],[PlaceName]],Quadrant_GoogleSheets!A:A,0))</f>
        <v>#VALUE!</v>
      </c>
      <c r="T433" t="e">
        <f>INDEX(Quadrant_GoogleSheets!D:D,MATCH(Table4[[#This Row],[PlaceName]],Quadrant_GoogleSheets!A:A,0))</f>
        <v>#VALUE!</v>
      </c>
      <c r="U433" t="e">
        <f t="shared" si="67"/>
        <v>#VALUE!</v>
      </c>
      <c r="V433">
        <f t="shared" si="61"/>
        <v>0.15</v>
      </c>
      <c r="W433">
        <f t="shared" si="62"/>
        <v>0.04</v>
      </c>
    </row>
    <row r="434" spans="1:23" x14ac:dyDescent="0.2">
      <c r="A434" s="6" t="str">
        <f t="shared" si="68"/>
        <v/>
      </c>
      <c r="B434" s="7" t="s">
        <v>1010</v>
      </c>
      <c r="C434" s="6" t="s">
        <v>6</v>
      </c>
      <c r="D434" s="6" t="e">
        <f>IF(A434&gt;0,INDEX('Degree of Public Space By Distr'!A:A,MATCH(RawData_Position!A434,'Degree of Public Space By Distr'!L:L,0)),"")</f>
        <v>#N/A</v>
      </c>
      <c r="E434" s="6" t="e">
        <f>IF(A434&gt;0,INDEX('Degree of Public Space By Distr'!J:J,MATCH(RawData_Position!A434,'Degree of Public Space By Distr'!L:L,0)),"")</f>
        <v>#N/A</v>
      </c>
      <c r="F434" s="6" t="e">
        <f t="shared" si="65"/>
        <v>#VALUE!</v>
      </c>
      <c r="G434" s="6" t="e">
        <f t="shared" si="66"/>
        <v>#VALUE!</v>
      </c>
      <c r="H434" s="7">
        <v>17</v>
      </c>
      <c r="I434" s="17"/>
      <c r="J434" s="17"/>
      <c r="K434" s="17"/>
      <c r="L434" s="17"/>
      <c r="M434" s="17"/>
      <c r="N434" s="17"/>
      <c r="O434" s="17"/>
      <c r="P434" s="17"/>
      <c r="Q434" s="17"/>
      <c r="R434">
        <f>COUNTIFS(U$3:U434,U434)</f>
        <v>19</v>
      </c>
      <c r="S434" t="e">
        <f>INDEX(Quadrant_GoogleSheets!C:C,MATCH(Table4[[#This Row],[PlaceName]],Quadrant_GoogleSheets!A:A,0))</f>
        <v>#VALUE!</v>
      </c>
      <c r="T434" t="e">
        <f>INDEX(Quadrant_GoogleSheets!D:D,MATCH(Table4[[#This Row],[PlaceName]],Quadrant_GoogleSheets!A:A,0))</f>
        <v>#VALUE!</v>
      </c>
      <c r="U434" t="e">
        <f t="shared" si="67"/>
        <v>#VALUE!</v>
      </c>
      <c r="V434">
        <f t="shared" si="61"/>
        <v>0.2</v>
      </c>
      <c r="W434">
        <f t="shared" si="62"/>
        <v>0.04</v>
      </c>
    </row>
    <row r="435" spans="1:23" x14ac:dyDescent="0.2">
      <c r="A435" s="6" t="str">
        <f t="shared" si="68"/>
        <v/>
      </c>
      <c r="B435" s="7" t="s">
        <v>1011</v>
      </c>
      <c r="C435" s="6" t="s">
        <v>6</v>
      </c>
      <c r="D435" s="6" t="e">
        <f>IF(A435&gt;0,INDEX('Degree of Public Space By Distr'!A:A,MATCH(RawData_Position!A435,'Degree of Public Space By Distr'!L:L,0)),"")</f>
        <v>#N/A</v>
      </c>
      <c r="E435" s="6" t="e">
        <f>IF(A435&gt;0,INDEX('Degree of Public Space By Distr'!J:J,MATCH(RawData_Position!A435,'Degree of Public Space By Distr'!L:L,0)),"")</f>
        <v>#N/A</v>
      </c>
      <c r="F435" s="6" t="e">
        <f t="shared" si="65"/>
        <v>#VALUE!</v>
      </c>
      <c r="G435" s="6" t="e">
        <f t="shared" si="66"/>
        <v>#VALUE!</v>
      </c>
      <c r="H435" s="7">
        <v>6</v>
      </c>
      <c r="I435" s="17"/>
      <c r="J435" s="17"/>
      <c r="K435" s="17"/>
      <c r="L435" s="17"/>
      <c r="M435" s="17"/>
      <c r="N435" s="17"/>
      <c r="O435" s="17"/>
      <c r="P435" s="17"/>
      <c r="Q435" s="17"/>
      <c r="R435">
        <f>COUNTIFS(U$3:U435,U435)</f>
        <v>20</v>
      </c>
      <c r="S435" t="e">
        <f>INDEX(Quadrant_GoogleSheets!C:C,MATCH(Table4[[#This Row],[PlaceName]],Quadrant_GoogleSheets!A:A,0))</f>
        <v>#VALUE!</v>
      </c>
      <c r="T435" t="e">
        <f>INDEX(Quadrant_GoogleSheets!D:D,MATCH(Table4[[#This Row],[PlaceName]],Quadrant_GoogleSheets!A:A,0))</f>
        <v>#VALUE!</v>
      </c>
      <c r="U435" t="e">
        <f t="shared" si="67"/>
        <v>#VALUE!</v>
      </c>
      <c r="V435">
        <f t="shared" ref="V435:V452" si="69">INDEX(AD:AD,MATCH($R435,$Z:$Z,0))</f>
        <v>0.25</v>
      </c>
      <c r="W435">
        <f t="shared" ref="W435:W452" si="70">INDEX(AE:AE,MATCH($R435,$Z:$Z,0))</f>
        <v>0.04</v>
      </c>
    </row>
    <row r="436" spans="1:23" x14ac:dyDescent="0.2">
      <c r="A436" s="6" t="str">
        <f t="shared" si="68"/>
        <v/>
      </c>
      <c r="B436" s="7" t="s">
        <v>1012</v>
      </c>
      <c r="C436" s="6" t="s">
        <v>6</v>
      </c>
      <c r="D436" s="6" t="e">
        <f>IF(A436&gt;0,INDEX('Degree of Public Space By Distr'!A:A,MATCH(RawData_Position!A436,'Degree of Public Space By Distr'!L:L,0)),"")</f>
        <v>#N/A</v>
      </c>
      <c r="E436" s="6" t="e">
        <f>IF(A436&gt;0,INDEX('Degree of Public Space By Distr'!J:J,MATCH(RawData_Position!A436,'Degree of Public Space By Distr'!L:L,0)),"")</f>
        <v>#N/A</v>
      </c>
      <c r="F436" s="6" t="e">
        <f t="shared" si="65"/>
        <v>#VALUE!</v>
      </c>
      <c r="G436" s="6" t="e">
        <f t="shared" si="66"/>
        <v>#VALUE!</v>
      </c>
      <c r="H436" s="7">
        <v>20</v>
      </c>
      <c r="I436" s="17"/>
      <c r="J436" s="17"/>
      <c r="K436" s="17"/>
      <c r="L436" s="17"/>
      <c r="M436" s="17"/>
      <c r="N436" s="17"/>
      <c r="O436" s="17"/>
      <c r="P436" s="17"/>
      <c r="Q436" s="17"/>
      <c r="R436">
        <f>COUNTIFS(U$3:U436,U436)</f>
        <v>21</v>
      </c>
      <c r="S436" t="e">
        <f>INDEX(Quadrant_GoogleSheets!C:C,MATCH(Table4[[#This Row],[PlaceName]],Quadrant_GoogleSheets!A:A,0))</f>
        <v>#VALUE!</v>
      </c>
      <c r="T436" t="e">
        <f>INDEX(Quadrant_GoogleSheets!D:D,MATCH(Table4[[#This Row],[PlaceName]],Quadrant_GoogleSheets!A:A,0))</f>
        <v>#VALUE!</v>
      </c>
      <c r="U436" t="e">
        <f t="shared" si="67"/>
        <v>#VALUE!</v>
      </c>
      <c r="V436">
        <f t="shared" si="69"/>
        <v>-0.05</v>
      </c>
      <c r="W436">
        <f t="shared" si="70"/>
        <v>0.03</v>
      </c>
    </row>
    <row r="437" spans="1:23" x14ac:dyDescent="0.2">
      <c r="A437" s="6" t="str">
        <f t="shared" si="68"/>
        <v/>
      </c>
      <c r="B437" s="7" t="s">
        <v>1013</v>
      </c>
      <c r="C437" s="6" t="s">
        <v>6</v>
      </c>
      <c r="D437" s="6" t="e">
        <f>IF(A437&gt;0,INDEX('Degree of Public Space By Distr'!A:A,MATCH(RawData_Position!A437,'Degree of Public Space By Distr'!L:L,0)),"")</f>
        <v>#N/A</v>
      </c>
      <c r="E437" s="6" t="e">
        <f>IF(A437&gt;0,INDEX('Degree of Public Space By Distr'!J:J,MATCH(RawData_Position!A437,'Degree of Public Space By Distr'!L:L,0)),"")</f>
        <v>#N/A</v>
      </c>
      <c r="F437" s="6" t="e">
        <f t="shared" si="65"/>
        <v>#VALUE!</v>
      </c>
      <c r="G437" s="6" t="e">
        <f t="shared" si="66"/>
        <v>#VALUE!</v>
      </c>
      <c r="H437" s="7">
        <v>15</v>
      </c>
      <c r="I437" s="17"/>
      <c r="J437" s="17"/>
      <c r="K437" s="17"/>
      <c r="L437" s="17"/>
      <c r="M437" s="17"/>
      <c r="N437" s="17"/>
      <c r="O437" s="17"/>
      <c r="P437" s="17"/>
      <c r="Q437" s="17"/>
      <c r="R437">
        <f>COUNTIFS(U$3:U437,U437)</f>
        <v>22</v>
      </c>
      <c r="S437" t="e">
        <f>INDEX(Quadrant_GoogleSheets!C:C,MATCH(Table4[[#This Row],[PlaceName]],Quadrant_GoogleSheets!A:A,0))</f>
        <v>#VALUE!</v>
      </c>
      <c r="T437" t="e">
        <f>INDEX(Quadrant_GoogleSheets!D:D,MATCH(Table4[[#This Row],[PlaceName]],Quadrant_GoogleSheets!A:A,0))</f>
        <v>#VALUE!</v>
      </c>
      <c r="U437" t="e">
        <f t="shared" si="67"/>
        <v>#VALUE!</v>
      </c>
      <c r="V437">
        <f t="shared" si="69"/>
        <v>-0.1</v>
      </c>
      <c r="W437">
        <f t="shared" si="70"/>
        <v>0.03</v>
      </c>
    </row>
    <row r="438" spans="1:23" x14ac:dyDescent="0.2">
      <c r="A438" s="6" t="str">
        <f t="shared" si="68"/>
        <v/>
      </c>
      <c r="B438" s="7" t="s">
        <v>1014</v>
      </c>
      <c r="C438" s="6" t="s">
        <v>6</v>
      </c>
      <c r="D438" s="6" t="e">
        <f>IF(A438&gt;0,INDEX('Degree of Public Space By Distr'!A:A,MATCH(RawData_Position!A438,'Degree of Public Space By Distr'!L:L,0)),"")</f>
        <v>#N/A</v>
      </c>
      <c r="E438" s="6" t="e">
        <f>IF(A438&gt;0,INDEX('Degree of Public Space By Distr'!J:J,MATCH(RawData_Position!A438,'Degree of Public Space By Distr'!L:L,0)),"")</f>
        <v>#N/A</v>
      </c>
      <c r="F438" s="6" t="e">
        <f t="shared" si="65"/>
        <v>#VALUE!</v>
      </c>
      <c r="G438" s="6" t="e">
        <f t="shared" si="66"/>
        <v>#VALUE!</v>
      </c>
      <c r="H438" s="7">
        <v>17</v>
      </c>
      <c r="I438" s="17"/>
      <c r="J438" s="17"/>
      <c r="K438" s="17"/>
      <c r="L438" s="17"/>
      <c r="M438" s="17"/>
      <c r="N438" s="17"/>
      <c r="O438" s="17"/>
      <c r="P438" s="17"/>
      <c r="Q438" s="17"/>
      <c r="R438">
        <f>COUNTIFS(U$3:U438,U438)</f>
        <v>23</v>
      </c>
      <c r="S438" t="e">
        <f>INDEX(Quadrant_GoogleSheets!C:C,MATCH(Table4[[#This Row],[PlaceName]],Quadrant_GoogleSheets!A:A,0))</f>
        <v>#VALUE!</v>
      </c>
      <c r="T438" t="e">
        <f>INDEX(Quadrant_GoogleSheets!D:D,MATCH(Table4[[#This Row],[PlaceName]],Quadrant_GoogleSheets!A:A,0))</f>
        <v>#VALUE!</v>
      </c>
      <c r="U438" t="e">
        <f t="shared" si="67"/>
        <v>#VALUE!</v>
      </c>
      <c r="V438">
        <f t="shared" si="69"/>
        <v>-0.15</v>
      </c>
      <c r="W438">
        <f t="shared" si="70"/>
        <v>0.03</v>
      </c>
    </row>
    <row r="439" spans="1:23" x14ac:dyDescent="0.2">
      <c r="A439" s="6" t="str">
        <f t="shared" si="68"/>
        <v/>
      </c>
      <c r="B439" s="7" t="s">
        <v>1015</v>
      </c>
      <c r="C439" s="6" t="s">
        <v>6</v>
      </c>
      <c r="D439" s="6" t="e">
        <f>IF(A439&gt;0,INDEX('Degree of Public Space By Distr'!A:A,MATCH(RawData_Position!A439,'Degree of Public Space By Distr'!L:L,0)),"")</f>
        <v>#N/A</v>
      </c>
      <c r="E439" s="6" t="e">
        <f>IF(A439&gt;0,INDEX('Degree of Public Space By Distr'!J:J,MATCH(RawData_Position!A439,'Degree of Public Space By Distr'!L:L,0)),"")</f>
        <v>#N/A</v>
      </c>
      <c r="F439" s="6" t="e">
        <f t="shared" si="65"/>
        <v>#VALUE!</v>
      </c>
      <c r="G439" s="6" t="e">
        <f t="shared" si="66"/>
        <v>#VALUE!</v>
      </c>
      <c r="H439" s="7">
        <v>22</v>
      </c>
      <c r="I439" s="17"/>
      <c r="J439" s="17"/>
      <c r="K439" s="17"/>
      <c r="L439" s="17"/>
      <c r="M439" s="17"/>
      <c r="N439" s="17"/>
      <c r="O439" s="17"/>
      <c r="P439" s="17"/>
      <c r="Q439" s="17"/>
      <c r="R439">
        <f>COUNTIFS(U$3:U439,U439)</f>
        <v>24</v>
      </c>
      <c r="S439" t="e">
        <f>INDEX(Quadrant_GoogleSheets!C:C,MATCH(Table4[[#This Row],[PlaceName]],Quadrant_GoogleSheets!A:A,0))</f>
        <v>#VALUE!</v>
      </c>
      <c r="T439" t="e">
        <f>INDEX(Quadrant_GoogleSheets!D:D,MATCH(Table4[[#This Row],[PlaceName]],Quadrant_GoogleSheets!A:A,0))</f>
        <v>#VALUE!</v>
      </c>
      <c r="U439" t="e">
        <f t="shared" si="67"/>
        <v>#VALUE!</v>
      </c>
      <c r="V439">
        <f t="shared" si="69"/>
        <v>-0.2</v>
      </c>
      <c r="W439">
        <f t="shared" si="70"/>
        <v>0.03</v>
      </c>
    </row>
    <row r="440" spans="1:23" x14ac:dyDescent="0.2">
      <c r="A440" s="6" t="str">
        <f t="shared" si="68"/>
        <v/>
      </c>
      <c r="B440" s="7" t="s">
        <v>1016</v>
      </c>
      <c r="C440" s="6" t="s">
        <v>6</v>
      </c>
      <c r="D440" s="6" t="e">
        <f>IF(A440&gt;0,INDEX('Degree of Public Space By Distr'!A:A,MATCH(RawData_Position!A440,'Degree of Public Space By Distr'!L:L,0)),"")</f>
        <v>#N/A</v>
      </c>
      <c r="E440" s="6" t="e">
        <f>IF(A440&gt;0,INDEX('Degree of Public Space By Distr'!J:J,MATCH(RawData_Position!A440,'Degree of Public Space By Distr'!L:L,0)),"")</f>
        <v>#N/A</v>
      </c>
      <c r="F440" s="6" t="e">
        <f t="shared" si="65"/>
        <v>#VALUE!</v>
      </c>
      <c r="G440" s="6" t="e">
        <f t="shared" si="66"/>
        <v>#VALUE!</v>
      </c>
      <c r="H440" s="7">
        <v>11</v>
      </c>
      <c r="I440" s="17"/>
      <c r="J440" s="17"/>
      <c r="K440" s="17"/>
      <c r="L440" s="17"/>
      <c r="M440" s="17"/>
      <c r="N440" s="17"/>
      <c r="O440" s="17"/>
      <c r="P440" s="17"/>
      <c r="Q440" s="17"/>
      <c r="R440">
        <f>COUNTIFS(U$3:U440,U440)</f>
        <v>25</v>
      </c>
      <c r="S440" t="e">
        <f>INDEX(Quadrant_GoogleSheets!C:C,MATCH(Table4[[#This Row],[PlaceName]],Quadrant_GoogleSheets!A:A,0))</f>
        <v>#VALUE!</v>
      </c>
      <c r="T440" t="e">
        <f>INDEX(Quadrant_GoogleSheets!D:D,MATCH(Table4[[#This Row],[PlaceName]],Quadrant_GoogleSheets!A:A,0))</f>
        <v>#VALUE!</v>
      </c>
      <c r="U440" t="e">
        <f t="shared" si="67"/>
        <v>#VALUE!</v>
      </c>
      <c r="V440">
        <f t="shared" si="69"/>
        <v>-0.25</v>
      </c>
      <c r="W440">
        <f t="shared" si="70"/>
        <v>0.03</v>
      </c>
    </row>
    <row r="441" spans="1:23" x14ac:dyDescent="0.2">
      <c r="A441" s="6" t="str">
        <f t="shared" si="68"/>
        <v/>
      </c>
      <c r="B441" s="7" t="s">
        <v>1017</v>
      </c>
      <c r="C441" s="6" t="s">
        <v>6</v>
      </c>
      <c r="D441" s="6" t="e">
        <f>IF(A441&gt;0,INDEX('Degree of Public Space By Distr'!A:A,MATCH(RawData_Position!A441,'Degree of Public Space By Distr'!L:L,0)),"")</f>
        <v>#N/A</v>
      </c>
      <c r="E441" s="6" t="e">
        <f>IF(A441&gt;0,INDEX('Degree of Public Space By Distr'!J:J,MATCH(RawData_Position!A441,'Degree of Public Space By Distr'!L:L,0)),"")</f>
        <v>#N/A</v>
      </c>
      <c r="F441" s="6" t="e">
        <f t="shared" si="65"/>
        <v>#VALUE!</v>
      </c>
      <c r="G441" s="6" t="e">
        <f t="shared" si="66"/>
        <v>#VALUE!</v>
      </c>
      <c r="H441" s="7">
        <v>14</v>
      </c>
      <c r="I441" s="17"/>
      <c r="J441" s="17"/>
      <c r="K441" s="17"/>
      <c r="L441" s="17"/>
      <c r="M441" s="17"/>
      <c r="N441" s="17"/>
      <c r="O441" s="17"/>
      <c r="P441" s="17"/>
      <c r="Q441" s="17"/>
      <c r="R441">
        <f>COUNTIFS(U$3:U441,U441)</f>
        <v>26</v>
      </c>
      <c r="S441" t="e">
        <f>INDEX(Quadrant_GoogleSheets!C:C,MATCH(Table4[[#This Row],[PlaceName]],Quadrant_GoogleSheets!A:A,0))</f>
        <v>#VALUE!</v>
      </c>
      <c r="T441" t="e">
        <f>INDEX(Quadrant_GoogleSheets!D:D,MATCH(Table4[[#This Row],[PlaceName]],Quadrant_GoogleSheets!A:A,0))</f>
        <v>#VALUE!</v>
      </c>
      <c r="U441" t="e">
        <f t="shared" si="67"/>
        <v>#VALUE!</v>
      </c>
      <c r="V441">
        <f t="shared" si="69"/>
        <v>0.05</v>
      </c>
      <c r="W441">
        <f t="shared" si="70"/>
        <v>0.03</v>
      </c>
    </row>
    <row r="442" spans="1:23" x14ac:dyDescent="0.2">
      <c r="A442" s="6" t="str">
        <f t="shared" si="68"/>
        <v/>
      </c>
      <c r="B442" s="7" t="s">
        <v>1018</v>
      </c>
      <c r="C442" s="6" t="s">
        <v>6</v>
      </c>
      <c r="D442" s="6" t="e">
        <f>IF(A442&gt;0,INDEX('Degree of Public Space By Distr'!A:A,MATCH(RawData_Position!A442,'Degree of Public Space By Distr'!L:L,0)),"")</f>
        <v>#N/A</v>
      </c>
      <c r="E442" s="6" t="e">
        <f>IF(A442&gt;0,INDEX('Degree of Public Space By Distr'!J:J,MATCH(RawData_Position!A442,'Degree of Public Space By Distr'!L:L,0)),"")</f>
        <v>#N/A</v>
      </c>
      <c r="F442" s="6" t="e">
        <f t="shared" si="65"/>
        <v>#VALUE!</v>
      </c>
      <c r="G442" s="6" t="e">
        <f t="shared" si="66"/>
        <v>#VALUE!</v>
      </c>
      <c r="H442" s="7">
        <v>10</v>
      </c>
      <c r="I442" s="17"/>
      <c r="J442" s="17"/>
      <c r="K442" s="17"/>
      <c r="L442" s="17"/>
      <c r="M442" s="17"/>
      <c r="N442" s="17"/>
      <c r="O442" s="17"/>
      <c r="P442" s="17"/>
      <c r="Q442" s="17"/>
      <c r="R442">
        <f>COUNTIFS(U$3:U442,U442)</f>
        <v>27</v>
      </c>
      <c r="S442" t="e">
        <f>INDEX(Quadrant_GoogleSheets!C:C,MATCH(Table4[[#This Row],[PlaceName]],Quadrant_GoogleSheets!A:A,0))</f>
        <v>#VALUE!</v>
      </c>
      <c r="T442" t="e">
        <f>INDEX(Quadrant_GoogleSheets!D:D,MATCH(Table4[[#This Row],[PlaceName]],Quadrant_GoogleSheets!A:A,0))</f>
        <v>#VALUE!</v>
      </c>
      <c r="U442" t="e">
        <f t="shared" si="67"/>
        <v>#VALUE!</v>
      </c>
      <c r="V442">
        <f t="shared" si="69"/>
        <v>0.1</v>
      </c>
      <c r="W442">
        <f t="shared" si="70"/>
        <v>0.03</v>
      </c>
    </row>
    <row r="443" spans="1:23" x14ac:dyDescent="0.2">
      <c r="A443" s="6" t="str">
        <f t="shared" si="68"/>
        <v/>
      </c>
      <c r="B443" s="7" t="s">
        <v>1019</v>
      </c>
      <c r="C443" s="6" t="s">
        <v>6</v>
      </c>
      <c r="D443" s="6" t="e">
        <f>IF(A443&gt;0,INDEX('Degree of Public Space By Distr'!A:A,MATCH(RawData_Position!A443,'Degree of Public Space By Distr'!L:L,0)),"")</f>
        <v>#N/A</v>
      </c>
      <c r="E443" s="6" t="e">
        <f>IF(A443&gt;0,INDEX('Degree of Public Space By Distr'!J:J,MATCH(RawData_Position!A443,'Degree of Public Space By Distr'!L:L,0)),"")</f>
        <v>#N/A</v>
      </c>
      <c r="F443" s="6" t="e">
        <f t="shared" si="65"/>
        <v>#VALUE!</v>
      </c>
      <c r="G443" s="6" t="e">
        <f t="shared" si="66"/>
        <v>#VALUE!</v>
      </c>
      <c r="H443" s="7">
        <v>4</v>
      </c>
      <c r="I443" s="17"/>
      <c r="J443" s="17"/>
      <c r="K443" s="17"/>
      <c r="L443" s="17"/>
      <c r="M443" s="17"/>
      <c r="N443" s="17"/>
      <c r="O443" s="17"/>
      <c r="P443" s="17"/>
      <c r="Q443" s="17"/>
      <c r="R443">
        <f>COUNTIFS(U$3:U443,U443)</f>
        <v>28</v>
      </c>
      <c r="S443" t="e">
        <f>INDEX(Quadrant_GoogleSheets!C:C,MATCH(Table4[[#This Row],[PlaceName]],Quadrant_GoogleSheets!A:A,0))</f>
        <v>#VALUE!</v>
      </c>
      <c r="T443" t="e">
        <f>INDEX(Quadrant_GoogleSheets!D:D,MATCH(Table4[[#This Row],[PlaceName]],Quadrant_GoogleSheets!A:A,0))</f>
        <v>#VALUE!</v>
      </c>
      <c r="U443" t="e">
        <f t="shared" si="67"/>
        <v>#VALUE!</v>
      </c>
      <c r="V443">
        <f t="shared" si="69"/>
        <v>0.15</v>
      </c>
      <c r="W443">
        <f t="shared" si="70"/>
        <v>0.03</v>
      </c>
    </row>
    <row r="444" spans="1:23" x14ac:dyDescent="0.2">
      <c r="A444" s="6" t="str">
        <f t="shared" si="68"/>
        <v/>
      </c>
      <c r="B444" s="7" t="s">
        <v>1020</v>
      </c>
      <c r="C444" s="6" t="s">
        <v>6</v>
      </c>
      <c r="D444" s="6" t="e">
        <f>IF(A444&gt;0,INDEX('Degree of Public Space By Distr'!A:A,MATCH(RawData_Position!A444,'Degree of Public Space By Distr'!L:L,0)),"")</f>
        <v>#N/A</v>
      </c>
      <c r="E444" s="6" t="e">
        <f>IF(A444&gt;0,INDEX('Degree of Public Space By Distr'!J:J,MATCH(RawData_Position!A444,'Degree of Public Space By Distr'!L:L,0)),"")</f>
        <v>#N/A</v>
      </c>
      <c r="F444" s="6" t="e">
        <f t="shared" si="65"/>
        <v>#VALUE!</v>
      </c>
      <c r="G444" s="6" t="e">
        <f t="shared" si="66"/>
        <v>#VALUE!</v>
      </c>
      <c r="H444" s="7">
        <v>5</v>
      </c>
      <c r="I444" s="17"/>
      <c r="J444" s="17"/>
      <c r="K444" s="17"/>
      <c r="L444" s="17"/>
      <c r="M444" s="17"/>
      <c r="N444" s="17"/>
      <c r="O444" s="17"/>
      <c r="P444" s="17"/>
      <c r="Q444" s="17"/>
      <c r="R444">
        <f>COUNTIFS(U$3:U444,U444)</f>
        <v>29</v>
      </c>
      <c r="S444" t="e">
        <f>INDEX(Quadrant_GoogleSheets!C:C,MATCH(Table4[[#This Row],[PlaceName]],Quadrant_GoogleSheets!A:A,0))</f>
        <v>#VALUE!</v>
      </c>
      <c r="T444" t="e">
        <f>INDEX(Quadrant_GoogleSheets!D:D,MATCH(Table4[[#This Row],[PlaceName]],Quadrant_GoogleSheets!A:A,0))</f>
        <v>#VALUE!</v>
      </c>
      <c r="U444" t="e">
        <f t="shared" si="67"/>
        <v>#VALUE!</v>
      </c>
      <c r="V444">
        <f t="shared" si="69"/>
        <v>0.2</v>
      </c>
      <c r="W444">
        <f t="shared" si="70"/>
        <v>0.03</v>
      </c>
    </row>
    <row r="445" spans="1:23" x14ac:dyDescent="0.2">
      <c r="A445" s="6" t="str">
        <f t="shared" si="68"/>
        <v/>
      </c>
      <c r="B445" s="7" t="s">
        <v>1021</v>
      </c>
      <c r="C445" s="6" t="s">
        <v>6</v>
      </c>
      <c r="D445" s="6" t="e">
        <f>IF(A445&gt;0,INDEX('Degree of Public Space By Distr'!A:A,MATCH(RawData_Position!A445,'Degree of Public Space By Distr'!L:L,0)),"")</f>
        <v>#N/A</v>
      </c>
      <c r="E445" s="6" t="e">
        <f>IF(A445&gt;0,INDEX('Degree of Public Space By Distr'!J:J,MATCH(RawData_Position!A445,'Degree of Public Space By Distr'!L:L,0)),"")</f>
        <v>#N/A</v>
      </c>
      <c r="F445" s="6" t="e">
        <f t="shared" si="65"/>
        <v>#VALUE!</v>
      </c>
      <c r="G445" s="6" t="e">
        <f t="shared" si="66"/>
        <v>#VALUE!</v>
      </c>
      <c r="H445" s="7">
        <v>16</v>
      </c>
      <c r="I445" s="17"/>
      <c r="J445" s="17"/>
      <c r="K445" s="17"/>
      <c r="L445" s="17"/>
      <c r="M445" s="17"/>
      <c r="N445" s="17"/>
      <c r="O445" s="17"/>
      <c r="P445" s="17"/>
      <c r="Q445" s="17"/>
      <c r="R445">
        <f>COUNTIFS(U$3:U445,U445)</f>
        <v>30</v>
      </c>
      <c r="S445" t="e">
        <f>INDEX(Quadrant_GoogleSheets!C:C,MATCH(Table4[[#This Row],[PlaceName]],Quadrant_GoogleSheets!A:A,0))</f>
        <v>#VALUE!</v>
      </c>
      <c r="T445" t="e">
        <f>INDEX(Quadrant_GoogleSheets!D:D,MATCH(Table4[[#This Row],[PlaceName]],Quadrant_GoogleSheets!A:A,0))</f>
        <v>#VALUE!</v>
      </c>
      <c r="U445" t="e">
        <f t="shared" si="67"/>
        <v>#VALUE!</v>
      </c>
      <c r="V445">
        <f t="shared" si="69"/>
        <v>0.25</v>
      </c>
      <c r="W445">
        <f t="shared" si="70"/>
        <v>0.03</v>
      </c>
    </row>
    <row r="446" spans="1:23" x14ac:dyDescent="0.2">
      <c r="A446" s="6" t="str">
        <f t="shared" si="68"/>
        <v/>
      </c>
      <c r="B446" s="7" t="s">
        <v>1022</v>
      </c>
      <c r="C446" s="6" t="s">
        <v>6</v>
      </c>
      <c r="D446" s="6" t="e">
        <f>IF(A446&gt;0,INDEX('Degree of Public Space By Distr'!A:A,MATCH(RawData_Position!A446,'Degree of Public Space By Distr'!L:L,0)),"")</f>
        <v>#N/A</v>
      </c>
      <c r="E446" s="6" t="e">
        <f>IF(A446&gt;0,INDEX('Degree of Public Space By Distr'!J:J,MATCH(RawData_Position!A446,'Degree of Public Space By Distr'!L:L,0)),"")</f>
        <v>#N/A</v>
      </c>
      <c r="F446" s="6" t="e">
        <f t="shared" si="65"/>
        <v>#VALUE!</v>
      </c>
      <c r="G446" s="6" t="e">
        <f t="shared" si="66"/>
        <v>#VALUE!</v>
      </c>
      <c r="H446" s="7">
        <v>4</v>
      </c>
      <c r="I446" s="17"/>
      <c r="J446" s="17"/>
      <c r="K446" s="17"/>
      <c r="L446" s="17"/>
      <c r="M446" s="17"/>
      <c r="N446" s="17"/>
      <c r="O446" s="17"/>
      <c r="P446" s="17"/>
      <c r="Q446" s="17"/>
      <c r="R446">
        <f>COUNTIFS(U$3:U446,U446)</f>
        <v>31</v>
      </c>
      <c r="S446" t="e">
        <f>INDEX(Quadrant_GoogleSheets!C:C,MATCH(Table4[[#This Row],[PlaceName]],Quadrant_GoogleSheets!A:A,0))</f>
        <v>#VALUE!</v>
      </c>
      <c r="T446" t="e">
        <f>INDEX(Quadrant_GoogleSheets!D:D,MATCH(Table4[[#This Row],[PlaceName]],Quadrant_GoogleSheets!A:A,0))</f>
        <v>#VALUE!</v>
      </c>
      <c r="U446" t="e">
        <f t="shared" si="67"/>
        <v>#VALUE!</v>
      </c>
      <c r="V446">
        <f t="shared" si="69"/>
        <v>-0.05</v>
      </c>
      <c r="W446">
        <f t="shared" si="70"/>
        <v>0.02</v>
      </c>
    </row>
    <row r="447" spans="1:23" x14ac:dyDescent="0.2">
      <c r="A447" s="6" t="str">
        <f t="shared" si="68"/>
        <v/>
      </c>
      <c r="B447" s="7" t="s">
        <v>1023</v>
      </c>
      <c r="C447" s="6" t="s">
        <v>6</v>
      </c>
      <c r="D447" s="6" t="e">
        <f>IF(A447&gt;0,INDEX('Degree of Public Space By Distr'!A:A,MATCH(RawData_Position!A447,'Degree of Public Space By Distr'!L:L,0)),"")</f>
        <v>#N/A</v>
      </c>
      <c r="E447" s="6" t="e">
        <f>IF(A447&gt;0,INDEX('Degree of Public Space By Distr'!J:J,MATCH(RawData_Position!A447,'Degree of Public Space By Distr'!L:L,0)),"")</f>
        <v>#N/A</v>
      </c>
      <c r="F447" s="6" t="e">
        <f t="shared" si="65"/>
        <v>#VALUE!</v>
      </c>
      <c r="G447" s="6" t="e">
        <f t="shared" si="66"/>
        <v>#VALUE!</v>
      </c>
      <c r="H447" s="7">
        <v>17</v>
      </c>
      <c r="I447" s="17"/>
      <c r="J447" s="17"/>
      <c r="K447" s="17"/>
      <c r="L447" s="17"/>
      <c r="M447" s="17"/>
      <c r="N447" s="17"/>
      <c r="O447" s="17"/>
      <c r="P447" s="17"/>
      <c r="Q447" s="17"/>
      <c r="R447">
        <f>COUNTIFS(U$3:U447,U447)</f>
        <v>32</v>
      </c>
      <c r="S447" t="e">
        <f>INDEX(Quadrant_GoogleSheets!C:C,MATCH(Table4[[#This Row],[PlaceName]],Quadrant_GoogleSheets!A:A,0))</f>
        <v>#VALUE!</v>
      </c>
      <c r="T447" t="e">
        <f>INDEX(Quadrant_GoogleSheets!D:D,MATCH(Table4[[#This Row],[PlaceName]],Quadrant_GoogleSheets!A:A,0))</f>
        <v>#VALUE!</v>
      </c>
      <c r="U447" t="e">
        <f t="shared" si="67"/>
        <v>#VALUE!</v>
      </c>
      <c r="V447">
        <f t="shared" si="69"/>
        <v>-0.1</v>
      </c>
      <c r="W447">
        <f t="shared" si="70"/>
        <v>0.02</v>
      </c>
    </row>
    <row r="448" spans="1:23" x14ac:dyDescent="0.2">
      <c r="A448" s="6" t="str">
        <f t="shared" si="68"/>
        <v/>
      </c>
      <c r="B448" s="7" t="s">
        <v>1024</v>
      </c>
      <c r="C448" s="6" t="s">
        <v>6</v>
      </c>
      <c r="D448" s="6" t="e">
        <f>IF(A448&gt;0,INDEX('Degree of Public Space By Distr'!A:A,MATCH(RawData_Position!A448,'Degree of Public Space By Distr'!L:L,0)),"")</f>
        <v>#N/A</v>
      </c>
      <c r="E448" s="6" t="e">
        <f>IF(A448&gt;0,INDEX('Degree of Public Space By Distr'!J:J,MATCH(RawData_Position!A448,'Degree of Public Space By Distr'!L:L,0)),"")</f>
        <v>#N/A</v>
      </c>
      <c r="F448" s="6" t="e">
        <f t="shared" si="65"/>
        <v>#VALUE!</v>
      </c>
      <c r="G448" s="6" t="e">
        <f t="shared" si="66"/>
        <v>#VALUE!</v>
      </c>
      <c r="H448" s="7">
        <v>7</v>
      </c>
      <c r="I448" s="17"/>
      <c r="J448" s="17"/>
      <c r="K448" s="17"/>
      <c r="L448" s="17"/>
      <c r="M448" s="17"/>
      <c r="N448" s="17"/>
      <c r="O448" s="17"/>
      <c r="P448" s="17"/>
      <c r="Q448" s="17"/>
      <c r="R448">
        <f>COUNTIFS(U$3:U448,U448)</f>
        <v>33</v>
      </c>
      <c r="S448" t="e">
        <f>INDEX(Quadrant_GoogleSheets!C:C,MATCH(Table4[[#This Row],[PlaceName]],Quadrant_GoogleSheets!A:A,0))</f>
        <v>#VALUE!</v>
      </c>
      <c r="T448" t="e">
        <f>INDEX(Quadrant_GoogleSheets!D:D,MATCH(Table4[[#This Row],[PlaceName]],Quadrant_GoogleSheets!A:A,0))</f>
        <v>#VALUE!</v>
      </c>
      <c r="U448" t="e">
        <f t="shared" si="67"/>
        <v>#VALUE!</v>
      </c>
      <c r="V448">
        <f t="shared" si="69"/>
        <v>-0.15</v>
      </c>
      <c r="W448">
        <f t="shared" si="70"/>
        <v>0.02</v>
      </c>
    </row>
    <row r="449" spans="1:23" x14ac:dyDescent="0.2">
      <c r="A449" s="6" t="str">
        <f t="shared" si="68"/>
        <v/>
      </c>
      <c r="B449" s="7" t="s">
        <v>1025</v>
      </c>
      <c r="C449" s="6" t="s">
        <v>6</v>
      </c>
      <c r="D449" s="6" t="e">
        <f>IF(A449&gt;0,INDEX('Degree of Public Space By Distr'!A:A,MATCH(RawData_Position!A449,'Degree of Public Space By Distr'!L:L,0)),"")</f>
        <v>#N/A</v>
      </c>
      <c r="E449" s="6" t="e">
        <f>IF(A449&gt;0,INDEX('Degree of Public Space By Distr'!J:J,MATCH(RawData_Position!A449,'Degree of Public Space By Distr'!L:L,0)),"")</f>
        <v>#N/A</v>
      </c>
      <c r="F449" s="6" t="e">
        <f t="shared" si="65"/>
        <v>#VALUE!</v>
      </c>
      <c r="G449" s="6" t="e">
        <f t="shared" si="66"/>
        <v>#VALUE!</v>
      </c>
      <c r="H449" s="7">
        <v>8</v>
      </c>
      <c r="I449" s="17"/>
      <c r="J449" s="17"/>
      <c r="K449" s="17"/>
      <c r="L449" s="17"/>
      <c r="M449" s="17"/>
      <c r="N449" s="17"/>
      <c r="O449" s="17"/>
      <c r="P449" s="17"/>
      <c r="Q449" s="17"/>
      <c r="R449">
        <f>COUNTIFS(U$3:U449,U449)</f>
        <v>34</v>
      </c>
      <c r="S449" t="e">
        <f>INDEX(Quadrant_GoogleSheets!C:C,MATCH(Table4[[#This Row],[PlaceName]],Quadrant_GoogleSheets!A:A,0))</f>
        <v>#VALUE!</v>
      </c>
      <c r="T449" t="e">
        <f>INDEX(Quadrant_GoogleSheets!D:D,MATCH(Table4[[#This Row],[PlaceName]],Quadrant_GoogleSheets!A:A,0))</f>
        <v>#VALUE!</v>
      </c>
      <c r="U449" t="e">
        <f t="shared" si="67"/>
        <v>#VALUE!</v>
      </c>
      <c r="V449">
        <f t="shared" si="69"/>
        <v>-0.2</v>
      </c>
      <c r="W449">
        <f t="shared" si="70"/>
        <v>0.02</v>
      </c>
    </row>
    <row r="450" spans="1:23" x14ac:dyDescent="0.2">
      <c r="A450" s="6" t="str">
        <f t="shared" si="68"/>
        <v/>
      </c>
      <c r="B450" s="7" t="s">
        <v>1026</v>
      </c>
      <c r="C450" s="6" t="s">
        <v>6</v>
      </c>
      <c r="D450" s="6" t="e">
        <f>IF(A450&gt;0,INDEX('Degree of Public Space By Distr'!A:A,MATCH(RawData_Position!A450,'Degree of Public Space By Distr'!L:L,0)),"")</f>
        <v>#N/A</v>
      </c>
      <c r="E450" s="6" t="e">
        <f>IF(A450&gt;0,INDEX('Degree of Public Space By Distr'!J:J,MATCH(RawData_Position!A450,'Degree of Public Space By Distr'!L:L,0)),"")</f>
        <v>#N/A</v>
      </c>
      <c r="F450" s="6" t="e">
        <f t="shared" si="65"/>
        <v>#VALUE!</v>
      </c>
      <c r="G450" s="6" t="e">
        <f t="shared" si="66"/>
        <v>#VALUE!</v>
      </c>
      <c r="H450" s="7">
        <v>11</v>
      </c>
      <c r="I450" s="17"/>
      <c r="J450" s="17"/>
      <c r="K450" s="17"/>
      <c r="L450" s="17"/>
      <c r="M450" s="17"/>
      <c r="N450" s="17"/>
      <c r="O450" s="17"/>
      <c r="P450" s="17"/>
      <c r="Q450" s="17"/>
      <c r="R450">
        <f>COUNTIFS(U$3:U450,U450)</f>
        <v>35</v>
      </c>
      <c r="S450" t="e">
        <f>INDEX(Quadrant_GoogleSheets!C:C,MATCH(Table4[[#This Row],[PlaceName]],Quadrant_GoogleSheets!A:A,0))</f>
        <v>#VALUE!</v>
      </c>
      <c r="T450" t="e">
        <f>INDEX(Quadrant_GoogleSheets!D:D,MATCH(Table4[[#This Row],[PlaceName]],Quadrant_GoogleSheets!A:A,0))</f>
        <v>#VALUE!</v>
      </c>
      <c r="U450" t="e">
        <f t="shared" si="67"/>
        <v>#VALUE!</v>
      </c>
      <c r="V450">
        <f t="shared" si="69"/>
        <v>-0.25</v>
      </c>
      <c r="W450">
        <f t="shared" si="70"/>
        <v>0.02</v>
      </c>
    </row>
    <row r="451" spans="1:23" x14ac:dyDescent="0.2">
      <c r="A451" s="6" t="str">
        <f t="shared" si="68"/>
        <v/>
      </c>
      <c r="B451" s="7" t="s">
        <v>1027</v>
      </c>
      <c r="C451" s="6" t="s">
        <v>6</v>
      </c>
      <c r="D451" s="6" t="e">
        <f>IF(A451&gt;0,INDEX('Degree of Public Space By Distr'!A:A,MATCH(RawData_Position!A451,'Degree of Public Space By Distr'!L:L,0)),"")</f>
        <v>#N/A</v>
      </c>
      <c r="E451" s="6" t="e">
        <f>IF(A451&gt;0,INDEX('Degree of Public Space By Distr'!J:J,MATCH(RawData_Position!A451,'Degree of Public Space By Distr'!L:L,0)),"")</f>
        <v>#N/A</v>
      </c>
      <c r="F451" s="6" t="e">
        <f t="shared" si="65"/>
        <v>#VALUE!</v>
      </c>
      <c r="G451" s="6" t="e">
        <f t="shared" si="66"/>
        <v>#VALUE!</v>
      </c>
      <c r="H451" s="7">
        <v>15</v>
      </c>
      <c r="I451" s="17"/>
      <c r="J451" s="17"/>
      <c r="K451" s="17"/>
      <c r="L451" s="17"/>
      <c r="M451" s="17"/>
      <c r="N451" s="17"/>
      <c r="O451" s="17"/>
      <c r="P451" s="17"/>
      <c r="Q451" s="17"/>
      <c r="R451">
        <f>COUNTIFS(U$3:U451,U451)</f>
        <v>36</v>
      </c>
      <c r="S451" t="e">
        <f>INDEX(Quadrant_GoogleSheets!C:C,MATCH(Table4[[#This Row],[PlaceName]],Quadrant_GoogleSheets!A:A,0))</f>
        <v>#VALUE!</v>
      </c>
      <c r="T451" t="e">
        <f>INDEX(Quadrant_GoogleSheets!D:D,MATCH(Table4[[#This Row],[PlaceName]],Quadrant_GoogleSheets!A:A,0))</f>
        <v>#VALUE!</v>
      </c>
      <c r="U451" t="e">
        <f t="shared" si="67"/>
        <v>#VALUE!</v>
      </c>
      <c r="V451">
        <f t="shared" si="69"/>
        <v>0.05</v>
      </c>
      <c r="W451">
        <f t="shared" si="70"/>
        <v>0.02</v>
      </c>
    </row>
    <row r="452" spans="1:23" x14ac:dyDescent="0.2">
      <c r="A452" s="6" t="str">
        <f t="shared" si="68"/>
        <v/>
      </c>
      <c r="B452" s="7" t="s">
        <v>1028</v>
      </c>
      <c r="C452" s="6" t="s">
        <v>6</v>
      </c>
      <c r="D452" s="6" t="e">
        <f>IF(A452&gt;0,INDEX('Degree of Public Space By Distr'!A:A,MATCH(RawData_Position!A452,'Degree of Public Space By Distr'!L:L,0)),"")</f>
        <v>#N/A</v>
      </c>
      <c r="E452" s="6" t="e">
        <f>IF(A452&gt;0,INDEX('Degree of Public Space By Distr'!J:J,MATCH(RawData_Position!A452,'Degree of Public Space By Distr'!L:L,0)),"")</f>
        <v>#N/A</v>
      </c>
      <c r="F452" s="6" t="e">
        <f t="shared" si="65"/>
        <v>#VALUE!</v>
      </c>
      <c r="G452" s="6" t="e">
        <f t="shared" si="66"/>
        <v>#VALUE!</v>
      </c>
      <c r="H452" s="7">
        <v>16</v>
      </c>
      <c r="I452" s="17"/>
      <c r="J452" s="17"/>
      <c r="K452" s="17"/>
      <c r="L452" s="17"/>
      <c r="M452" s="17"/>
      <c r="N452" s="17"/>
      <c r="O452" s="17"/>
      <c r="P452" s="17"/>
      <c r="Q452" s="17"/>
      <c r="R452">
        <f>COUNTIFS(U$3:U452,U452)</f>
        <v>37</v>
      </c>
      <c r="S452" t="e">
        <f>INDEX(Quadrant_GoogleSheets!C:C,MATCH(Table4[[#This Row],[PlaceName]],Quadrant_GoogleSheets!A:A,0))</f>
        <v>#VALUE!</v>
      </c>
      <c r="T452" t="e">
        <f>INDEX(Quadrant_GoogleSheets!D:D,MATCH(Table4[[#This Row],[PlaceName]],Quadrant_GoogleSheets!A:A,0))</f>
        <v>#VALUE!</v>
      </c>
      <c r="U452" t="e">
        <f t="shared" si="67"/>
        <v>#VALUE!</v>
      </c>
      <c r="V452">
        <f t="shared" si="69"/>
        <v>0.1</v>
      </c>
      <c r="W452">
        <f t="shared" si="70"/>
        <v>0.02</v>
      </c>
    </row>
  </sheetData>
  <phoneticPr fontId="1" type="noConversion"/>
  <conditionalFormatting sqref="AF3:AF72">
    <cfRule type="duplicateValues" dxfId="18" priority="1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461E4-9255-450D-A40C-F55CEF434C1B}">
  <dimension ref="A1:G470"/>
  <sheetViews>
    <sheetView workbookViewId="0">
      <selection activeCell="E16" sqref="E16"/>
    </sheetView>
  </sheetViews>
  <sheetFormatPr defaultRowHeight="14.25" x14ac:dyDescent="0.2"/>
  <cols>
    <col min="1" max="1" width="35.625" customWidth="1"/>
  </cols>
  <sheetData>
    <row r="1" spans="1:7" x14ac:dyDescent="0.2">
      <c r="A1" s="4" t="s">
        <v>143</v>
      </c>
    </row>
    <row r="3" spans="1:7" x14ac:dyDescent="0.2">
      <c r="A3" s="4" t="s">
        <v>144</v>
      </c>
    </row>
    <row r="6" spans="1:7" x14ac:dyDescent="0.2">
      <c r="A6" s="4" t="s">
        <v>145</v>
      </c>
    </row>
    <row r="9" spans="1:7" x14ac:dyDescent="0.2">
      <c r="A9" t="s">
        <v>1031</v>
      </c>
      <c r="G9" t="s">
        <v>1426</v>
      </c>
    </row>
    <row r="10" spans="1:7" x14ac:dyDescent="0.2">
      <c r="A10" t="s">
        <v>155</v>
      </c>
      <c r="B10" t="s">
        <v>1286</v>
      </c>
      <c r="C10" t="s">
        <v>151</v>
      </c>
      <c r="D10" t="s">
        <v>153</v>
      </c>
      <c r="E10" t="s">
        <v>1287</v>
      </c>
      <c r="G10" t="s">
        <v>1427</v>
      </c>
    </row>
    <row r="11" spans="1:7" x14ac:dyDescent="0.2">
      <c r="A11" t="s">
        <v>159</v>
      </c>
      <c r="B11" t="s">
        <v>1288</v>
      </c>
      <c r="C11">
        <v>2</v>
      </c>
      <c r="D11">
        <v>-1</v>
      </c>
      <c r="E11" t="s">
        <v>1289</v>
      </c>
      <c r="G11">
        <f>INDEX(Input_Score!D:D,MATCH(Quadrant_GoogleSheets!B11,Input_Score!A:A,0))</f>
        <v>3</v>
      </c>
    </row>
    <row r="12" spans="1:7" x14ac:dyDescent="0.2">
      <c r="A12" t="s">
        <v>162</v>
      </c>
      <c r="B12" t="s">
        <v>1288</v>
      </c>
      <c r="C12">
        <v>2</v>
      </c>
      <c r="D12">
        <v>-1</v>
      </c>
      <c r="E12" t="s">
        <v>1290</v>
      </c>
      <c r="G12">
        <f>INDEX(Input_Score!D:D,MATCH(Quadrant_GoogleSheets!B12,Input_Score!A:A,0))</f>
        <v>3</v>
      </c>
    </row>
    <row r="13" spans="1:7" x14ac:dyDescent="0.2">
      <c r="A13" t="s">
        <v>165</v>
      </c>
      <c r="B13" t="s">
        <v>1288</v>
      </c>
      <c r="C13">
        <v>2</v>
      </c>
      <c r="D13">
        <v>-1</v>
      </c>
      <c r="E13" t="s">
        <v>1291</v>
      </c>
      <c r="G13">
        <f>INDEX(Input_Score!D:D,MATCH(Quadrant_GoogleSheets!B13,Input_Score!A:A,0))</f>
        <v>3</v>
      </c>
    </row>
    <row r="14" spans="1:7" x14ac:dyDescent="0.2">
      <c r="A14" t="s">
        <v>166</v>
      </c>
      <c r="B14" t="s">
        <v>1288</v>
      </c>
      <c r="C14">
        <v>2</v>
      </c>
      <c r="D14">
        <v>-1</v>
      </c>
      <c r="E14" t="s">
        <v>1292</v>
      </c>
      <c r="G14">
        <f>INDEX(Input_Score!D:D,MATCH(Quadrant_GoogleSheets!B14,Input_Score!A:A,0))</f>
        <v>3</v>
      </c>
    </row>
    <row r="15" spans="1:7" x14ac:dyDescent="0.2">
      <c r="A15" t="s">
        <v>167</v>
      </c>
      <c r="B15" t="s">
        <v>1288</v>
      </c>
      <c r="C15">
        <v>2</v>
      </c>
      <c r="D15">
        <v>-1</v>
      </c>
      <c r="E15" t="s">
        <v>1293</v>
      </c>
      <c r="G15">
        <f>INDEX(Input_Score!D:D,MATCH(Quadrant_GoogleSheets!B15,Input_Score!A:A,0))</f>
        <v>3</v>
      </c>
    </row>
    <row r="16" spans="1:7" x14ac:dyDescent="0.2">
      <c r="A16" t="s">
        <v>168</v>
      </c>
      <c r="B16" t="s">
        <v>1294</v>
      </c>
      <c r="C16">
        <v>2</v>
      </c>
      <c r="D16">
        <v>0</v>
      </c>
      <c r="E16" t="s">
        <v>1295</v>
      </c>
      <c r="G16">
        <f>INDEX(Input_Score!D:D,MATCH(Quadrant_GoogleSheets!B16,Input_Score!A:A,0))</f>
        <v>6</v>
      </c>
    </row>
    <row r="17" spans="1:7" x14ac:dyDescent="0.2">
      <c r="A17" t="s">
        <v>169</v>
      </c>
      <c r="B17" t="s">
        <v>1296</v>
      </c>
      <c r="C17">
        <v>-1</v>
      </c>
      <c r="D17">
        <v>1</v>
      </c>
      <c r="E17" t="s">
        <v>1297</v>
      </c>
      <c r="G17">
        <f>INDEX(Input_Score!D:D,MATCH(Quadrant_GoogleSheets!B17,Input_Score!A:A,0))</f>
        <v>7</v>
      </c>
    </row>
    <row r="18" spans="1:7" x14ac:dyDescent="0.2">
      <c r="A18" t="s">
        <v>170</v>
      </c>
      <c r="B18" t="s">
        <v>1298</v>
      </c>
      <c r="C18">
        <v>0</v>
      </c>
      <c r="D18">
        <v>0</v>
      </c>
      <c r="G18">
        <f>INDEX(Input_Score!D:D,MATCH(Quadrant_GoogleSheets!B18,Input_Score!A:A,0))</f>
        <v>5</v>
      </c>
    </row>
    <row r="19" spans="1:7" x14ac:dyDescent="0.2">
      <c r="A19" t="s">
        <v>171</v>
      </c>
      <c r="B19" t="s">
        <v>6</v>
      </c>
      <c r="C19">
        <v>2</v>
      </c>
      <c r="D19">
        <v>1</v>
      </c>
      <c r="E19" t="s">
        <v>1297</v>
      </c>
      <c r="G19">
        <f>INDEX(Input_Score!D:D,MATCH(Quadrant_GoogleSheets!B19,Input_Score!A:A,0))</f>
        <v>9</v>
      </c>
    </row>
    <row r="20" spans="1:7" x14ac:dyDescent="0.2">
      <c r="A20" t="s">
        <v>172</v>
      </c>
      <c r="B20" t="s">
        <v>1288</v>
      </c>
      <c r="C20">
        <v>2</v>
      </c>
      <c r="D20">
        <v>-1</v>
      </c>
      <c r="E20" t="s">
        <v>1299</v>
      </c>
      <c r="G20">
        <f>INDEX(Input_Score!D:D,MATCH(Quadrant_GoogleSheets!B20,Input_Score!A:A,0))</f>
        <v>3</v>
      </c>
    </row>
    <row r="21" spans="1:7" x14ac:dyDescent="0.2">
      <c r="A21" t="s">
        <v>173</v>
      </c>
      <c r="B21" t="s">
        <v>1288</v>
      </c>
      <c r="C21">
        <v>2</v>
      </c>
      <c r="D21">
        <v>-1</v>
      </c>
      <c r="E21" t="s">
        <v>1300</v>
      </c>
      <c r="G21">
        <f>INDEX(Input_Score!D:D,MATCH(Quadrant_GoogleSheets!B21,Input_Score!A:A,0))</f>
        <v>3</v>
      </c>
    </row>
    <row r="22" spans="1:7" x14ac:dyDescent="0.2">
      <c r="A22" t="s">
        <v>174</v>
      </c>
      <c r="B22" t="s">
        <v>1288</v>
      </c>
      <c r="C22">
        <v>2</v>
      </c>
      <c r="D22">
        <v>-1</v>
      </c>
      <c r="E22" t="s">
        <v>1300</v>
      </c>
      <c r="G22">
        <f>INDEX(Input_Score!D:D,MATCH(Quadrant_GoogleSheets!B22,Input_Score!A:A,0))</f>
        <v>3</v>
      </c>
    </row>
    <row r="23" spans="1:7" x14ac:dyDescent="0.2">
      <c r="A23" t="s">
        <v>175</v>
      </c>
      <c r="B23" t="s">
        <v>1288</v>
      </c>
      <c r="C23">
        <v>2</v>
      </c>
      <c r="D23">
        <v>-1</v>
      </c>
      <c r="E23" t="s">
        <v>1301</v>
      </c>
      <c r="G23">
        <f>INDEX(Input_Score!D:D,MATCH(Quadrant_GoogleSheets!B23,Input_Score!A:A,0))</f>
        <v>3</v>
      </c>
    </row>
    <row r="24" spans="1:7" ht="57" x14ac:dyDescent="0.2">
      <c r="A24" t="s">
        <v>167</v>
      </c>
      <c r="B24" t="s">
        <v>1288</v>
      </c>
      <c r="C24">
        <v>2</v>
      </c>
      <c r="D24">
        <v>-1</v>
      </c>
      <c r="E24" s="20" t="s">
        <v>1302</v>
      </c>
      <c r="F24" s="20"/>
      <c r="G24">
        <f>INDEX(Input_Score!D:D,MATCH(Quadrant_GoogleSheets!B24,Input_Score!A:A,0))</f>
        <v>3</v>
      </c>
    </row>
    <row r="25" spans="1:7" ht="57" x14ac:dyDescent="0.2">
      <c r="A25" t="s">
        <v>176</v>
      </c>
      <c r="B25" t="s">
        <v>1303</v>
      </c>
      <c r="C25">
        <v>-2</v>
      </c>
      <c r="D25">
        <v>-1</v>
      </c>
      <c r="E25" s="20" t="s">
        <v>1304</v>
      </c>
      <c r="F25" s="20"/>
      <c r="G25">
        <f>INDEX(Input_Score!D:D,MATCH(Quadrant_GoogleSheets!B25,Input_Score!A:A,0))</f>
        <v>1</v>
      </c>
    </row>
    <row r="26" spans="1:7" ht="57" x14ac:dyDescent="0.2">
      <c r="A26" t="s">
        <v>177</v>
      </c>
      <c r="B26" t="s">
        <v>1303</v>
      </c>
      <c r="C26">
        <v>-2</v>
      </c>
      <c r="D26">
        <v>-1</v>
      </c>
      <c r="E26" s="20" t="s">
        <v>1305</v>
      </c>
      <c r="F26" s="20"/>
      <c r="G26">
        <f>INDEX(Input_Score!D:D,MATCH(Quadrant_GoogleSheets!B26,Input_Score!A:A,0))</f>
        <v>1</v>
      </c>
    </row>
    <row r="27" spans="1:7" x14ac:dyDescent="0.2">
      <c r="A27" t="s">
        <v>178</v>
      </c>
      <c r="B27" t="s">
        <v>1306</v>
      </c>
      <c r="C27">
        <v>-1</v>
      </c>
      <c r="D27">
        <v>0</v>
      </c>
      <c r="E27" t="s">
        <v>1307</v>
      </c>
      <c r="G27">
        <f>INDEX(Input_Score!D:D,MATCH(Quadrant_GoogleSheets!B27,Input_Score!A:A,0))</f>
        <v>4</v>
      </c>
    </row>
    <row r="28" spans="1:7" x14ac:dyDescent="0.2">
      <c r="A28" t="s">
        <v>179</v>
      </c>
      <c r="B28" t="s">
        <v>1306</v>
      </c>
      <c r="C28">
        <v>-1</v>
      </c>
      <c r="D28">
        <v>0</v>
      </c>
      <c r="E28" t="s">
        <v>1308</v>
      </c>
      <c r="G28">
        <f>INDEX(Input_Score!D:D,MATCH(Quadrant_GoogleSheets!B28,Input_Score!A:A,0))</f>
        <v>4</v>
      </c>
    </row>
    <row r="29" spans="1:7" x14ac:dyDescent="0.2">
      <c r="A29" t="s">
        <v>180</v>
      </c>
      <c r="B29" t="s">
        <v>1306</v>
      </c>
      <c r="C29">
        <v>-1</v>
      </c>
      <c r="D29">
        <v>0</v>
      </c>
      <c r="E29" t="s">
        <v>1309</v>
      </c>
      <c r="G29">
        <f>INDEX(Input_Score!D:D,MATCH(Quadrant_GoogleSheets!B29,Input_Score!A:A,0))</f>
        <v>4</v>
      </c>
    </row>
    <row r="30" spans="1:7" x14ac:dyDescent="0.2">
      <c r="A30" t="s">
        <v>181</v>
      </c>
      <c r="B30" t="s">
        <v>1306</v>
      </c>
      <c r="C30">
        <v>-1</v>
      </c>
      <c r="D30">
        <v>0</v>
      </c>
      <c r="E30" t="s">
        <v>1310</v>
      </c>
      <c r="G30">
        <f>INDEX(Input_Score!D:D,MATCH(Quadrant_GoogleSheets!B30,Input_Score!A:A,0))</f>
        <v>4</v>
      </c>
    </row>
    <row r="31" spans="1:7" x14ac:dyDescent="0.2">
      <c r="A31" t="s">
        <v>182</v>
      </c>
      <c r="B31" t="s">
        <v>1306</v>
      </c>
      <c r="C31">
        <v>-1</v>
      </c>
      <c r="D31">
        <v>0</v>
      </c>
      <c r="E31" t="s">
        <v>1291</v>
      </c>
      <c r="G31">
        <f>INDEX(Input_Score!D:D,MATCH(Quadrant_GoogleSheets!B31,Input_Score!A:A,0))</f>
        <v>4</v>
      </c>
    </row>
    <row r="32" spans="1:7" x14ac:dyDescent="0.2">
      <c r="A32" t="s">
        <v>183</v>
      </c>
      <c r="B32" t="s">
        <v>1306</v>
      </c>
      <c r="C32">
        <v>-1</v>
      </c>
      <c r="D32">
        <v>0</v>
      </c>
      <c r="E32" t="s">
        <v>1311</v>
      </c>
      <c r="G32">
        <f>INDEX(Input_Score!D:D,MATCH(Quadrant_GoogleSheets!B32,Input_Score!A:A,0))</f>
        <v>4</v>
      </c>
    </row>
    <row r="33" spans="1:7" x14ac:dyDescent="0.2">
      <c r="A33" t="s">
        <v>184</v>
      </c>
      <c r="B33" t="s">
        <v>1306</v>
      </c>
      <c r="C33">
        <v>-1</v>
      </c>
      <c r="D33">
        <v>0</v>
      </c>
      <c r="E33" t="s">
        <v>1312</v>
      </c>
      <c r="G33">
        <f>INDEX(Input_Score!D:D,MATCH(Quadrant_GoogleSheets!B33,Input_Score!A:A,0))</f>
        <v>4</v>
      </c>
    </row>
    <row r="34" spans="1:7" x14ac:dyDescent="0.2">
      <c r="A34" t="s">
        <v>185</v>
      </c>
      <c r="B34" t="s">
        <v>1306</v>
      </c>
      <c r="C34">
        <v>-1</v>
      </c>
      <c r="D34">
        <v>0</v>
      </c>
      <c r="E34" t="s">
        <v>1313</v>
      </c>
      <c r="G34">
        <f>INDEX(Input_Score!D:D,MATCH(Quadrant_GoogleSheets!B34,Input_Score!A:A,0))</f>
        <v>4</v>
      </c>
    </row>
    <row r="35" spans="1:7" x14ac:dyDescent="0.2">
      <c r="A35" t="s">
        <v>186</v>
      </c>
      <c r="B35" t="s">
        <v>1306</v>
      </c>
      <c r="C35">
        <v>-1</v>
      </c>
      <c r="D35">
        <v>0</v>
      </c>
      <c r="E35" t="s">
        <v>1314</v>
      </c>
      <c r="G35">
        <f>INDEX(Input_Score!D:D,MATCH(Quadrant_GoogleSheets!B35,Input_Score!A:A,0))</f>
        <v>4</v>
      </c>
    </row>
    <row r="36" spans="1:7" x14ac:dyDescent="0.2">
      <c r="A36" t="s">
        <v>187</v>
      </c>
      <c r="B36" t="s">
        <v>1306</v>
      </c>
      <c r="C36">
        <v>-1</v>
      </c>
      <c r="D36">
        <v>0</v>
      </c>
      <c r="E36" t="s">
        <v>1315</v>
      </c>
      <c r="G36">
        <f>INDEX(Input_Score!D:D,MATCH(Quadrant_GoogleSheets!B36,Input_Score!A:A,0))</f>
        <v>4</v>
      </c>
    </row>
    <row r="37" spans="1:7" x14ac:dyDescent="0.2">
      <c r="A37" t="s">
        <v>188</v>
      </c>
      <c r="B37" t="s">
        <v>1306</v>
      </c>
      <c r="C37">
        <v>-1</v>
      </c>
      <c r="D37">
        <v>0</v>
      </c>
      <c r="E37" t="s">
        <v>1311</v>
      </c>
      <c r="G37">
        <f>INDEX(Input_Score!D:D,MATCH(Quadrant_GoogleSheets!B37,Input_Score!A:A,0))</f>
        <v>4</v>
      </c>
    </row>
    <row r="38" spans="1:7" x14ac:dyDescent="0.2">
      <c r="A38" t="s">
        <v>189</v>
      </c>
      <c r="B38" t="s">
        <v>1288</v>
      </c>
      <c r="C38">
        <v>2</v>
      </c>
      <c r="D38">
        <v>-2</v>
      </c>
      <c r="E38" t="s">
        <v>1297</v>
      </c>
      <c r="G38">
        <f>INDEX(Input_Score!D:D,MATCH(Quadrant_GoogleSheets!B38,Input_Score!A:A,0))</f>
        <v>3</v>
      </c>
    </row>
    <row r="39" spans="1:7" x14ac:dyDescent="0.2">
      <c r="A39" t="s">
        <v>190</v>
      </c>
      <c r="B39" t="s">
        <v>1298</v>
      </c>
      <c r="C39">
        <v>0</v>
      </c>
      <c r="D39">
        <v>0</v>
      </c>
      <c r="G39">
        <f>INDEX(Input_Score!D:D,MATCH(Quadrant_GoogleSheets!B39,Input_Score!A:A,0))</f>
        <v>5</v>
      </c>
    </row>
    <row r="40" spans="1:7" x14ac:dyDescent="0.2">
      <c r="A40" t="s">
        <v>191</v>
      </c>
      <c r="B40" t="s">
        <v>1303</v>
      </c>
      <c r="C40">
        <v>-2</v>
      </c>
      <c r="D40">
        <v>-1</v>
      </c>
      <c r="E40" t="s">
        <v>1316</v>
      </c>
      <c r="G40">
        <f>INDEX(Input_Score!D:D,MATCH(Quadrant_GoogleSheets!B40,Input_Score!A:A,0))</f>
        <v>1</v>
      </c>
    </row>
    <row r="41" spans="1:7" x14ac:dyDescent="0.2">
      <c r="A41" t="s">
        <v>192</v>
      </c>
      <c r="B41" t="s">
        <v>1298</v>
      </c>
      <c r="G41">
        <f>INDEX(Input_Score!D:D,MATCH(Quadrant_GoogleSheets!B41,Input_Score!A:A,0))</f>
        <v>5</v>
      </c>
    </row>
    <row r="42" spans="1:7" x14ac:dyDescent="0.2">
      <c r="A42" t="s">
        <v>155</v>
      </c>
      <c r="B42" t="s">
        <v>1317</v>
      </c>
      <c r="C42" t="s">
        <v>151</v>
      </c>
      <c r="D42" t="s">
        <v>153</v>
      </c>
      <c r="E42" t="s">
        <v>1287</v>
      </c>
      <c r="G42" t="e">
        <f>INDEX(Input_Score!D:D,MATCH(Quadrant_GoogleSheets!B42,Input_Score!A:A,0))</f>
        <v>#N/A</v>
      </c>
    </row>
    <row r="43" spans="1:7" x14ac:dyDescent="0.2">
      <c r="A43" t="s">
        <v>195</v>
      </c>
      <c r="B43" t="s">
        <v>1294</v>
      </c>
      <c r="C43">
        <v>2</v>
      </c>
      <c r="D43">
        <v>0</v>
      </c>
      <c r="E43" t="s">
        <v>1318</v>
      </c>
      <c r="G43">
        <f>INDEX(Input_Score!D:D,MATCH(Quadrant_GoogleSheets!B43,Input_Score!A:A,0))</f>
        <v>6</v>
      </c>
    </row>
    <row r="44" spans="1:7" x14ac:dyDescent="0.2">
      <c r="A44" t="s">
        <v>1072</v>
      </c>
      <c r="B44" t="s">
        <v>1294</v>
      </c>
      <c r="C44">
        <v>2</v>
      </c>
      <c r="D44">
        <v>0</v>
      </c>
      <c r="E44" t="s">
        <v>1318</v>
      </c>
      <c r="G44">
        <f>INDEX(Input_Score!D:D,MATCH(Quadrant_GoogleSheets!B44,Input_Score!A:A,0))</f>
        <v>6</v>
      </c>
    </row>
    <row r="45" spans="1:7" x14ac:dyDescent="0.2">
      <c r="A45" t="s">
        <v>1319</v>
      </c>
      <c r="B45" t="s">
        <v>1294</v>
      </c>
      <c r="C45">
        <v>2</v>
      </c>
      <c r="D45">
        <v>0</v>
      </c>
      <c r="E45" t="s">
        <v>1318</v>
      </c>
      <c r="G45">
        <f>INDEX(Input_Score!D:D,MATCH(Quadrant_GoogleSheets!B45,Input_Score!A:A,0))</f>
        <v>6</v>
      </c>
    </row>
    <row r="46" spans="1:7" x14ac:dyDescent="0.2">
      <c r="A46" t="s">
        <v>199</v>
      </c>
      <c r="B46" t="s">
        <v>1294</v>
      </c>
      <c r="C46">
        <v>2</v>
      </c>
      <c r="D46">
        <v>0</v>
      </c>
      <c r="G46">
        <f>INDEX(Input_Score!D:D,MATCH(Quadrant_GoogleSheets!B46,Input_Score!A:A,0))</f>
        <v>6</v>
      </c>
    </row>
    <row r="47" spans="1:7" x14ac:dyDescent="0.2">
      <c r="A47" t="s">
        <v>200</v>
      </c>
      <c r="B47" t="s">
        <v>1294</v>
      </c>
      <c r="C47">
        <v>2</v>
      </c>
      <c r="D47">
        <v>0</v>
      </c>
      <c r="E47" t="s">
        <v>1297</v>
      </c>
      <c r="G47">
        <f>INDEX(Input_Score!D:D,MATCH(Quadrant_GoogleSheets!B47,Input_Score!A:A,0))</f>
        <v>6</v>
      </c>
    </row>
    <row r="48" spans="1:7" x14ac:dyDescent="0.2">
      <c r="A48" t="s">
        <v>201</v>
      </c>
      <c r="B48" t="s">
        <v>1306</v>
      </c>
      <c r="C48">
        <v>-1</v>
      </c>
      <c r="D48">
        <v>0</v>
      </c>
      <c r="E48" t="s">
        <v>1320</v>
      </c>
      <c r="G48">
        <f>INDEX(Input_Score!D:D,MATCH(Quadrant_GoogleSheets!B48,Input_Score!A:A,0))</f>
        <v>4</v>
      </c>
    </row>
    <row r="49" spans="1:7" x14ac:dyDescent="0.2">
      <c r="A49" t="s">
        <v>202</v>
      </c>
      <c r="B49" t="s">
        <v>6</v>
      </c>
      <c r="C49">
        <v>1</v>
      </c>
      <c r="D49">
        <v>1</v>
      </c>
      <c r="G49">
        <f>INDEX(Input_Score!D:D,MATCH(Quadrant_GoogleSheets!B49,Input_Score!A:A,0))</f>
        <v>9</v>
      </c>
    </row>
    <row r="50" spans="1:7" x14ac:dyDescent="0.2">
      <c r="A50" t="s">
        <v>203</v>
      </c>
      <c r="B50" t="s">
        <v>1294</v>
      </c>
      <c r="C50">
        <v>2</v>
      </c>
      <c r="D50">
        <v>0</v>
      </c>
      <c r="E50" t="s">
        <v>1321</v>
      </c>
      <c r="G50">
        <f>INDEX(Input_Score!D:D,MATCH(Quadrant_GoogleSheets!B50,Input_Score!A:A,0))</f>
        <v>6</v>
      </c>
    </row>
    <row r="51" spans="1:7" x14ac:dyDescent="0.2">
      <c r="A51" t="s">
        <v>204</v>
      </c>
      <c r="B51" t="s">
        <v>6</v>
      </c>
      <c r="C51">
        <v>2</v>
      </c>
      <c r="D51">
        <v>1</v>
      </c>
      <c r="E51" t="s">
        <v>1297</v>
      </c>
      <c r="G51">
        <f>INDEX(Input_Score!D:D,MATCH(Quadrant_GoogleSheets!B51,Input_Score!A:A,0))</f>
        <v>9</v>
      </c>
    </row>
    <row r="52" spans="1:7" x14ac:dyDescent="0.2">
      <c r="A52" t="s">
        <v>205</v>
      </c>
      <c r="B52" t="s">
        <v>1294</v>
      </c>
      <c r="C52">
        <v>2</v>
      </c>
      <c r="D52">
        <v>0</v>
      </c>
      <c r="E52" t="s">
        <v>1322</v>
      </c>
      <c r="G52">
        <f>INDEX(Input_Score!D:D,MATCH(Quadrant_GoogleSheets!B52,Input_Score!A:A,0))</f>
        <v>6</v>
      </c>
    </row>
    <row r="53" spans="1:7" x14ac:dyDescent="0.2">
      <c r="A53" t="s">
        <v>206</v>
      </c>
      <c r="B53" t="s">
        <v>1294</v>
      </c>
      <c r="C53">
        <v>2</v>
      </c>
      <c r="D53">
        <v>0</v>
      </c>
      <c r="E53" t="s">
        <v>1323</v>
      </c>
      <c r="G53">
        <f>INDEX(Input_Score!D:D,MATCH(Quadrant_GoogleSheets!B53,Input_Score!A:A,0))</f>
        <v>6</v>
      </c>
    </row>
    <row r="54" spans="1:7" x14ac:dyDescent="0.2">
      <c r="A54" t="s">
        <v>207</v>
      </c>
      <c r="B54" t="s">
        <v>1294</v>
      </c>
      <c r="C54">
        <v>2</v>
      </c>
      <c r="D54">
        <v>0</v>
      </c>
      <c r="E54" t="s">
        <v>1323</v>
      </c>
      <c r="G54">
        <f>INDEX(Input_Score!D:D,MATCH(Quadrant_GoogleSheets!B54,Input_Score!A:A,0))</f>
        <v>6</v>
      </c>
    </row>
    <row r="55" spans="1:7" x14ac:dyDescent="0.2">
      <c r="A55" t="s">
        <v>208</v>
      </c>
      <c r="B55" t="s">
        <v>1294</v>
      </c>
      <c r="C55">
        <v>2</v>
      </c>
      <c r="D55">
        <v>0</v>
      </c>
      <c r="E55" t="s">
        <v>1322</v>
      </c>
      <c r="G55">
        <f>INDEX(Input_Score!D:D,MATCH(Quadrant_GoogleSheets!B55,Input_Score!A:A,0))</f>
        <v>6</v>
      </c>
    </row>
    <row r="56" spans="1:7" x14ac:dyDescent="0.2">
      <c r="A56" t="s">
        <v>209</v>
      </c>
      <c r="B56" t="s">
        <v>1306</v>
      </c>
      <c r="C56">
        <v>-2</v>
      </c>
      <c r="D56">
        <v>0</v>
      </c>
      <c r="G56">
        <f>INDEX(Input_Score!D:D,MATCH(Quadrant_GoogleSheets!B56,Input_Score!A:A,0))</f>
        <v>4</v>
      </c>
    </row>
    <row r="57" spans="1:7" x14ac:dyDescent="0.2">
      <c r="A57" t="s">
        <v>210</v>
      </c>
      <c r="B57" t="s">
        <v>1288</v>
      </c>
      <c r="C57">
        <v>2</v>
      </c>
      <c r="D57">
        <v>-1</v>
      </c>
      <c r="E57" t="s">
        <v>1322</v>
      </c>
      <c r="G57">
        <f>INDEX(Input_Score!D:D,MATCH(Quadrant_GoogleSheets!B57,Input_Score!A:A,0))</f>
        <v>3</v>
      </c>
    </row>
    <row r="58" spans="1:7" x14ac:dyDescent="0.2">
      <c r="A58" t="s">
        <v>211</v>
      </c>
      <c r="B58" t="s">
        <v>1288</v>
      </c>
      <c r="C58">
        <v>2</v>
      </c>
      <c r="D58">
        <v>-1</v>
      </c>
      <c r="E58" t="s">
        <v>1324</v>
      </c>
      <c r="G58">
        <f>INDEX(Input_Score!D:D,MATCH(Quadrant_GoogleSheets!B58,Input_Score!A:A,0))</f>
        <v>3</v>
      </c>
    </row>
    <row r="59" spans="1:7" x14ac:dyDescent="0.2">
      <c r="A59" t="s">
        <v>212</v>
      </c>
      <c r="B59" t="s">
        <v>1303</v>
      </c>
      <c r="C59">
        <v>-2</v>
      </c>
      <c r="D59">
        <v>-1</v>
      </c>
      <c r="E59" t="s">
        <v>1324</v>
      </c>
      <c r="G59">
        <f>INDEX(Input_Score!D:D,MATCH(Quadrant_GoogleSheets!B59,Input_Score!A:A,0))</f>
        <v>1</v>
      </c>
    </row>
    <row r="60" spans="1:7" x14ac:dyDescent="0.2">
      <c r="A60" t="s">
        <v>213</v>
      </c>
      <c r="B60" t="s">
        <v>6</v>
      </c>
      <c r="C60">
        <v>1</v>
      </c>
      <c r="D60">
        <v>1</v>
      </c>
      <c r="G60">
        <f>INDEX(Input_Score!D:D,MATCH(Quadrant_GoogleSheets!B60,Input_Score!A:A,0))</f>
        <v>9</v>
      </c>
    </row>
    <row r="61" spans="1:7" x14ac:dyDescent="0.2">
      <c r="A61" t="s">
        <v>214</v>
      </c>
      <c r="B61" t="s">
        <v>1306</v>
      </c>
      <c r="C61">
        <v>-2</v>
      </c>
      <c r="D61">
        <v>0</v>
      </c>
      <c r="E61" t="s">
        <v>1325</v>
      </c>
      <c r="G61">
        <f>INDEX(Input_Score!D:D,MATCH(Quadrant_GoogleSheets!B61,Input_Score!A:A,0))</f>
        <v>4</v>
      </c>
    </row>
    <row r="62" spans="1:7" x14ac:dyDescent="0.2">
      <c r="A62" t="s">
        <v>215</v>
      </c>
      <c r="B62" t="s">
        <v>1306</v>
      </c>
      <c r="C62">
        <v>-2</v>
      </c>
      <c r="D62">
        <v>0</v>
      </c>
      <c r="E62" t="s">
        <v>1326</v>
      </c>
      <c r="G62">
        <f>INDEX(Input_Score!D:D,MATCH(Quadrant_GoogleSheets!B62,Input_Score!A:A,0))</f>
        <v>4</v>
      </c>
    </row>
    <row r="63" spans="1:7" x14ac:dyDescent="0.2">
      <c r="A63" t="s">
        <v>216</v>
      </c>
      <c r="B63" t="s">
        <v>1303</v>
      </c>
      <c r="C63">
        <v>-1</v>
      </c>
      <c r="D63">
        <v>-1</v>
      </c>
      <c r="E63" t="s">
        <v>1327</v>
      </c>
      <c r="G63">
        <f>INDEX(Input_Score!D:D,MATCH(Quadrant_GoogleSheets!B63,Input_Score!A:A,0))</f>
        <v>1</v>
      </c>
    </row>
    <row r="64" spans="1:7" x14ac:dyDescent="0.2">
      <c r="A64" t="s">
        <v>217</v>
      </c>
      <c r="B64" t="s">
        <v>1306</v>
      </c>
      <c r="C64">
        <v>-1</v>
      </c>
      <c r="D64">
        <v>0</v>
      </c>
      <c r="E64" t="s">
        <v>1328</v>
      </c>
      <c r="G64">
        <f>INDEX(Input_Score!D:D,MATCH(Quadrant_GoogleSheets!B64,Input_Score!A:A,0))</f>
        <v>4</v>
      </c>
    </row>
    <row r="65" spans="1:7" x14ac:dyDescent="0.2">
      <c r="A65" t="s">
        <v>218</v>
      </c>
      <c r="B65" t="s">
        <v>1306</v>
      </c>
      <c r="C65">
        <v>-1</v>
      </c>
      <c r="D65">
        <v>0</v>
      </c>
      <c r="E65" t="s">
        <v>1329</v>
      </c>
      <c r="G65">
        <f>INDEX(Input_Score!D:D,MATCH(Quadrant_GoogleSheets!B65,Input_Score!A:A,0))</f>
        <v>4</v>
      </c>
    </row>
    <row r="66" spans="1:7" x14ac:dyDescent="0.2">
      <c r="A66" t="s">
        <v>219</v>
      </c>
      <c r="B66" t="s">
        <v>1306</v>
      </c>
      <c r="C66">
        <v>-1</v>
      </c>
      <c r="D66">
        <v>0</v>
      </c>
      <c r="E66" t="s">
        <v>1291</v>
      </c>
      <c r="G66">
        <f>INDEX(Input_Score!D:D,MATCH(Quadrant_GoogleSheets!B66,Input_Score!A:A,0))</f>
        <v>4</v>
      </c>
    </row>
    <row r="67" spans="1:7" x14ac:dyDescent="0.2">
      <c r="A67" t="s">
        <v>220</v>
      </c>
      <c r="B67" t="s">
        <v>1306</v>
      </c>
      <c r="C67">
        <v>-1</v>
      </c>
      <c r="D67">
        <v>0</v>
      </c>
      <c r="E67" t="s">
        <v>1315</v>
      </c>
      <c r="G67">
        <f>INDEX(Input_Score!D:D,MATCH(Quadrant_GoogleSheets!B67,Input_Score!A:A,0))</f>
        <v>4</v>
      </c>
    </row>
    <row r="68" spans="1:7" x14ac:dyDescent="0.2">
      <c r="A68" t="s">
        <v>221</v>
      </c>
      <c r="B68" t="s">
        <v>1306</v>
      </c>
      <c r="C68">
        <v>-1</v>
      </c>
      <c r="D68">
        <v>0</v>
      </c>
      <c r="E68" t="s">
        <v>1315</v>
      </c>
      <c r="G68">
        <f>INDEX(Input_Score!D:D,MATCH(Quadrant_GoogleSheets!B68,Input_Score!A:A,0))</f>
        <v>4</v>
      </c>
    </row>
    <row r="69" spans="1:7" x14ac:dyDescent="0.2">
      <c r="A69" t="s">
        <v>222</v>
      </c>
      <c r="B69" t="s">
        <v>1306</v>
      </c>
      <c r="C69">
        <v>-1</v>
      </c>
      <c r="D69">
        <v>0</v>
      </c>
      <c r="E69" t="s">
        <v>1315</v>
      </c>
      <c r="G69">
        <f>INDEX(Input_Score!D:D,MATCH(Quadrant_GoogleSheets!B69,Input_Score!A:A,0))</f>
        <v>4</v>
      </c>
    </row>
    <row r="70" spans="1:7" x14ac:dyDescent="0.2">
      <c r="A70" t="s">
        <v>223</v>
      </c>
      <c r="B70" t="s">
        <v>1306</v>
      </c>
      <c r="C70">
        <v>-1</v>
      </c>
      <c r="D70">
        <v>0</v>
      </c>
      <c r="E70" t="s">
        <v>1291</v>
      </c>
      <c r="G70">
        <f>INDEX(Input_Score!D:D,MATCH(Quadrant_GoogleSheets!B70,Input_Score!A:A,0))</f>
        <v>4</v>
      </c>
    </row>
    <row r="71" spans="1:7" x14ac:dyDescent="0.2">
      <c r="A71" t="s">
        <v>224</v>
      </c>
      <c r="B71" t="s">
        <v>1306</v>
      </c>
      <c r="C71">
        <v>-1</v>
      </c>
      <c r="D71">
        <v>0</v>
      </c>
      <c r="E71" t="s">
        <v>1330</v>
      </c>
      <c r="G71">
        <f>INDEX(Input_Score!D:D,MATCH(Quadrant_GoogleSheets!B71,Input_Score!A:A,0))</f>
        <v>4</v>
      </c>
    </row>
    <row r="72" spans="1:7" x14ac:dyDescent="0.2">
      <c r="A72" t="s">
        <v>225</v>
      </c>
      <c r="B72" t="s">
        <v>1306</v>
      </c>
      <c r="C72">
        <v>-1</v>
      </c>
      <c r="D72">
        <v>0</v>
      </c>
      <c r="E72" t="s">
        <v>1331</v>
      </c>
      <c r="G72">
        <f>INDEX(Input_Score!D:D,MATCH(Quadrant_GoogleSheets!B72,Input_Score!A:A,0))</f>
        <v>4</v>
      </c>
    </row>
    <row r="73" spans="1:7" x14ac:dyDescent="0.2">
      <c r="A73" t="s">
        <v>227</v>
      </c>
      <c r="B73" t="s">
        <v>1306</v>
      </c>
      <c r="C73">
        <v>-1</v>
      </c>
      <c r="D73">
        <v>0</v>
      </c>
      <c r="E73" t="s">
        <v>1332</v>
      </c>
      <c r="G73">
        <f>INDEX(Input_Score!D:D,MATCH(Quadrant_GoogleSheets!B73,Input_Score!A:A,0))</f>
        <v>4</v>
      </c>
    </row>
    <row r="74" spans="1:7" x14ac:dyDescent="0.2">
      <c r="A74" t="s">
        <v>229</v>
      </c>
      <c r="B74" t="s">
        <v>1306</v>
      </c>
      <c r="C74">
        <v>-1</v>
      </c>
      <c r="D74">
        <v>0</v>
      </c>
      <c r="E74" t="s">
        <v>1333</v>
      </c>
      <c r="G74">
        <f>INDEX(Input_Score!D:D,MATCH(Quadrant_GoogleSheets!B74,Input_Score!A:A,0))</f>
        <v>4</v>
      </c>
    </row>
    <row r="75" spans="1:7" x14ac:dyDescent="0.2">
      <c r="A75" t="s">
        <v>231</v>
      </c>
      <c r="B75" t="s">
        <v>1306</v>
      </c>
      <c r="C75">
        <v>-1</v>
      </c>
      <c r="D75">
        <v>0</v>
      </c>
      <c r="E75" t="s">
        <v>1334</v>
      </c>
      <c r="G75">
        <f>INDEX(Input_Score!D:D,MATCH(Quadrant_GoogleSheets!B75,Input_Score!A:A,0))</f>
        <v>4</v>
      </c>
    </row>
    <row r="76" spans="1:7" x14ac:dyDescent="0.2">
      <c r="A76" t="s">
        <v>233</v>
      </c>
      <c r="B76" t="s">
        <v>1317</v>
      </c>
      <c r="C76" t="s">
        <v>1335</v>
      </c>
      <c r="D76">
        <v>1</v>
      </c>
      <c r="E76" t="s">
        <v>1336</v>
      </c>
      <c r="G76" t="e">
        <f>INDEX(Input_Score!D:D,MATCH(Quadrant_GoogleSheets!B76,Input_Score!A:A,0))</f>
        <v>#N/A</v>
      </c>
    </row>
    <row r="77" spans="1:7" x14ac:dyDescent="0.2">
      <c r="A77" t="s">
        <v>235</v>
      </c>
      <c r="B77" t="s">
        <v>6</v>
      </c>
      <c r="C77">
        <v>2</v>
      </c>
      <c r="D77">
        <v>1</v>
      </c>
      <c r="E77" t="s">
        <v>1297</v>
      </c>
      <c r="G77">
        <f>INDEX(Input_Score!D:D,MATCH(Quadrant_GoogleSheets!B77,Input_Score!A:A,0))</f>
        <v>9</v>
      </c>
    </row>
    <row r="78" spans="1:7" x14ac:dyDescent="0.2">
      <c r="A78" t="s">
        <v>236</v>
      </c>
      <c r="B78" t="s">
        <v>1296</v>
      </c>
      <c r="C78">
        <v>-2</v>
      </c>
      <c r="D78">
        <v>1</v>
      </c>
      <c r="E78" t="s">
        <v>1337</v>
      </c>
      <c r="G78">
        <f>INDEX(Input_Score!D:D,MATCH(Quadrant_GoogleSheets!B78,Input_Score!A:A,0))</f>
        <v>7</v>
      </c>
    </row>
    <row r="79" spans="1:7" x14ac:dyDescent="0.2">
      <c r="A79" t="s">
        <v>237</v>
      </c>
      <c r="B79" t="s">
        <v>1288</v>
      </c>
      <c r="C79">
        <v>1</v>
      </c>
      <c r="D79">
        <v>-1</v>
      </c>
      <c r="E79" t="s">
        <v>1338</v>
      </c>
      <c r="G79">
        <f>INDEX(Input_Score!D:D,MATCH(Quadrant_GoogleSheets!B79,Input_Score!A:A,0))</f>
        <v>3</v>
      </c>
    </row>
    <row r="80" spans="1:7" x14ac:dyDescent="0.2">
      <c r="A80" t="s">
        <v>238</v>
      </c>
      <c r="B80" t="s">
        <v>1288</v>
      </c>
      <c r="C80">
        <v>2</v>
      </c>
      <c r="D80">
        <v>-2</v>
      </c>
      <c r="E80" t="s">
        <v>1339</v>
      </c>
      <c r="G80">
        <f>INDEX(Input_Score!D:D,MATCH(Quadrant_GoogleSheets!B80,Input_Score!A:A,0))</f>
        <v>3</v>
      </c>
    </row>
    <row r="81" spans="1:7" x14ac:dyDescent="0.2">
      <c r="A81" t="s">
        <v>239</v>
      </c>
      <c r="B81" t="s">
        <v>1294</v>
      </c>
      <c r="C81">
        <v>2</v>
      </c>
      <c r="D81">
        <v>0</v>
      </c>
      <c r="E81" t="s">
        <v>1318</v>
      </c>
      <c r="G81">
        <f>INDEX(Input_Score!D:D,MATCH(Quadrant_GoogleSheets!B81,Input_Score!A:A,0))</f>
        <v>6</v>
      </c>
    </row>
    <row r="82" spans="1:7" x14ac:dyDescent="0.2">
      <c r="A82" t="s">
        <v>241</v>
      </c>
      <c r="B82" t="s">
        <v>1298</v>
      </c>
      <c r="G82">
        <f>INDEX(Input_Score!D:D,MATCH(Quadrant_GoogleSheets!B82,Input_Score!A:A,0))</f>
        <v>5</v>
      </c>
    </row>
    <row r="83" spans="1:7" x14ac:dyDescent="0.2">
      <c r="A83" t="s">
        <v>155</v>
      </c>
      <c r="B83" t="s">
        <v>1317</v>
      </c>
      <c r="C83" t="s">
        <v>151</v>
      </c>
      <c r="D83" t="s">
        <v>153</v>
      </c>
      <c r="E83" t="s">
        <v>1287</v>
      </c>
      <c r="G83" t="e">
        <f>INDEX(Input_Score!D:D,MATCH(Quadrant_GoogleSheets!B83,Input_Score!A:A,0))</f>
        <v>#N/A</v>
      </c>
    </row>
    <row r="84" spans="1:7" x14ac:dyDescent="0.2">
      <c r="A84" t="s">
        <v>242</v>
      </c>
      <c r="B84" t="s">
        <v>1296</v>
      </c>
      <c r="C84">
        <v>-1</v>
      </c>
      <c r="D84">
        <v>1</v>
      </c>
      <c r="E84" t="s">
        <v>1340</v>
      </c>
      <c r="G84">
        <f>INDEX(Input_Score!D:D,MATCH(Quadrant_GoogleSheets!B84,Input_Score!A:A,0))</f>
        <v>7</v>
      </c>
    </row>
    <row r="85" spans="1:7" x14ac:dyDescent="0.2">
      <c r="A85" t="s">
        <v>243</v>
      </c>
      <c r="B85" t="s">
        <v>1296</v>
      </c>
      <c r="C85">
        <v>-1</v>
      </c>
      <c r="D85">
        <v>1</v>
      </c>
      <c r="E85" t="s">
        <v>1341</v>
      </c>
      <c r="G85">
        <f>INDEX(Input_Score!D:D,MATCH(Quadrant_GoogleSheets!B85,Input_Score!A:A,0))</f>
        <v>7</v>
      </c>
    </row>
    <row r="86" spans="1:7" x14ac:dyDescent="0.2">
      <c r="A86" t="s">
        <v>244</v>
      </c>
      <c r="B86" t="s">
        <v>1296</v>
      </c>
      <c r="C86">
        <v>-1</v>
      </c>
      <c r="D86">
        <v>2</v>
      </c>
      <c r="G86">
        <f>INDEX(Input_Score!D:D,MATCH(Quadrant_GoogleSheets!B86,Input_Score!A:A,0))</f>
        <v>7</v>
      </c>
    </row>
    <row r="87" spans="1:7" x14ac:dyDescent="0.2">
      <c r="A87" t="s">
        <v>245</v>
      </c>
      <c r="B87" t="s">
        <v>1306</v>
      </c>
      <c r="C87">
        <v>-1</v>
      </c>
      <c r="D87">
        <v>0</v>
      </c>
      <c r="E87" t="s">
        <v>1342</v>
      </c>
      <c r="G87">
        <f>INDEX(Input_Score!D:D,MATCH(Quadrant_GoogleSheets!B87,Input_Score!A:A,0))</f>
        <v>4</v>
      </c>
    </row>
    <row r="88" spans="1:7" x14ac:dyDescent="0.2">
      <c r="A88" t="s">
        <v>246</v>
      </c>
      <c r="B88" t="s">
        <v>1306</v>
      </c>
      <c r="C88">
        <v>-1</v>
      </c>
      <c r="D88">
        <v>0</v>
      </c>
      <c r="E88" t="s">
        <v>1341</v>
      </c>
      <c r="G88">
        <f>INDEX(Input_Score!D:D,MATCH(Quadrant_GoogleSheets!B88,Input_Score!A:A,0))</f>
        <v>4</v>
      </c>
    </row>
    <row r="89" spans="1:7" x14ac:dyDescent="0.2">
      <c r="A89" t="s">
        <v>247</v>
      </c>
      <c r="B89" t="s">
        <v>1306</v>
      </c>
      <c r="C89">
        <v>-2</v>
      </c>
      <c r="D89">
        <v>0</v>
      </c>
      <c r="E89" t="s">
        <v>1343</v>
      </c>
      <c r="G89">
        <f>INDEX(Input_Score!D:D,MATCH(Quadrant_GoogleSheets!B89,Input_Score!A:A,0))</f>
        <v>4</v>
      </c>
    </row>
    <row r="90" spans="1:7" x14ac:dyDescent="0.2">
      <c r="A90" t="s">
        <v>248</v>
      </c>
      <c r="B90" t="s">
        <v>1306</v>
      </c>
      <c r="C90">
        <v>-2</v>
      </c>
      <c r="D90">
        <v>0</v>
      </c>
      <c r="E90" t="s">
        <v>1344</v>
      </c>
      <c r="G90">
        <f>INDEX(Input_Score!D:D,MATCH(Quadrant_GoogleSheets!B90,Input_Score!A:A,0))</f>
        <v>4</v>
      </c>
    </row>
    <row r="91" spans="1:7" x14ac:dyDescent="0.2">
      <c r="A91" t="s">
        <v>249</v>
      </c>
      <c r="B91" t="s">
        <v>1306</v>
      </c>
      <c r="C91">
        <v>-2</v>
      </c>
      <c r="D91">
        <v>0</v>
      </c>
      <c r="E91" t="s">
        <v>1345</v>
      </c>
      <c r="G91">
        <f>INDEX(Input_Score!D:D,MATCH(Quadrant_GoogleSheets!B91,Input_Score!A:A,0))</f>
        <v>4</v>
      </c>
    </row>
    <row r="92" spans="1:7" x14ac:dyDescent="0.2">
      <c r="A92" t="s">
        <v>250</v>
      </c>
      <c r="B92" t="s">
        <v>1306</v>
      </c>
      <c r="C92">
        <v>-2</v>
      </c>
      <c r="D92">
        <v>0</v>
      </c>
      <c r="E92" t="s">
        <v>1325</v>
      </c>
      <c r="G92">
        <f>INDEX(Input_Score!D:D,MATCH(Quadrant_GoogleSheets!B92,Input_Score!A:A,0))</f>
        <v>4</v>
      </c>
    </row>
    <row r="93" spans="1:7" x14ac:dyDescent="0.2">
      <c r="A93" t="s">
        <v>251</v>
      </c>
      <c r="B93" t="s">
        <v>1306</v>
      </c>
      <c r="C93">
        <v>-2</v>
      </c>
      <c r="D93">
        <v>0</v>
      </c>
      <c r="E93" t="s">
        <v>1346</v>
      </c>
      <c r="G93">
        <f>INDEX(Input_Score!D:D,MATCH(Quadrant_GoogleSheets!B93,Input_Score!A:A,0))</f>
        <v>4</v>
      </c>
    </row>
    <row r="94" spans="1:7" x14ac:dyDescent="0.2">
      <c r="A94" t="s">
        <v>252</v>
      </c>
      <c r="B94" t="s">
        <v>1306</v>
      </c>
      <c r="C94">
        <v>-2</v>
      </c>
      <c r="D94">
        <v>0</v>
      </c>
      <c r="E94" t="s">
        <v>1347</v>
      </c>
      <c r="G94">
        <f>INDEX(Input_Score!D:D,MATCH(Quadrant_GoogleSheets!B94,Input_Score!A:A,0))</f>
        <v>4</v>
      </c>
    </row>
    <row r="95" spans="1:7" x14ac:dyDescent="0.2">
      <c r="A95" t="s">
        <v>253</v>
      </c>
      <c r="B95" t="s">
        <v>1306</v>
      </c>
      <c r="C95">
        <v>-2</v>
      </c>
      <c r="D95">
        <v>0</v>
      </c>
      <c r="G95">
        <f>INDEX(Input_Score!D:D,MATCH(Quadrant_GoogleSheets!B95,Input_Score!A:A,0))</f>
        <v>4</v>
      </c>
    </row>
    <row r="96" spans="1:7" x14ac:dyDescent="0.2">
      <c r="A96" t="s">
        <v>254</v>
      </c>
      <c r="B96" t="s">
        <v>1306</v>
      </c>
      <c r="C96">
        <v>-2</v>
      </c>
      <c r="D96">
        <v>0</v>
      </c>
      <c r="G96">
        <f>INDEX(Input_Score!D:D,MATCH(Quadrant_GoogleSheets!B96,Input_Score!A:A,0))</f>
        <v>4</v>
      </c>
    </row>
    <row r="97" spans="1:7" x14ac:dyDescent="0.2">
      <c r="A97" t="s">
        <v>255</v>
      </c>
      <c r="B97" t="s">
        <v>1288</v>
      </c>
      <c r="C97">
        <v>2</v>
      </c>
      <c r="D97">
        <v>-1</v>
      </c>
      <c r="G97">
        <f>INDEX(Input_Score!D:D,MATCH(Quadrant_GoogleSheets!B97,Input_Score!A:A,0))</f>
        <v>3</v>
      </c>
    </row>
    <row r="98" spans="1:7" x14ac:dyDescent="0.2">
      <c r="A98" t="s">
        <v>256</v>
      </c>
      <c r="B98" t="s">
        <v>1294</v>
      </c>
      <c r="C98">
        <v>2</v>
      </c>
      <c r="D98">
        <v>0</v>
      </c>
      <c r="E98" t="s">
        <v>1348</v>
      </c>
      <c r="G98">
        <f>INDEX(Input_Score!D:D,MATCH(Quadrant_GoogleSheets!B98,Input_Score!A:A,0))</f>
        <v>6</v>
      </c>
    </row>
    <row r="99" spans="1:7" x14ac:dyDescent="0.2">
      <c r="A99" t="s">
        <v>257</v>
      </c>
      <c r="B99" t="s">
        <v>1303</v>
      </c>
      <c r="C99">
        <v>-2</v>
      </c>
      <c r="D99">
        <v>-1</v>
      </c>
      <c r="E99" t="s">
        <v>1297</v>
      </c>
      <c r="G99">
        <f>INDEX(Input_Score!D:D,MATCH(Quadrant_GoogleSheets!B99,Input_Score!A:A,0))</f>
        <v>1</v>
      </c>
    </row>
    <row r="100" spans="1:7" x14ac:dyDescent="0.2">
      <c r="A100" t="s">
        <v>258</v>
      </c>
      <c r="B100" t="s">
        <v>1349</v>
      </c>
      <c r="D100">
        <v>-1</v>
      </c>
      <c r="E100" t="s">
        <v>1297</v>
      </c>
      <c r="G100">
        <f>INDEX(Input_Score!D:D,MATCH(Quadrant_GoogleSheets!B100,Input_Score!A:A,0))</f>
        <v>2</v>
      </c>
    </row>
    <row r="101" spans="1:7" x14ac:dyDescent="0.2">
      <c r="A101" t="s">
        <v>259</v>
      </c>
      <c r="B101" t="s">
        <v>1349</v>
      </c>
      <c r="D101">
        <v>-1</v>
      </c>
      <c r="E101" t="s">
        <v>1350</v>
      </c>
      <c r="G101">
        <f>INDEX(Input_Score!D:D,MATCH(Quadrant_GoogleSheets!B101,Input_Score!A:A,0))</f>
        <v>2</v>
      </c>
    </row>
    <row r="102" spans="1:7" x14ac:dyDescent="0.2">
      <c r="A102" t="s">
        <v>260</v>
      </c>
      <c r="B102" t="s">
        <v>1349</v>
      </c>
      <c r="D102">
        <v>-1</v>
      </c>
      <c r="G102">
        <f>INDEX(Input_Score!D:D,MATCH(Quadrant_GoogleSheets!B102,Input_Score!A:A,0))</f>
        <v>2</v>
      </c>
    </row>
    <row r="103" spans="1:7" x14ac:dyDescent="0.2">
      <c r="A103" t="s">
        <v>261</v>
      </c>
      <c r="B103" t="s">
        <v>1288</v>
      </c>
      <c r="C103">
        <v>2</v>
      </c>
      <c r="D103">
        <v>-1</v>
      </c>
      <c r="G103">
        <f>INDEX(Input_Score!D:D,MATCH(Quadrant_GoogleSheets!B103,Input_Score!A:A,0))</f>
        <v>3</v>
      </c>
    </row>
    <row r="104" spans="1:7" x14ac:dyDescent="0.2">
      <c r="A104" t="s">
        <v>262</v>
      </c>
      <c r="B104" t="s">
        <v>1288</v>
      </c>
      <c r="C104">
        <v>2</v>
      </c>
      <c r="D104">
        <v>-1</v>
      </c>
      <c r="G104">
        <f>INDEX(Input_Score!D:D,MATCH(Quadrant_GoogleSheets!B104,Input_Score!A:A,0))</f>
        <v>3</v>
      </c>
    </row>
    <row r="105" spans="1:7" x14ac:dyDescent="0.2">
      <c r="A105" t="s">
        <v>263</v>
      </c>
      <c r="B105" t="s">
        <v>1298</v>
      </c>
      <c r="D105">
        <v>0</v>
      </c>
      <c r="G105">
        <f>INDEX(Input_Score!D:D,MATCH(Quadrant_GoogleSheets!B105,Input_Score!A:A,0))</f>
        <v>5</v>
      </c>
    </row>
    <row r="106" spans="1:7" x14ac:dyDescent="0.2">
      <c r="A106" t="s">
        <v>264</v>
      </c>
      <c r="B106" t="s">
        <v>1349</v>
      </c>
      <c r="D106">
        <v>-1</v>
      </c>
      <c r="G106">
        <f>INDEX(Input_Score!D:D,MATCH(Quadrant_GoogleSheets!B106,Input_Score!A:A,0))</f>
        <v>2</v>
      </c>
    </row>
    <row r="107" spans="1:7" x14ac:dyDescent="0.2">
      <c r="A107" t="s">
        <v>265</v>
      </c>
      <c r="B107" t="s">
        <v>1349</v>
      </c>
      <c r="D107">
        <v>-1</v>
      </c>
      <c r="G107">
        <f>INDEX(Input_Score!D:D,MATCH(Quadrant_GoogleSheets!B107,Input_Score!A:A,0))</f>
        <v>2</v>
      </c>
    </row>
    <row r="108" spans="1:7" x14ac:dyDescent="0.2">
      <c r="A108" t="s">
        <v>266</v>
      </c>
      <c r="B108" t="s">
        <v>1349</v>
      </c>
      <c r="D108">
        <v>-1</v>
      </c>
      <c r="G108">
        <f>INDEX(Input_Score!D:D,MATCH(Quadrant_GoogleSheets!B108,Input_Score!A:A,0))</f>
        <v>2</v>
      </c>
    </row>
    <row r="109" spans="1:7" x14ac:dyDescent="0.2">
      <c r="A109" t="s">
        <v>267</v>
      </c>
      <c r="B109" t="s">
        <v>1288</v>
      </c>
      <c r="C109">
        <v>2</v>
      </c>
      <c r="D109">
        <v>-1</v>
      </c>
      <c r="G109">
        <f>INDEX(Input_Score!D:D,MATCH(Quadrant_GoogleSheets!B109,Input_Score!A:A,0))</f>
        <v>3</v>
      </c>
    </row>
    <row r="110" spans="1:7" x14ac:dyDescent="0.2">
      <c r="A110" t="s">
        <v>268</v>
      </c>
      <c r="B110" t="s">
        <v>1298</v>
      </c>
      <c r="G110">
        <f>INDEX(Input_Score!D:D,MATCH(Quadrant_GoogleSheets!B110,Input_Score!A:A,0))</f>
        <v>5</v>
      </c>
    </row>
    <row r="111" spans="1:7" x14ac:dyDescent="0.2">
      <c r="A111" t="s">
        <v>269</v>
      </c>
      <c r="B111" t="s">
        <v>1288</v>
      </c>
      <c r="C111">
        <v>2</v>
      </c>
      <c r="D111">
        <v>-1</v>
      </c>
      <c r="G111">
        <f>INDEX(Input_Score!D:D,MATCH(Quadrant_GoogleSheets!B111,Input_Score!A:A,0))</f>
        <v>3</v>
      </c>
    </row>
    <row r="112" spans="1:7" x14ac:dyDescent="0.2">
      <c r="A112" t="s">
        <v>270</v>
      </c>
      <c r="B112" t="s">
        <v>1298</v>
      </c>
      <c r="G112">
        <f>INDEX(Input_Score!D:D,MATCH(Quadrant_GoogleSheets!B112,Input_Score!A:A,0))</f>
        <v>5</v>
      </c>
    </row>
    <row r="113" spans="1:7" x14ac:dyDescent="0.2">
      <c r="A113" t="s">
        <v>271</v>
      </c>
      <c r="B113" t="s">
        <v>1288</v>
      </c>
      <c r="C113">
        <v>2</v>
      </c>
      <c r="D113">
        <v>-1</v>
      </c>
      <c r="G113">
        <f>INDEX(Input_Score!D:D,MATCH(Quadrant_GoogleSheets!B113,Input_Score!A:A,0))</f>
        <v>3</v>
      </c>
    </row>
    <row r="114" spans="1:7" x14ac:dyDescent="0.2">
      <c r="A114" t="s">
        <v>272</v>
      </c>
      <c r="B114" t="s">
        <v>1298</v>
      </c>
      <c r="G114">
        <f>INDEX(Input_Score!D:D,MATCH(Quadrant_GoogleSheets!B114,Input_Score!A:A,0))</f>
        <v>5</v>
      </c>
    </row>
    <row r="115" spans="1:7" x14ac:dyDescent="0.2">
      <c r="A115" t="s">
        <v>273</v>
      </c>
      <c r="B115" t="s">
        <v>1298</v>
      </c>
      <c r="G115">
        <f>INDEX(Input_Score!D:D,MATCH(Quadrant_GoogleSheets!B115,Input_Score!A:A,0))</f>
        <v>5</v>
      </c>
    </row>
    <row r="116" spans="1:7" x14ac:dyDescent="0.2">
      <c r="A116" t="s">
        <v>274</v>
      </c>
      <c r="B116" t="s">
        <v>1303</v>
      </c>
      <c r="C116">
        <v>-2</v>
      </c>
      <c r="D116">
        <v>-1</v>
      </c>
      <c r="G116">
        <f>INDEX(Input_Score!D:D,MATCH(Quadrant_GoogleSheets!B116,Input_Score!A:A,0))</f>
        <v>1</v>
      </c>
    </row>
    <row r="117" spans="1:7" x14ac:dyDescent="0.2">
      <c r="A117" t="s">
        <v>275</v>
      </c>
      <c r="B117" t="s">
        <v>1303</v>
      </c>
      <c r="C117">
        <v>-2</v>
      </c>
      <c r="D117">
        <v>-1</v>
      </c>
      <c r="G117">
        <f>INDEX(Input_Score!D:D,MATCH(Quadrant_GoogleSheets!B117,Input_Score!A:A,0))</f>
        <v>1</v>
      </c>
    </row>
    <row r="118" spans="1:7" x14ac:dyDescent="0.2">
      <c r="A118" t="s">
        <v>276</v>
      </c>
      <c r="B118" t="s">
        <v>1303</v>
      </c>
      <c r="C118">
        <v>-2</v>
      </c>
      <c r="D118">
        <v>-1</v>
      </c>
      <c r="G118">
        <f>INDEX(Input_Score!D:D,MATCH(Quadrant_GoogleSheets!B118,Input_Score!A:A,0))</f>
        <v>1</v>
      </c>
    </row>
    <row r="119" spans="1:7" x14ac:dyDescent="0.2">
      <c r="A119" t="s">
        <v>277</v>
      </c>
      <c r="B119" t="s">
        <v>1303</v>
      </c>
      <c r="C119">
        <v>-2</v>
      </c>
      <c r="D119">
        <v>-1</v>
      </c>
      <c r="G119">
        <f>INDEX(Input_Score!D:D,MATCH(Quadrant_GoogleSheets!B119,Input_Score!A:A,0))</f>
        <v>1</v>
      </c>
    </row>
    <row r="120" spans="1:7" x14ac:dyDescent="0.2">
      <c r="A120" t="s">
        <v>278</v>
      </c>
      <c r="B120" t="s">
        <v>1303</v>
      </c>
      <c r="C120">
        <v>-2</v>
      </c>
      <c r="D120">
        <v>-1</v>
      </c>
      <c r="G120">
        <f>INDEX(Input_Score!D:D,MATCH(Quadrant_GoogleSheets!B120,Input_Score!A:A,0))</f>
        <v>1</v>
      </c>
    </row>
    <row r="121" spans="1:7" x14ac:dyDescent="0.2">
      <c r="A121" t="s">
        <v>279</v>
      </c>
      <c r="B121" t="s">
        <v>1303</v>
      </c>
      <c r="C121">
        <v>-2</v>
      </c>
      <c r="D121">
        <v>-1</v>
      </c>
      <c r="G121">
        <f>INDEX(Input_Score!D:D,MATCH(Quadrant_GoogleSheets!B121,Input_Score!A:A,0))</f>
        <v>1</v>
      </c>
    </row>
    <row r="122" spans="1:7" x14ac:dyDescent="0.2">
      <c r="A122" t="s">
        <v>280</v>
      </c>
      <c r="B122" t="s">
        <v>1303</v>
      </c>
      <c r="C122">
        <v>-2</v>
      </c>
      <c r="D122">
        <v>-1</v>
      </c>
      <c r="G122">
        <f>INDEX(Input_Score!D:D,MATCH(Quadrant_GoogleSheets!B122,Input_Score!A:A,0))</f>
        <v>1</v>
      </c>
    </row>
    <row r="123" spans="1:7" x14ac:dyDescent="0.2">
      <c r="A123" t="s">
        <v>281</v>
      </c>
      <c r="B123" t="s">
        <v>1303</v>
      </c>
      <c r="C123">
        <v>-2</v>
      </c>
      <c r="D123">
        <v>-1</v>
      </c>
      <c r="G123">
        <f>INDEX(Input_Score!D:D,MATCH(Quadrant_GoogleSheets!B123,Input_Score!A:A,0))</f>
        <v>1</v>
      </c>
    </row>
    <row r="124" spans="1:7" x14ac:dyDescent="0.2">
      <c r="A124" t="s">
        <v>282</v>
      </c>
      <c r="B124" t="s">
        <v>1303</v>
      </c>
      <c r="C124">
        <v>-2</v>
      </c>
      <c r="D124">
        <v>-1</v>
      </c>
      <c r="G124">
        <f>INDEX(Input_Score!D:D,MATCH(Quadrant_GoogleSheets!B124,Input_Score!A:A,0))</f>
        <v>1</v>
      </c>
    </row>
    <row r="125" spans="1:7" x14ac:dyDescent="0.2">
      <c r="A125" t="s">
        <v>283</v>
      </c>
      <c r="B125" t="s">
        <v>1303</v>
      </c>
      <c r="C125">
        <v>-2</v>
      </c>
      <c r="D125">
        <v>-1</v>
      </c>
      <c r="G125">
        <f>INDEX(Input_Score!D:D,MATCH(Quadrant_GoogleSheets!B125,Input_Score!A:A,0))</f>
        <v>1</v>
      </c>
    </row>
    <row r="126" spans="1:7" x14ac:dyDescent="0.2">
      <c r="A126" t="s">
        <v>284</v>
      </c>
      <c r="B126" t="s">
        <v>1303</v>
      </c>
      <c r="C126">
        <v>-2</v>
      </c>
      <c r="D126">
        <v>-1</v>
      </c>
      <c r="G126">
        <f>INDEX(Input_Score!D:D,MATCH(Quadrant_GoogleSheets!B126,Input_Score!A:A,0))</f>
        <v>1</v>
      </c>
    </row>
    <row r="127" spans="1:7" x14ac:dyDescent="0.2">
      <c r="A127" t="s">
        <v>285</v>
      </c>
      <c r="B127" t="s">
        <v>1298</v>
      </c>
      <c r="G127">
        <f>INDEX(Input_Score!D:D,MATCH(Quadrant_GoogleSheets!B127,Input_Score!A:A,0))</f>
        <v>5</v>
      </c>
    </row>
    <row r="128" spans="1:7" x14ac:dyDescent="0.2">
      <c r="A128" t="s">
        <v>286</v>
      </c>
      <c r="B128" t="s">
        <v>1303</v>
      </c>
      <c r="C128">
        <v>-2</v>
      </c>
      <c r="D128">
        <v>-1</v>
      </c>
      <c r="G128">
        <f>INDEX(Input_Score!D:D,MATCH(Quadrant_GoogleSheets!B128,Input_Score!A:A,0))</f>
        <v>1</v>
      </c>
    </row>
    <row r="129" spans="1:7" x14ac:dyDescent="0.2">
      <c r="A129" t="s">
        <v>287</v>
      </c>
      <c r="B129" t="s">
        <v>1303</v>
      </c>
      <c r="C129">
        <v>-2</v>
      </c>
      <c r="D129">
        <v>-1</v>
      </c>
      <c r="G129">
        <f>INDEX(Input_Score!D:D,MATCH(Quadrant_GoogleSheets!B129,Input_Score!A:A,0))</f>
        <v>1</v>
      </c>
    </row>
    <row r="130" spans="1:7" x14ac:dyDescent="0.2">
      <c r="A130" t="s">
        <v>288</v>
      </c>
      <c r="B130" t="s">
        <v>1303</v>
      </c>
      <c r="C130">
        <v>-2</v>
      </c>
      <c r="D130">
        <v>-1</v>
      </c>
      <c r="G130">
        <f>INDEX(Input_Score!D:D,MATCH(Quadrant_GoogleSheets!B130,Input_Score!A:A,0))</f>
        <v>1</v>
      </c>
    </row>
    <row r="131" spans="1:7" x14ac:dyDescent="0.2">
      <c r="A131" t="s">
        <v>289</v>
      </c>
      <c r="B131" t="s">
        <v>1303</v>
      </c>
      <c r="C131">
        <v>-2</v>
      </c>
      <c r="D131">
        <v>-1</v>
      </c>
      <c r="G131">
        <f>INDEX(Input_Score!D:D,MATCH(Quadrant_GoogleSheets!B131,Input_Score!A:A,0))</f>
        <v>1</v>
      </c>
    </row>
    <row r="132" spans="1:7" x14ac:dyDescent="0.2">
      <c r="A132" t="s">
        <v>290</v>
      </c>
      <c r="B132" t="s">
        <v>1303</v>
      </c>
      <c r="C132">
        <v>-2</v>
      </c>
      <c r="D132">
        <v>-1</v>
      </c>
      <c r="G132">
        <f>INDEX(Input_Score!D:D,MATCH(Quadrant_GoogleSheets!B132,Input_Score!A:A,0))</f>
        <v>1</v>
      </c>
    </row>
    <row r="133" spans="1:7" x14ac:dyDescent="0.2">
      <c r="A133" t="s">
        <v>291</v>
      </c>
      <c r="B133" t="s">
        <v>1303</v>
      </c>
      <c r="C133">
        <v>-2</v>
      </c>
      <c r="D133">
        <v>-1</v>
      </c>
      <c r="G133">
        <f>INDEX(Input_Score!D:D,MATCH(Quadrant_GoogleSheets!B133,Input_Score!A:A,0))</f>
        <v>1</v>
      </c>
    </row>
    <row r="134" spans="1:7" x14ac:dyDescent="0.2">
      <c r="A134" t="s">
        <v>292</v>
      </c>
      <c r="B134" t="s">
        <v>1296</v>
      </c>
      <c r="C134">
        <v>-2</v>
      </c>
      <c r="D134">
        <v>2</v>
      </c>
      <c r="G134">
        <f>INDEX(Input_Score!D:D,MATCH(Quadrant_GoogleSheets!B134,Input_Score!A:A,0))</f>
        <v>7</v>
      </c>
    </row>
    <row r="135" spans="1:7" x14ac:dyDescent="0.2">
      <c r="A135" t="s">
        <v>293</v>
      </c>
      <c r="B135" t="s">
        <v>1296</v>
      </c>
      <c r="C135">
        <v>-2</v>
      </c>
      <c r="D135">
        <v>2</v>
      </c>
      <c r="G135">
        <f>INDEX(Input_Score!D:D,MATCH(Quadrant_GoogleSheets!B135,Input_Score!A:A,0))</f>
        <v>7</v>
      </c>
    </row>
    <row r="136" spans="1:7" x14ac:dyDescent="0.2">
      <c r="A136" t="s">
        <v>294</v>
      </c>
      <c r="B136" t="s">
        <v>1296</v>
      </c>
      <c r="C136">
        <v>-2</v>
      </c>
      <c r="D136">
        <v>2</v>
      </c>
      <c r="G136">
        <f>INDEX(Input_Score!D:D,MATCH(Quadrant_GoogleSheets!B136,Input_Score!A:A,0))</f>
        <v>7</v>
      </c>
    </row>
    <row r="137" spans="1:7" x14ac:dyDescent="0.2">
      <c r="A137" t="s">
        <v>295</v>
      </c>
      <c r="B137" t="s">
        <v>1296</v>
      </c>
      <c r="C137">
        <v>-2</v>
      </c>
      <c r="D137">
        <v>2</v>
      </c>
      <c r="G137">
        <f>INDEX(Input_Score!D:D,MATCH(Quadrant_GoogleSheets!B137,Input_Score!A:A,0))</f>
        <v>7</v>
      </c>
    </row>
    <row r="138" spans="1:7" x14ac:dyDescent="0.2">
      <c r="A138" t="s">
        <v>296</v>
      </c>
      <c r="B138" t="s">
        <v>1296</v>
      </c>
      <c r="C138">
        <v>-2</v>
      </c>
      <c r="D138">
        <v>2</v>
      </c>
      <c r="G138">
        <f>INDEX(Input_Score!D:D,MATCH(Quadrant_GoogleSheets!B138,Input_Score!A:A,0))</f>
        <v>7</v>
      </c>
    </row>
    <row r="139" spans="1:7" x14ac:dyDescent="0.2">
      <c r="A139" t="s">
        <v>297</v>
      </c>
      <c r="B139" t="s">
        <v>1296</v>
      </c>
      <c r="C139">
        <v>-2</v>
      </c>
      <c r="D139">
        <v>2</v>
      </c>
      <c r="G139">
        <f>INDEX(Input_Score!D:D,MATCH(Quadrant_GoogleSheets!B139,Input_Score!A:A,0))</f>
        <v>7</v>
      </c>
    </row>
    <row r="140" spans="1:7" x14ac:dyDescent="0.2">
      <c r="A140" t="s">
        <v>298</v>
      </c>
      <c r="B140" t="s">
        <v>1351</v>
      </c>
      <c r="D140">
        <v>2</v>
      </c>
      <c r="G140">
        <f>INDEX(Input_Score!D:D,MATCH(Quadrant_GoogleSheets!B140,Input_Score!A:A,0))</f>
        <v>8</v>
      </c>
    </row>
    <row r="141" spans="1:7" x14ac:dyDescent="0.2">
      <c r="A141" t="s">
        <v>299</v>
      </c>
      <c r="B141" t="s">
        <v>1351</v>
      </c>
      <c r="D141">
        <v>2</v>
      </c>
      <c r="G141">
        <f>INDEX(Input_Score!D:D,MATCH(Quadrant_GoogleSheets!B141,Input_Score!A:A,0))</f>
        <v>8</v>
      </c>
    </row>
    <row r="142" spans="1:7" x14ac:dyDescent="0.2">
      <c r="A142" t="s">
        <v>300</v>
      </c>
      <c r="B142" t="s">
        <v>1298</v>
      </c>
      <c r="G142">
        <f>INDEX(Input_Score!D:D,MATCH(Quadrant_GoogleSheets!B142,Input_Score!A:A,0))</f>
        <v>5</v>
      </c>
    </row>
    <row r="143" spans="1:7" x14ac:dyDescent="0.2">
      <c r="A143" t="s">
        <v>155</v>
      </c>
      <c r="B143" t="s">
        <v>1317</v>
      </c>
      <c r="C143" t="s">
        <v>151</v>
      </c>
      <c r="D143" t="s">
        <v>153</v>
      </c>
      <c r="E143" t="s">
        <v>1287</v>
      </c>
      <c r="G143" t="e">
        <f>INDEX(Input_Score!D:D,MATCH(Quadrant_GoogleSheets!B143,Input_Score!A:A,0))</f>
        <v>#N/A</v>
      </c>
    </row>
    <row r="144" spans="1:7" x14ac:dyDescent="0.2">
      <c r="A144" t="s">
        <v>301</v>
      </c>
      <c r="B144" t="s">
        <v>1298</v>
      </c>
      <c r="D144">
        <v>0</v>
      </c>
      <c r="E144" t="s">
        <v>1352</v>
      </c>
      <c r="G144">
        <f>INDEX(Input_Score!D:D,MATCH(Quadrant_GoogleSheets!B144,Input_Score!A:A,0))</f>
        <v>5</v>
      </c>
    </row>
    <row r="145" spans="1:7" x14ac:dyDescent="0.2">
      <c r="A145" t="s">
        <v>302</v>
      </c>
      <c r="B145" t="s">
        <v>1298</v>
      </c>
      <c r="D145">
        <v>0</v>
      </c>
      <c r="E145" t="s">
        <v>1352</v>
      </c>
      <c r="G145">
        <f>INDEX(Input_Score!D:D,MATCH(Quadrant_GoogleSheets!B145,Input_Score!A:A,0))</f>
        <v>5</v>
      </c>
    </row>
    <row r="146" spans="1:7" x14ac:dyDescent="0.2">
      <c r="A146" t="s">
        <v>303</v>
      </c>
      <c r="B146" t="s">
        <v>1298</v>
      </c>
      <c r="D146">
        <v>0</v>
      </c>
      <c r="E146" t="s">
        <v>1352</v>
      </c>
      <c r="G146">
        <f>INDEX(Input_Score!D:D,MATCH(Quadrant_GoogleSheets!B146,Input_Score!A:A,0))</f>
        <v>5</v>
      </c>
    </row>
    <row r="147" spans="1:7" x14ac:dyDescent="0.2">
      <c r="A147" t="s">
        <v>304</v>
      </c>
      <c r="B147" t="s">
        <v>1298</v>
      </c>
      <c r="G147">
        <f>INDEX(Input_Score!D:D,MATCH(Quadrant_GoogleSheets!B147,Input_Score!A:A,0))</f>
        <v>5</v>
      </c>
    </row>
    <row r="148" spans="1:7" x14ac:dyDescent="0.2">
      <c r="A148" t="s">
        <v>305</v>
      </c>
      <c r="B148" t="s">
        <v>1298</v>
      </c>
      <c r="G148">
        <f>INDEX(Input_Score!D:D,MATCH(Quadrant_GoogleSheets!B148,Input_Score!A:A,0))</f>
        <v>5</v>
      </c>
    </row>
    <row r="149" spans="1:7" x14ac:dyDescent="0.2">
      <c r="A149" t="s">
        <v>306</v>
      </c>
      <c r="B149" t="s">
        <v>1298</v>
      </c>
      <c r="G149">
        <f>INDEX(Input_Score!D:D,MATCH(Quadrant_GoogleSheets!B149,Input_Score!A:A,0))</f>
        <v>5</v>
      </c>
    </row>
    <row r="150" spans="1:7" x14ac:dyDescent="0.2">
      <c r="A150" t="s">
        <v>307</v>
      </c>
      <c r="B150" t="s">
        <v>1298</v>
      </c>
      <c r="G150">
        <f>INDEX(Input_Score!D:D,MATCH(Quadrant_GoogleSheets!B150,Input_Score!A:A,0))</f>
        <v>5</v>
      </c>
    </row>
    <row r="151" spans="1:7" x14ac:dyDescent="0.2">
      <c r="A151" t="s">
        <v>308</v>
      </c>
      <c r="B151" t="s">
        <v>1306</v>
      </c>
      <c r="C151">
        <v>-1</v>
      </c>
      <c r="D151">
        <v>0</v>
      </c>
      <c r="E151" t="s">
        <v>1291</v>
      </c>
      <c r="G151">
        <f>INDEX(Input_Score!D:D,MATCH(Quadrant_GoogleSheets!B151,Input_Score!A:A,0))</f>
        <v>4</v>
      </c>
    </row>
    <row r="152" spans="1:7" x14ac:dyDescent="0.2">
      <c r="A152" t="s">
        <v>309</v>
      </c>
      <c r="B152" t="s">
        <v>1288</v>
      </c>
      <c r="C152">
        <v>2</v>
      </c>
      <c r="D152">
        <v>-1</v>
      </c>
      <c r="G152">
        <f>INDEX(Input_Score!D:D,MATCH(Quadrant_GoogleSheets!B152,Input_Score!A:A,0))</f>
        <v>3</v>
      </c>
    </row>
    <row r="153" spans="1:7" x14ac:dyDescent="0.2">
      <c r="A153" t="s">
        <v>310</v>
      </c>
      <c r="B153" t="s">
        <v>1298</v>
      </c>
      <c r="G153">
        <f>INDEX(Input_Score!D:D,MATCH(Quadrant_GoogleSheets!B153,Input_Score!A:A,0))</f>
        <v>5</v>
      </c>
    </row>
    <row r="154" spans="1:7" x14ac:dyDescent="0.2">
      <c r="A154" t="s">
        <v>311</v>
      </c>
      <c r="B154" t="s">
        <v>1298</v>
      </c>
      <c r="G154">
        <f>INDEX(Input_Score!D:D,MATCH(Quadrant_GoogleSheets!B154,Input_Score!A:A,0))</f>
        <v>5</v>
      </c>
    </row>
    <row r="155" spans="1:7" x14ac:dyDescent="0.2">
      <c r="A155" t="s">
        <v>312</v>
      </c>
      <c r="B155" t="s">
        <v>1296</v>
      </c>
      <c r="C155">
        <v>-1</v>
      </c>
      <c r="D155">
        <v>1</v>
      </c>
      <c r="E155" t="s">
        <v>1353</v>
      </c>
      <c r="G155">
        <f>INDEX(Input_Score!D:D,MATCH(Quadrant_GoogleSheets!B155,Input_Score!A:A,0))</f>
        <v>7</v>
      </c>
    </row>
    <row r="156" spans="1:7" x14ac:dyDescent="0.2">
      <c r="A156" t="s">
        <v>313</v>
      </c>
      <c r="B156" t="s">
        <v>1288</v>
      </c>
      <c r="C156">
        <v>2</v>
      </c>
      <c r="D156">
        <v>-1</v>
      </c>
      <c r="G156">
        <f>INDEX(Input_Score!D:D,MATCH(Quadrant_GoogleSheets!B156,Input_Score!A:A,0))</f>
        <v>3</v>
      </c>
    </row>
    <row r="157" spans="1:7" x14ac:dyDescent="0.2">
      <c r="A157" t="s">
        <v>314</v>
      </c>
      <c r="B157" t="s">
        <v>1288</v>
      </c>
      <c r="C157">
        <v>2</v>
      </c>
      <c r="D157">
        <v>-1</v>
      </c>
      <c r="G157">
        <f>INDEX(Input_Score!D:D,MATCH(Quadrant_GoogleSheets!B157,Input_Score!A:A,0))</f>
        <v>3</v>
      </c>
    </row>
    <row r="158" spans="1:7" x14ac:dyDescent="0.2">
      <c r="A158" t="s">
        <v>315</v>
      </c>
      <c r="B158" t="s">
        <v>1298</v>
      </c>
      <c r="D158">
        <v>0</v>
      </c>
      <c r="E158" t="s">
        <v>1354</v>
      </c>
      <c r="G158">
        <f>INDEX(Input_Score!D:D,MATCH(Quadrant_GoogleSheets!B158,Input_Score!A:A,0))</f>
        <v>5</v>
      </c>
    </row>
    <row r="159" spans="1:7" x14ac:dyDescent="0.2">
      <c r="A159" t="s">
        <v>316</v>
      </c>
      <c r="B159" t="s">
        <v>1294</v>
      </c>
      <c r="C159">
        <v>2</v>
      </c>
      <c r="G159">
        <f>INDEX(Input_Score!D:D,MATCH(Quadrant_GoogleSheets!B159,Input_Score!A:A,0))</f>
        <v>6</v>
      </c>
    </row>
    <row r="160" spans="1:7" x14ac:dyDescent="0.2">
      <c r="A160" t="s">
        <v>317</v>
      </c>
      <c r="B160" t="s">
        <v>1298</v>
      </c>
      <c r="G160">
        <f>INDEX(Input_Score!D:D,MATCH(Quadrant_GoogleSheets!B160,Input_Score!A:A,0))</f>
        <v>5</v>
      </c>
    </row>
    <row r="161" spans="1:7" x14ac:dyDescent="0.2">
      <c r="A161" t="s">
        <v>318</v>
      </c>
      <c r="B161" t="s">
        <v>1306</v>
      </c>
      <c r="C161">
        <v>-1</v>
      </c>
      <c r="G161">
        <f>INDEX(Input_Score!D:D,MATCH(Quadrant_GoogleSheets!B161,Input_Score!A:A,0))</f>
        <v>4</v>
      </c>
    </row>
    <row r="162" spans="1:7" x14ac:dyDescent="0.2">
      <c r="A162" t="s">
        <v>319</v>
      </c>
      <c r="B162" t="s">
        <v>1288</v>
      </c>
      <c r="C162">
        <v>2</v>
      </c>
      <c r="D162">
        <v>-1</v>
      </c>
      <c r="G162">
        <f>INDEX(Input_Score!D:D,MATCH(Quadrant_GoogleSheets!B162,Input_Score!A:A,0))</f>
        <v>3</v>
      </c>
    </row>
    <row r="163" spans="1:7" x14ac:dyDescent="0.2">
      <c r="A163" t="s">
        <v>320</v>
      </c>
      <c r="B163" t="s">
        <v>1298</v>
      </c>
      <c r="G163">
        <f>INDEX(Input_Score!D:D,MATCH(Quadrant_GoogleSheets!B163,Input_Score!A:A,0))</f>
        <v>5</v>
      </c>
    </row>
    <row r="164" spans="1:7" x14ac:dyDescent="0.2">
      <c r="A164" t="s">
        <v>321</v>
      </c>
      <c r="B164" t="s">
        <v>1298</v>
      </c>
      <c r="D164">
        <v>0</v>
      </c>
      <c r="E164" t="s">
        <v>1352</v>
      </c>
      <c r="G164">
        <f>INDEX(Input_Score!D:D,MATCH(Quadrant_GoogleSheets!B164,Input_Score!A:A,0))</f>
        <v>5</v>
      </c>
    </row>
    <row r="165" spans="1:7" x14ac:dyDescent="0.2">
      <c r="A165" t="s">
        <v>322</v>
      </c>
      <c r="B165" t="s">
        <v>1288</v>
      </c>
      <c r="C165">
        <v>2</v>
      </c>
      <c r="D165">
        <v>-1</v>
      </c>
      <c r="G165">
        <f>INDEX(Input_Score!D:D,MATCH(Quadrant_GoogleSheets!B165,Input_Score!A:A,0))</f>
        <v>3</v>
      </c>
    </row>
    <row r="166" spans="1:7" x14ac:dyDescent="0.2">
      <c r="A166" t="s">
        <v>323</v>
      </c>
      <c r="B166" t="s">
        <v>6</v>
      </c>
      <c r="C166">
        <v>2</v>
      </c>
      <c r="D166">
        <v>2</v>
      </c>
      <c r="G166">
        <f>INDEX(Input_Score!D:D,MATCH(Quadrant_GoogleSheets!B166,Input_Score!A:A,0))</f>
        <v>9</v>
      </c>
    </row>
    <row r="167" spans="1:7" x14ac:dyDescent="0.2">
      <c r="A167" t="s">
        <v>324</v>
      </c>
      <c r="B167" t="s">
        <v>1303</v>
      </c>
      <c r="C167">
        <v>-2</v>
      </c>
      <c r="D167">
        <v>-1</v>
      </c>
      <c r="G167">
        <f>INDEX(Input_Score!D:D,MATCH(Quadrant_GoogleSheets!B167,Input_Score!A:A,0))</f>
        <v>1</v>
      </c>
    </row>
    <row r="168" spans="1:7" x14ac:dyDescent="0.2">
      <c r="A168" t="s">
        <v>325</v>
      </c>
      <c r="B168" t="s">
        <v>1294</v>
      </c>
      <c r="C168">
        <v>2</v>
      </c>
      <c r="G168">
        <f>INDEX(Input_Score!D:D,MATCH(Quadrant_GoogleSheets!B168,Input_Score!A:A,0))</f>
        <v>6</v>
      </c>
    </row>
    <row r="169" spans="1:7" x14ac:dyDescent="0.2">
      <c r="A169" t="s">
        <v>326</v>
      </c>
      <c r="B169" t="s">
        <v>1296</v>
      </c>
      <c r="C169">
        <v>-1</v>
      </c>
      <c r="D169">
        <v>2</v>
      </c>
      <c r="G169">
        <f>INDEX(Input_Score!D:D,MATCH(Quadrant_GoogleSheets!B169,Input_Score!A:A,0))</f>
        <v>7</v>
      </c>
    </row>
    <row r="170" spans="1:7" x14ac:dyDescent="0.2">
      <c r="A170" t="s">
        <v>327</v>
      </c>
      <c r="B170" t="s">
        <v>1306</v>
      </c>
      <c r="C170">
        <v>-1</v>
      </c>
      <c r="D170">
        <v>0</v>
      </c>
      <c r="E170" t="s">
        <v>1291</v>
      </c>
      <c r="G170">
        <f>INDEX(Input_Score!D:D,MATCH(Quadrant_GoogleSheets!B170,Input_Score!A:A,0))</f>
        <v>4</v>
      </c>
    </row>
    <row r="171" spans="1:7" x14ac:dyDescent="0.2">
      <c r="A171" t="s">
        <v>328</v>
      </c>
      <c r="B171" t="s">
        <v>1306</v>
      </c>
      <c r="C171">
        <v>-1</v>
      </c>
      <c r="D171">
        <v>0</v>
      </c>
      <c r="E171" t="s">
        <v>1291</v>
      </c>
      <c r="G171">
        <f>INDEX(Input_Score!D:D,MATCH(Quadrant_GoogleSheets!B171,Input_Score!A:A,0))</f>
        <v>4</v>
      </c>
    </row>
    <row r="172" spans="1:7" x14ac:dyDescent="0.2">
      <c r="A172" t="s">
        <v>329</v>
      </c>
      <c r="B172" t="s">
        <v>1306</v>
      </c>
      <c r="C172">
        <v>-1</v>
      </c>
      <c r="D172">
        <v>0</v>
      </c>
      <c r="E172" t="s">
        <v>1355</v>
      </c>
      <c r="G172">
        <f>INDEX(Input_Score!D:D,MATCH(Quadrant_GoogleSheets!B172,Input_Score!A:A,0))</f>
        <v>4</v>
      </c>
    </row>
    <row r="173" spans="1:7" x14ac:dyDescent="0.2">
      <c r="A173" t="s">
        <v>330</v>
      </c>
      <c r="B173" t="s">
        <v>1306</v>
      </c>
      <c r="C173">
        <v>-1</v>
      </c>
      <c r="D173">
        <v>0</v>
      </c>
      <c r="E173" t="s">
        <v>1341</v>
      </c>
      <c r="G173">
        <f>INDEX(Input_Score!D:D,MATCH(Quadrant_GoogleSheets!B173,Input_Score!A:A,0))</f>
        <v>4</v>
      </c>
    </row>
    <row r="174" spans="1:7" x14ac:dyDescent="0.2">
      <c r="A174" t="s">
        <v>331</v>
      </c>
      <c r="B174" t="s">
        <v>1306</v>
      </c>
      <c r="C174">
        <v>-1</v>
      </c>
      <c r="D174">
        <v>0</v>
      </c>
      <c r="E174" t="s">
        <v>1356</v>
      </c>
      <c r="G174">
        <f>INDEX(Input_Score!D:D,MATCH(Quadrant_GoogleSheets!B174,Input_Score!A:A,0))</f>
        <v>4</v>
      </c>
    </row>
    <row r="175" spans="1:7" x14ac:dyDescent="0.2">
      <c r="A175" t="s">
        <v>332</v>
      </c>
      <c r="B175" t="s">
        <v>1306</v>
      </c>
      <c r="C175">
        <v>-1</v>
      </c>
      <c r="D175">
        <v>0</v>
      </c>
      <c r="E175" t="s">
        <v>1311</v>
      </c>
      <c r="G175">
        <f>INDEX(Input_Score!D:D,MATCH(Quadrant_GoogleSheets!B175,Input_Score!A:A,0))</f>
        <v>4</v>
      </c>
    </row>
    <row r="176" spans="1:7" x14ac:dyDescent="0.2">
      <c r="A176" t="s">
        <v>333</v>
      </c>
      <c r="B176" t="s">
        <v>1306</v>
      </c>
      <c r="C176">
        <v>-1</v>
      </c>
      <c r="D176">
        <v>0</v>
      </c>
      <c r="E176" t="s">
        <v>1311</v>
      </c>
      <c r="G176">
        <f>INDEX(Input_Score!D:D,MATCH(Quadrant_GoogleSheets!B176,Input_Score!A:A,0))</f>
        <v>4</v>
      </c>
    </row>
    <row r="177" spans="1:7" x14ac:dyDescent="0.2">
      <c r="A177" t="s">
        <v>334</v>
      </c>
      <c r="B177" t="s">
        <v>1306</v>
      </c>
      <c r="C177">
        <v>-1</v>
      </c>
      <c r="D177">
        <v>0</v>
      </c>
      <c r="E177" t="s">
        <v>1311</v>
      </c>
      <c r="G177">
        <f>INDEX(Input_Score!D:D,MATCH(Quadrant_GoogleSheets!B177,Input_Score!A:A,0))</f>
        <v>4</v>
      </c>
    </row>
    <row r="178" spans="1:7" x14ac:dyDescent="0.2">
      <c r="A178" t="s">
        <v>335</v>
      </c>
      <c r="B178" t="s">
        <v>1306</v>
      </c>
      <c r="C178">
        <v>-1</v>
      </c>
      <c r="D178">
        <v>0</v>
      </c>
      <c r="E178" t="s">
        <v>1341</v>
      </c>
      <c r="G178">
        <f>INDEX(Input_Score!D:D,MATCH(Quadrant_GoogleSheets!B178,Input_Score!A:A,0))</f>
        <v>4</v>
      </c>
    </row>
    <row r="179" spans="1:7" x14ac:dyDescent="0.2">
      <c r="A179" t="s">
        <v>336</v>
      </c>
      <c r="B179" t="s">
        <v>1306</v>
      </c>
      <c r="C179">
        <v>-1</v>
      </c>
      <c r="D179">
        <v>0</v>
      </c>
      <c r="E179" t="s">
        <v>1356</v>
      </c>
      <c r="G179">
        <f>INDEX(Input_Score!D:D,MATCH(Quadrant_GoogleSheets!B179,Input_Score!A:A,0))</f>
        <v>4</v>
      </c>
    </row>
    <row r="180" spans="1:7" x14ac:dyDescent="0.2">
      <c r="A180" t="s">
        <v>337</v>
      </c>
      <c r="B180" t="s">
        <v>1306</v>
      </c>
      <c r="C180">
        <v>-1</v>
      </c>
      <c r="D180">
        <v>0</v>
      </c>
      <c r="E180" t="s">
        <v>1290</v>
      </c>
      <c r="G180">
        <f>INDEX(Input_Score!D:D,MATCH(Quadrant_GoogleSheets!B180,Input_Score!A:A,0))</f>
        <v>4</v>
      </c>
    </row>
    <row r="181" spans="1:7" x14ac:dyDescent="0.2">
      <c r="A181" t="s">
        <v>338</v>
      </c>
      <c r="B181" t="s">
        <v>1306</v>
      </c>
      <c r="C181">
        <v>-1</v>
      </c>
      <c r="D181">
        <v>0</v>
      </c>
      <c r="E181" t="s">
        <v>1356</v>
      </c>
      <c r="G181">
        <f>INDEX(Input_Score!D:D,MATCH(Quadrant_GoogleSheets!B181,Input_Score!A:A,0))</f>
        <v>4</v>
      </c>
    </row>
    <row r="182" spans="1:7" x14ac:dyDescent="0.2">
      <c r="A182" t="s">
        <v>339</v>
      </c>
      <c r="B182" t="s">
        <v>1306</v>
      </c>
      <c r="C182">
        <v>-1</v>
      </c>
      <c r="D182">
        <v>0</v>
      </c>
      <c r="E182" t="s">
        <v>1341</v>
      </c>
      <c r="G182">
        <f>INDEX(Input_Score!D:D,MATCH(Quadrant_GoogleSheets!B182,Input_Score!A:A,0))</f>
        <v>4</v>
      </c>
    </row>
    <row r="183" spans="1:7" x14ac:dyDescent="0.2">
      <c r="A183" t="s">
        <v>340</v>
      </c>
      <c r="B183" t="s">
        <v>1306</v>
      </c>
      <c r="C183">
        <v>-1</v>
      </c>
      <c r="D183">
        <v>0</v>
      </c>
      <c r="E183" t="s">
        <v>1357</v>
      </c>
      <c r="G183">
        <f>INDEX(Input_Score!D:D,MATCH(Quadrant_GoogleSheets!B183,Input_Score!A:A,0))</f>
        <v>4</v>
      </c>
    </row>
    <row r="184" spans="1:7" x14ac:dyDescent="0.2">
      <c r="A184" t="s">
        <v>341</v>
      </c>
      <c r="B184" t="s">
        <v>1306</v>
      </c>
      <c r="C184">
        <v>-1</v>
      </c>
      <c r="D184">
        <v>0</v>
      </c>
      <c r="E184" t="s">
        <v>1341</v>
      </c>
      <c r="G184">
        <f>INDEX(Input_Score!D:D,MATCH(Quadrant_GoogleSheets!B184,Input_Score!A:A,0))</f>
        <v>4</v>
      </c>
    </row>
    <row r="185" spans="1:7" x14ac:dyDescent="0.2">
      <c r="A185" t="s">
        <v>342</v>
      </c>
      <c r="B185" t="s">
        <v>1306</v>
      </c>
      <c r="C185">
        <v>-1</v>
      </c>
      <c r="D185">
        <v>0</v>
      </c>
      <c r="E185" t="s">
        <v>1291</v>
      </c>
      <c r="G185">
        <f>INDEX(Input_Score!D:D,MATCH(Quadrant_GoogleSheets!B185,Input_Score!A:A,0))</f>
        <v>4</v>
      </c>
    </row>
    <row r="186" spans="1:7" x14ac:dyDescent="0.2">
      <c r="A186" t="s">
        <v>343</v>
      </c>
      <c r="B186" t="s">
        <v>1306</v>
      </c>
      <c r="C186">
        <v>-1</v>
      </c>
      <c r="D186">
        <v>0</v>
      </c>
      <c r="E186" t="s">
        <v>1341</v>
      </c>
      <c r="G186">
        <f>INDEX(Input_Score!D:D,MATCH(Quadrant_GoogleSheets!B186,Input_Score!A:A,0))</f>
        <v>4</v>
      </c>
    </row>
    <row r="187" spans="1:7" x14ac:dyDescent="0.2">
      <c r="A187" t="s">
        <v>344</v>
      </c>
      <c r="B187" t="s">
        <v>1306</v>
      </c>
      <c r="C187">
        <v>-1</v>
      </c>
      <c r="D187">
        <v>0</v>
      </c>
      <c r="E187" t="s">
        <v>1311</v>
      </c>
      <c r="G187">
        <f>INDEX(Input_Score!D:D,MATCH(Quadrant_GoogleSheets!B187,Input_Score!A:A,0))</f>
        <v>4</v>
      </c>
    </row>
    <row r="188" spans="1:7" x14ac:dyDescent="0.2">
      <c r="A188" t="s">
        <v>345</v>
      </c>
      <c r="B188" t="s">
        <v>1306</v>
      </c>
      <c r="C188">
        <v>-1</v>
      </c>
      <c r="D188">
        <v>0</v>
      </c>
      <c r="E188" t="s">
        <v>1314</v>
      </c>
      <c r="G188">
        <f>INDEX(Input_Score!D:D,MATCH(Quadrant_GoogleSheets!B188,Input_Score!A:A,0))</f>
        <v>4</v>
      </c>
    </row>
    <row r="189" spans="1:7" x14ac:dyDescent="0.2">
      <c r="A189" t="s">
        <v>346</v>
      </c>
      <c r="B189" t="s">
        <v>1306</v>
      </c>
      <c r="C189">
        <v>-1</v>
      </c>
      <c r="D189">
        <v>0</v>
      </c>
      <c r="E189" t="s">
        <v>1356</v>
      </c>
      <c r="G189">
        <f>INDEX(Input_Score!D:D,MATCH(Quadrant_GoogleSheets!B189,Input_Score!A:A,0))</f>
        <v>4</v>
      </c>
    </row>
    <row r="190" spans="1:7" x14ac:dyDescent="0.2">
      <c r="A190" t="s">
        <v>347</v>
      </c>
      <c r="B190" t="s">
        <v>1296</v>
      </c>
      <c r="C190">
        <v>-1</v>
      </c>
      <c r="D190">
        <v>2</v>
      </c>
      <c r="G190">
        <f>INDEX(Input_Score!D:D,MATCH(Quadrant_GoogleSheets!B190,Input_Score!A:A,0))</f>
        <v>7</v>
      </c>
    </row>
    <row r="191" spans="1:7" x14ac:dyDescent="0.2">
      <c r="A191" t="s">
        <v>348</v>
      </c>
      <c r="B191" t="s">
        <v>1306</v>
      </c>
      <c r="C191">
        <v>-1</v>
      </c>
      <c r="D191">
        <v>0</v>
      </c>
      <c r="E191" t="s">
        <v>348</v>
      </c>
      <c r="G191">
        <f>INDEX(Input_Score!D:D,MATCH(Quadrant_GoogleSheets!B191,Input_Score!A:A,0))</f>
        <v>4</v>
      </c>
    </row>
    <row r="192" spans="1:7" x14ac:dyDescent="0.2">
      <c r="A192" t="s">
        <v>349</v>
      </c>
      <c r="B192" t="s">
        <v>1306</v>
      </c>
      <c r="C192">
        <v>-1</v>
      </c>
      <c r="D192">
        <v>0</v>
      </c>
      <c r="E192" t="s">
        <v>1342</v>
      </c>
      <c r="G192">
        <f>INDEX(Input_Score!D:D,MATCH(Quadrant_GoogleSheets!B192,Input_Score!A:A,0))</f>
        <v>4</v>
      </c>
    </row>
    <row r="193" spans="1:7" x14ac:dyDescent="0.2">
      <c r="A193" t="s">
        <v>350</v>
      </c>
      <c r="B193" t="s">
        <v>1306</v>
      </c>
      <c r="C193">
        <v>-1</v>
      </c>
      <c r="D193">
        <v>0</v>
      </c>
      <c r="E193" t="s">
        <v>1291</v>
      </c>
      <c r="G193">
        <f>INDEX(Input_Score!D:D,MATCH(Quadrant_GoogleSheets!B193,Input_Score!A:A,0))</f>
        <v>4</v>
      </c>
    </row>
    <row r="194" spans="1:7" x14ac:dyDescent="0.2">
      <c r="A194" t="s">
        <v>351</v>
      </c>
      <c r="B194" t="s">
        <v>6</v>
      </c>
      <c r="C194">
        <v>2</v>
      </c>
      <c r="D194">
        <v>2</v>
      </c>
      <c r="G194">
        <f>INDEX(Input_Score!D:D,MATCH(Quadrant_GoogleSheets!B194,Input_Score!A:A,0))</f>
        <v>9</v>
      </c>
    </row>
    <row r="195" spans="1:7" x14ac:dyDescent="0.2">
      <c r="A195" t="s">
        <v>352</v>
      </c>
      <c r="B195" t="s">
        <v>1288</v>
      </c>
      <c r="C195">
        <v>2</v>
      </c>
      <c r="D195">
        <v>-1</v>
      </c>
      <c r="G195">
        <f>INDEX(Input_Score!D:D,MATCH(Quadrant_GoogleSheets!B195,Input_Score!A:A,0))</f>
        <v>3</v>
      </c>
    </row>
    <row r="196" spans="1:7" x14ac:dyDescent="0.2">
      <c r="A196" t="s">
        <v>353</v>
      </c>
      <c r="B196" t="s">
        <v>1317</v>
      </c>
      <c r="C196" t="s">
        <v>1358</v>
      </c>
      <c r="D196">
        <v>2</v>
      </c>
      <c r="G196" t="e">
        <f>INDEX(Input_Score!D:D,MATCH(Quadrant_GoogleSheets!B196,Input_Score!A:A,0))</f>
        <v>#N/A</v>
      </c>
    </row>
    <row r="197" spans="1:7" x14ac:dyDescent="0.2">
      <c r="A197" t="s">
        <v>354</v>
      </c>
      <c r="B197" t="s">
        <v>1294</v>
      </c>
      <c r="C197">
        <v>1</v>
      </c>
      <c r="D197">
        <v>0</v>
      </c>
      <c r="E197" t="s">
        <v>1359</v>
      </c>
      <c r="G197">
        <f>INDEX(Input_Score!D:D,MATCH(Quadrant_GoogleSheets!B197,Input_Score!A:A,0))</f>
        <v>6</v>
      </c>
    </row>
    <row r="198" spans="1:7" x14ac:dyDescent="0.2">
      <c r="G198" t="e">
        <f>INDEX(Input_Score!D:D,MATCH(Quadrant_GoogleSheets!B198,Input_Score!A:A,0))</f>
        <v>#N/A</v>
      </c>
    </row>
    <row r="199" spans="1:7" x14ac:dyDescent="0.2">
      <c r="G199" t="e">
        <f>INDEX(Input_Score!D:D,MATCH(Quadrant_GoogleSheets!B199,Input_Score!A:A,0))</f>
        <v>#N/A</v>
      </c>
    </row>
    <row r="200" spans="1:7" x14ac:dyDescent="0.2">
      <c r="G200" t="e">
        <f>INDEX(Input_Score!D:D,MATCH(Quadrant_GoogleSheets!B200,Input_Score!A:A,0))</f>
        <v>#N/A</v>
      </c>
    </row>
    <row r="201" spans="1:7" x14ac:dyDescent="0.2">
      <c r="G201" t="e">
        <f>INDEX(Input_Score!D:D,MATCH(Quadrant_GoogleSheets!B201,Input_Score!A:A,0))</f>
        <v>#N/A</v>
      </c>
    </row>
    <row r="202" spans="1:7" x14ac:dyDescent="0.2">
      <c r="G202" t="e">
        <f>INDEX(Input_Score!D:D,MATCH(Quadrant_GoogleSheets!B202,Input_Score!A:A,0))</f>
        <v>#N/A</v>
      </c>
    </row>
    <row r="203" spans="1:7" x14ac:dyDescent="0.2">
      <c r="G203" t="e">
        <f>INDEX(Input_Score!D:D,MATCH(Quadrant_GoogleSheets!B203,Input_Score!A:A,0))</f>
        <v>#N/A</v>
      </c>
    </row>
    <row r="204" spans="1:7" x14ac:dyDescent="0.2">
      <c r="G204" t="e">
        <f>INDEX(Input_Score!D:D,MATCH(Quadrant_GoogleSheets!B204,Input_Score!A:A,0))</f>
        <v>#N/A</v>
      </c>
    </row>
    <row r="205" spans="1:7" x14ac:dyDescent="0.2">
      <c r="G205" t="e">
        <f>INDEX(Input_Score!D:D,MATCH(Quadrant_GoogleSheets!B205,Input_Score!A:A,0))</f>
        <v>#N/A</v>
      </c>
    </row>
    <row r="206" spans="1:7" x14ac:dyDescent="0.2">
      <c r="G206" t="e">
        <f>INDEX(Input_Score!D:D,MATCH(Quadrant_GoogleSheets!B206,Input_Score!A:A,0))</f>
        <v>#N/A</v>
      </c>
    </row>
    <row r="207" spans="1:7" x14ac:dyDescent="0.2">
      <c r="G207" t="e">
        <f>INDEX(Input_Score!D:D,MATCH(Quadrant_GoogleSheets!B207,Input_Score!A:A,0))</f>
        <v>#N/A</v>
      </c>
    </row>
    <row r="208" spans="1:7" x14ac:dyDescent="0.2">
      <c r="G208" t="e">
        <f>INDEX(Input_Score!D:D,MATCH(Quadrant_GoogleSheets!B208,Input_Score!A:A,0))</f>
        <v>#N/A</v>
      </c>
    </row>
    <row r="209" spans="1:7" x14ac:dyDescent="0.2">
      <c r="G209" t="e">
        <f>INDEX(Input_Score!D:D,MATCH(Quadrant_GoogleSheets!B209,Input_Score!A:A,0))</f>
        <v>#N/A</v>
      </c>
    </row>
    <row r="210" spans="1:7" x14ac:dyDescent="0.2">
      <c r="G210" t="e">
        <f>INDEX(Input_Score!D:D,MATCH(Quadrant_GoogleSheets!B210,Input_Score!A:A,0))</f>
        <v>#N/A</v>
      </c>
    </row>
    <row r="211" spans="1:7" x14ac:dyDescent="0.2">
      <c r="G211" t="e">
        <f>INDEX(Input_Score!D:D,MATCH(Quadrant_GoogleSheets!B211,Input_Score!A:A,0))</f>
        <v>#N/A</v>
      </c>
    </row>
    <row r="212" spans="1:7" x14ac:dyDescent="0.2">
      <c r="G212" t="e">
        <f>INDEX(Input_Score!D:D,MATCH(Quadrant_GoogleSheets!B212,Input_Score!A:A,0))</f>
        <v>#N/A</v>
      </c>
    </row>
    <row r="213" spans="1:7" x14ac:dyDescent="0.2">
      <c r="G213" t="e">
        <f>INDEX(Input_Score!D:D,MATCH(Quadrant_GoogleSheets!B213,Input_Score!A:A,0))</f>
        <v>#N/A</v>
      </c>
    </row>
    <row r="214" spans="1:7" x14ac:dyDescent="0.2">
      <c r="G214" t="e">
        <f>INDEX(Input_Score!D:D,MATCH(Quadrant_GoogleSheets!B214,Input_Score!A:A,0))</f>
        <v>#N/A</v>
      </c>
    </row>
    <row r="215" spans="1:7" x14ac:dyDescent="0.2">
      <c r="G215" t="e">
        <f>INDEX(Input_Score!D:D,MATCH(Quadrant_GoogleSheets!B215,Input_Score!A:A,0))</f>
        <v>#N/A</v>
      </c>
    </row>
    <row r="216" spans="1:7" x14ac:dyDescent="0.2">
      <c r="A216" t="s">
        <v>355</v>
      </c>
      <c r="G216" t="e">
        <f>INDEX(Input_Score!D:D,MATCH(Quadrant_GoogleSheets!B216,Input_Score!A:A,0))</f>
        <v>#N/A</v>
      </c>
    </row>
    <row r="217" spans="1:7" x14ac:dyDescent="0.2">
      <c r="A217" t="s">
        <v>155</v>
      </c>
      <c r="C217" t="s">
        <v>151</v>
      </c>
      <c r="D217" t="s">
        <v>153</v>
      </c>
      <c r="E217" t="s">
        <v>1287</v>
      </c>
      <c r="G217" t="e">
        <f>INDEX(Input_Score!D:D,MATCH(Quadrant_GoogleSheets!B217,Input_Score!A:A,0))</f>
        <v>#N/A</v>
      </c>
    </row>
    <row r="218" spans="1:7" x14ac:dyDescent="0.2">
      <c r="A218" t="s">
        <v>356</v>
      </c>
      <c r="B218" t="s">
        <v>1294</v>
      </c>
      <c r="C218">
        <v>1</v>
      </c>
      <c r="D218">
        <v>0</v>
      </c>
      <c r="E218" t="s">
        <v>1360</v>
      </c>
      <c r="G218">
        <f>INDEX(Input_Score!D:D,MATCH(Quadrant_GoogleSheets!B218,Input_Score!A:A,0))</f>
        <v>6</v>
      </c>
    </row>
    <row r="219" spans="1:7" x14ac:dyDescent="0.2">
      <c r="A219" t="s">
        <v>357</v>
      </c>
      <c r="B219" t="s">
        <v>1294</v>
      </c>
      <c r="C219">
        <v>2</v>
      </c>
      <c r="E219" t="s">
        <v>1361</v>
      </c>
      <c r="G219">
        <f>INDEX(Input_Score!D:D,MATCH(Quadrant_GoogleSheets!B219,Input_Score!A:A,0))</f>
        <v>6</v>
      </c>
    </row>
    <row r="220" spans="1:7" x14ac:dyDescent="0.2">
      <c r="A220" t="s">
        <v>358</v>
      </c>
      <c r="B220" t="s">
        <v>1306</v>
      </c>
      <c r="C220">
        <v>-2</v>
      </c>
      <c r="D220">
        <v>0</v>
      </c>
      <c r="E220" t="s">
        <v>1362</v>
      </c>
      <c r="G220">
        <f>INDEX(Input_Score!D:D,MATCH(Quadrant_GoogleSheets!B220,Input_Score!A:A,0))</f>
        <v>4</v>
      </c>
    </row>
    <row r="221" spans="1:7" x14ac:dyDescent="0.2">
      <c r="A221" t="s">
        <v>359</v>
      </c>
      <c r="B221" t="s">
        <v>1306</v>
      </c>
      <c r="C221">
        <v>-2</v>
      </c>
      <c r="D221">
        <v>0</v>
      </c>
      <c r="E221" t="s">
        <v>1363</v>
      </c>
      <c r="G221">
        <f>INDEX(Input_Score!D:D,MATCH(Quadrant_GoogleSheets!B221,Input_Score!A:A,0))</f>
        <v>4</v>
      </c>
    </row>
    <row r="222" spans="1:7" x14ac:dyDescent="0.2">
      <c r="A222" t="s">
        <v>360</v>
      </c>
      <c r="B222" t="s">
        <v>1306</v>
      </c>
      <c r="C222">
        <v>-2</v>
      </c>
      <c r="D222">
        <v>0</v>
      </c>
      <c r="E222" t="s">
        <v>1364</v>
      </c>
      <c r="G222">
        <f>INDEX(Input_Score!D:D,MATCH(Quadrant_GoogleSheets!B222,Input_Score!A:A,0))</f>
        <v>4</v>
      </c>
    </row>
    <row r="223" spans="1:7" x14ac:dyDescent="0.2">
      <c r="A223" t="s">
        <v>361</v>
      </c>
      <c r="B223" t="s">
        <v>1306</v>
      </c>
      <c r="C223">
        <v>-1</v>
      </c>
      <c r="D223">
        <v>0</v>
      </c>
      <c r="E223" t="s">
        <v>1365</v>
      </c>
      <c r="G223">
        <f>INDEX(Input_Score!D:D,MATCH(Quadrant_GoogleSheets!B223,Input_Score!A:A,0))</f>
        <v>4</v>
      </c>
    </row>
    <row r="224" spans="1:7" x14ac:dyDescent="0.2">
      <c r="A224" t="s">
        <v>362</v>
      </c>
      <c r="B224" t="s">
        <v>1303</v>
      </c>
      <c r="C224">
        <v>-1</v>
      </c>
      <c r="D224">
        <v>-1</v>
      </c>
      <c r="G224">
        <f>INDEX(Input_Score!D:D,MATCH(Quadrant_GoogleSheets!B224,Input_Score!A:A,0))</f>
        <v>1</v>
      </c>
    </row>
    <row r="225" spans="1:7" x14ac:dyDescent="0.2">
      <c r="A225" t="s">
        <v>363</v>
      </c>
      <c r="B225" t="s">
        <v>1296</v>
      </c>
      <c r="C225">
        <v>-1</v>
      </c>
      <c r="D225">
        <v>1</v>
      </c>
      <c r="E225" t="s">
        <v>1297</v>
      </c>
      <c r="G225">
        <f>INDEX(Input_Score!D:D,MATCH(Quadrant_GoogleSheets!B225,Input_Score!A:A,0))</f>
        <v>7</v>
      </c>
    </row>
    <row r="226" spans="1:7" x14ac:dyDescent="0.2">
      <c r="A226" t="s">
        <v>364</v>
      </c>
      <c r="B226" t="s">
        <v>1306</v>
      </c>
      <c r="C226">
        <v>-1</v>
      </c>
      <c r="D226">
        <v>0</v>
      </c>
      <c r="E226" t="s">
        <v>1366</v>
      </c>
      <c r="G226">
        <f>INDEX(Input_Score!D:D,MATCH(Quadrant_GoogleSheets!B226,Input_Score!A:A,0))</f>
        <v>4</v>
      </c>
    </row>
    <row r="227" spans="1:7" x14ac:dyDescent="0.2">
      <c r="A227" t="s">
        <v>365</v>
      </c>
      <c r="B227" t="s">
        <v>1296</v>
      </c>
      <c r="C227">
        <v>-1</v>
      </c>
      <c r="D227">
        <v>1</v>
      </c>
      <c r="E227" t="s">
        <v>1297</v>
      </c>
      <c r="G227">
        <f>INDEX(Input_Score!D:D,MATCH(Quadrant_GoogleSheets!B227,Input_Score!A:A,0))</f>
        <v>7</v>
      </c>
    </row>
    <row r="228" spans="1:7" x14ac:dyDescent="0.2">
      <c r="A228" t="s">
        <v>366</v>
      </c>
      <c r="B228" t="s">
        <v>1296</v>
      </c>
      <c r="C228">
        <v>-1</v>
      </c>
      <c r="D228">
        <v>1</v>
      </c>
      <c r="E228" t="s">
        <v>1297</v>
      </c>
      <c r="G228">
        <f>INDEX(Input_Score!D:D,MATCH(Quadrant_GoogleSheets!B228,Input_Score!A:A,0))</f>
        <v>7</v>
      </c>
    </row>
    <row r="229" spans="1:7" x14ac:dyDescent="0.2">
      <c r="A229" t="s">
        <v>367</v>
      </c>
      <c r="B229" t="s">
        <v>1296</v>
      </c>
      <c r="C229">
        <v>-1</v>
      </c>
      <c r="D229">
        <v>1</v>
      </c>
      <c r="E229" t="s">
        <v>1297</v>
      </c>
      <c r="G229">
        <f>INDEX(Input_Score!D:D,MATCH(Quadrant_GoogleSheets!B229,Input_Score!A:A,0))</f>
        <v>7</v>
      </c>
    </row>
    <row r="230" spans="1:7" x14ac:dyDescent="0.2">
      <c r="A230" t="s">
        <v>368</v>
      </c>
      <c r="B230" t="s">
        <v>1306</v>
      </c>
      <c r="C230">
        <v>-1</v>
      </c>
      <c r="G230">
        <f>INDEX(Input_Score!D:D,MATCH(Quadrant_GoogleSheets!B230,Input_Score!A:A,0))</f>
        <v>4</v>
      </c>
    </row>
    <row r="231" spans="1:7" x14ac:dyDescent="0.2">
      <c r="A231" t="s">
        <v>369</v>
      </c>
      <c r="B231" t="s">
        <v>1296</v>
      </c>
      <c r="C231">
        <v>-2</v>
      </c>
      <c r="D231">
        <v>1</v>
      </c>
      <c r="E231" t="s">
        <v>1297</v>
      </c>
      <c r="G231">
        <f>INDEX(Input_Score!D:D,MATCH(Quadrant_GoogleSheets!B231,Input_Score!A:A,0))</f>
        <v>7</v>
      </c>
    </row>
    <row r="232" spans="1:7" x14ac:dyDescent="0.2">
      <c r="A232" t="s">
        <v>370</v>
      </c>
      <c r="B232" t="s">
        <v>1298</v>
      </c>
      <c r="G232">
        <f>INDEX(Input_Score!D:D,MATCH(Quadrant_GoogleSheets!B232,Input_Score!A:A,0))</f>
        <v>5</v>
      </c>
    </row>
    <row r="233" spans="1:7" x14ac:dyDescent="0.2">
      <c r="A233" t="s">
        <v>371</v>
      </c>
      <c r="B233" t="s">
        <v>1298</v>
      </c>
      <c r="G233">
        <f>INDEX(Input_Score!D:D,MATCH(Quadrant_GoogleSheets!B233,Input_Score!A:A,0))</f>
        <v>5</v>
      </c>
    </row>
    <row r="234" spans="1:7" x14ac:dyDescent="0.2">
      <c r="A234" t="s">
        <v>372</v>
      </c>
      <c r="B234" t="s">
        <v>1317</v>
      </c>
      <c r="C234" t="s">
        <v>1367</v>
      </c>
      <c r="G234" t="e">
        <f>INDEX(Input_Score!D:D,MATCH(Quadrant_GoogleSheets!B234,Input_Score!A:A,0))</f>
        <v>#N/A</v>
      </c>
    </row>
    <row r="235" spans="1:7" x14ac:dyDescent="0.2">
      <c r="A235" t="s">
        <v>1368</v>
      </c>
      <c r="B235" t="s">
        <v>1294</v>
      </c>
      <c r="C235">
        <v>2</v>
      </c>
      <c r="E235" t="s">
        <v>1369</v>
      </c>
      <c r="G235">
        <f>INDEX(Input_Score!D:D,MATCH(Quadrant_GoogleSheets!B235,Input_Score!A:A,0))</f>
        <v>6</v>
      </c>
    </row>
    <row r="236" spans="1:7" x14ac:dyDescent="0.2">
      <c r="A236" t="s">
        <v>1370</v>
      </c>
      <c r="B236" t="s">
        <v>1294</v>
      </c>
      <c r="C236">
        <v>2</v>
      </c>
      <c r="G236">
        <f>INDEX(Input_Score!D:D,MATCH(Quadrant_GoogleSheets!B236,Input_Score!A:A,0))</f>
        <v>6</v>
      </c>
    </row>
    <row r="237" spans="1:7" x14ac:dyDescent="0.2">
      <c r="A237" t="s">
        <v>375</v>
      </c>
      <c r="B237" t="s">
        <v>6</v>
      </c>
      <c r="C237">
        <v>2</v>
      </c>
      <c r="D237">
        <v>1</v>
      </c>
      <c r="E237" t="s">
        <v>1297</v>
      </c>
      <c r="G237">
        <f>INDEX(Input_Score!D:D,MATCH(Quadrant_GoogleSheets!B237,Input_Score!A:A,0))</f>
        <v>9</v>
      </c>
    </row>
    <row r="238" spans="1:7" x14ac:dyDescent="0.2">
      <c r="A238" t="s">
        <v>376</v>
      </c>
      <c r="B238" t="s">
        <v>6</v>
      </c>
      <c r="C238">
        <v>2</v>
      </c>
      <c r="D238">
        <v>1</v>
      </c>
      <c r="E238" t="s">
        <v>1297</v>
      </c>
      <c r="G238">
        <f>INDEX(Input_Score!D:D,MATCH(Quadrant_GoogleSheets!B238,Input_Score!A:A,0))</f>
        <v>9</v>
      </c>
    </row>
    <row r="239" spans="1:7" x14ac:dyDescent="0.2">
      <c r="A239" t="s">
        <v>377</v>
      </c>
      <c r="B239" t="s">
        <v>1298</v>
      </c>
      <c r="G239">
        <f>INDEX(Input_Score!D:D,MATCH(Quadrant_GoogleSheets!B239,Input_Score!A:A,0))</f>
        <v>5</v>
      </c>
    </row>
    <row r="240" spans="1:7" x14ac:dyDescent="0.2">
      <c r="A240" t="s">
        <v>378</v>
      </c>
      <c r="B240" t="s">
        <v>1298</v>
      </c>
      <c r="G240">
        <f>INDEX(Input_Score!D:D,MATCH(Quadrant_GoogleSheets!B240,Input_Score!A:A,0))</f>
        <v>5</v>
      </c>
    </row>
    <row r="241" spans="1:7" x14ac:dyDescent="0.2">
      <c r="A241" t="s">
        <v>379</v>
      </c>
      <c r="B241" t="s">
        <v>6</v>
      </c>
      <c r="C241">
        <v>2</v>
      </c>
      <c r="D241">
        <v>2</v>
      </c>
      <c r="E241" t="s">
        <v>1369</v>
      </c>
      <c r="G241">
        <f>INDEX(Input_Score!D:D,MATCH(Quadrant_GoogleSheets!B241,Input_Score!A:A,0))</f>
        <v>9</v>
      </c>
    </row>
    <row r="242" spans="1:7" x14ac:dyDescent="0.2">
      <c r="A242" t="s">
        <v>380</v>
      </c>
      <c r="B242" t="s">
        <v>1298</v>
      </c>
      <c r="G242">
        <f>INDEX(Input_Score!D:D,MATCH(Quadrant_GoogleSheets!B242,Input_Score!A:A,0))</f>
        <v>5</v>
      </c>
    </row>
    <row r="243" spans="1:7" x14ac:dyDescent="0.2">
      <c r="A243" t="s">
        <v>381</v>
      </c>
      <c r="B243" t="s">
        <v>1298</v>
      </c>
      <c r="G243">
        <f>INDEX(Input_Score!D:D,MATCH(Quadrant_GoogleSheets!B243,Input_Score!A:A,0))</f>
        <v>5</v>
      </c>
    </row>
    <row r="244" spans="1:7" x14ac:dyDescent="0.2">
      <c r="A244" t="s">
        <v>382</v>
      </c>
      <c r="B244" t="s">
        <v>1298</v>
      </c>
      <c r="G244">
        <f>INDEX(Input_Score!D:D,MATCH(Quadrant_GoogleSheets!B244,Input_Score!A:A,0))</f>
        <v>5</v>
      </c>
    </row>
    <row r="245" spans="1:7" x14ac:dyDescent="0.2">
      <c r="A245" t="s">
        <v>383</v>
      </c>
      <c r="B245" t="s">
        <v>6</v>
      </c>
      <c r="C245">
        <v>2</v>
      </c>
      <c r="D245">
        <v>1</v>
      </c>
      <c r="E245" t="s">
        <v>1297</v>
      </c>
      <c r="G245">
        <f>INDEX(Input_Score!D:D,MATCH(Quadrant_GoogleSheets!B245,Input_Score!A:A,0))</f>
        <v>9</v>
      </c>
    </row>
    <row r="246" spans="1:7" x14ac:dyDescent="0.2">
      <c r="A246" t="s">
        <v>384</v>
      </c>
      <c r="B246" t="s">
        <v>6</v>
      </c>
      <c r="C246">
        <v>2</v>
      </c>
      <c r="D246">
        <v>1</v>
      </c>
      <c r="E246" t="s">
        <v>1297</v>
      </c>
      <c r="G246">
        <f>INDEX(Input_Score!D:D,MATCH(Quadrant_GoogleSheets!B246,Input_Score!A:A,0))</f>
        <v>9</v>
      </c>
    </row>
    <row r="247" spans="1:7" x14ac:dyDescent="0.2">
      <c r="A247" t="s">
        <v>385</v>
      </c>
      <c r="B247" t="s">
        <v>1288</v>
      </c>
      <c r="C247">
        <v>2</v>
      </c>
      <c r="D247">
        <v>-1</v>
      </c>
      <c r="G247">
        <f>INDEX(Input_Score!D:D,MATCH(Quadrant_GoogleSheets!B247,Input_Score!A:A,0))</f>
        <v>3</v>
      </c>
    </row>
    <row r="248" spans="1:7" x14ac:dyDescent="0.2">
      <c r="A248" t="s">
        <v>386</v>
      </c>
      <c r="B248" t="s">
        <v>1288</v>
      </c>
      <c r="C248">
        <v>2</v>
      </c>
      <c r="D248">
        <v>-1</v>
      </c>
      <c r="G248">
        <f>INDEX(Input_Score!D:D,MATCH(Quadrant_GoogleSheets!B248,Input_Score!A:A,0))</f>
        <v>3</v>
      </c>
    </row>
    <row r="249" spans="1:7" x14ac:dyDescent="0.2">
      <c r="A249" t="s">
        <v>387</v>
      </c>
      <c r="B249" t="s">
        <v>1288</v>
      </c>
      <c r="C249">
        <v>2</v>
      </c>
      <c r="D249">
        <v>-1</v>
      </c>
      <c r="G249">
        <f>INDEX(Input_Score!D:D,MATCH(Quadrant_GoogleSheets!B249,Input_Score!A:A,0))</f>
        <v>3</v>
      </c>
    </row>
    <row r="250" spans="1:7" x14ac:dyDescent="0.2">
      <c r="A250" t="s">
        <v>388</v>
      </c>
      <c r="B250" t="s">
        <v>1298</v>
      </c>
      <c r="G250">
        <f>INDEX(Input_Score!D:D,MATCH(Quadrant_GoogleSheets!B250,Input_Score!A:A,0))</f>
        <v>5</v>
      </c>
    </row>
    <row r="251" spans="1:7" x14ac:dyDescent="0.2">
      <c r="A251" t="s">
        <v>389</v>
      </c>
      <c r="B251" t="s">
        <v>1288</v>
      </c>
      <c r="C251">
        <v>2</v>
      </c>
      <c r="D251">
        <v>-1</v>
      </c>
      <c r="G251">
        <f>INDEX(Input_Score!D:D,MATCH(Quadrant_GoogleSheets!B251,Input_Score!A:A,0))</f>
        <v>3</v>
      </c>
    </row>
    <row r="252" spans="1:7" x14ac:dyDescent="0.2">
      <c r="A252" t="s">
        <v>390</v>
      </c>
      <c r="B252" t="s">
        <v>1288</v>
      </c>
      <c r="C252">
        <v>2</v>
      </c>
      <c r="D252">
        <v>-1</v>
      </c>
      <c r="G252">
        <f>INDEX(Input_Score!D:D,MATCH(Quadrant_GoogleSheets!B252,Input_Score!A:A,0))</f>
        <v>3</v>
      </c>
    </row>
    <row r="253" spans="1:7" x14ac:dyDescent="0.2">
      <c r="A253" t="s">
        <v>391</v>
      </c>
      <c r="B253" t="s">
        <v>1298</v>
      </c>
      <c r="G253">
        <f>INDEX(Input_Score!D:D,MATCH(Quadrant_GoogleSheets!B253,Input_Score!A:A,0))</f>
        <v>5</v>
      </c>
    </row>
    <row r="254" spans="1:7" x14ac:dyDescent="0.2">
      <c r="A254" t="s">
        <v>392</v>
      </c>
      <c r="B254" t="s">
        <v>6</v>
      </c>
      <c r="C254">
        <v>2</v>
      </c>
      <c r="D254">
        <v>2</v>
      </c>
      <c r="E254" t="s">
        <v>1369</v>
      </c>
      <c r="G254">
        <f>INDEX(Input_Score!D:D,MATCH(Quadrant_GoogleSheets!B254,Input_Score!A:A,0))</f>
        <v>9</v>
      </c>
    </row>
    <row r="255" spans="1:7" x14ac:dyDescent="0.2">
      <c r="A255" t="s">
        <v>393</v>
      </c>
      <c r="B255" t="s">
        <v>6</v>
      </c>
      <c r="C255">
        <v>2</v>
      </c>
      <c r="D255">
        <v>2</v>
      </c>
      <c r="E255" t="s">
        <v>1297</v>
      </c>
      <c r="G255">
        <f>INDEX(Input_Score!D:D,MATCH(Quadrant_GoogleSheets!B255,Input_Score!A:A,0))</f>
        <v>9</v>
      </c>
    </row>
    <row r="256" spans="1:7" x14ac:dyDescent="0.2">
      <c r="A256" t="s">
        <v>394</v>
      </c>
      <c r="B256" t="s">
        <v>1294</v>
      </c>
      <c r="C256">
        <v>2</v>
      </c>
      <c r="G256">
        <f>INDEX(Input_Score!D:D,MATCH(Quadrant_GoogleSheets!B256,Input_Score!A:A,0))</f>
        <v>6</v>
      </c>
    </row>
    <row r="257" spans="1:7" x14ac:dyDescent="0.2">
      <c r="A257" t="s">
        <v>395</v>
      </c>
      <c r="B257" t="s">
        <v>6</v>
      </c>
      <c r="C257">
        <v>2</v>
      </c>
      <c r="D257">
        <v>2</v>
      </c>
      <c r="E257" t="s">
        <v>1297</v>
      </c>
      <c r="G257">
        <f>INDEX(Input_Score!D:D,MATCH(Quadrant_GoogleSheets!B257,Input_Score!A:A,0))</f>
        <v>9</v>
      </c>
    </row>
    <row r="258" spans="1:7" x14ac:dyDescent="0.2">
      <c r="A258" t="s">
        <v>396</v>
      </c>
      <c r="B258" t="s">
        <v>1298</v>
      </c>
      <c r="G258">
        <f>INDEX(Input_Score!D:D,MATCH(Quadrant_GoogleSheets!B258,Input_Score!A:A,0))</f>
        <v>5</v>
      </c>
    </row>
    <row r="259" spans="1:7" x14ac:dyDescent="0.2">
      <c r="A259" t="s">
        <v>397</v>
      </c>
      <c r="B259" t="s">
        <v>1298</v>
      </c>
      <c r="G259">
        <f>INDEX(Input_Score!D:D,MATCH(Quadrant_GoogleSheets!B259,Input_Score!A:A,0))</f>
        <v>5</v>
      </c>
    </row>
    <row r="260" spans="1:7" x14ac:dyDescent="0.2">
      <c r="A260" t="s">
        <v>398</v>
      </c>
      <c r="B260" t="s">
        <v>1303</v>
      </c>
      <c r="C260">
        <v>-2</v>
      </c>
      <c r="D260">
        <v>-1</v>
      </c>
      <c r="G260">
        <f>INDEX(Input_Score!D:D,MATCH(Quadrant_GoogleSheets!B260,Input_Score!A:A,0))</f>
        <v>1</v>
      </c>
    </row>
    <row r="261" spans="1:7" x14ac:dyDescent="0.2">
      <c r="A261" t="s">
        <v>399</v>
      </c>
      <c r="B261" t="s">
        <v>6</v>
      </c>
      <c r="C261">
        <v>2</v>
      </c>
      <c r="D261">
        <v>2</v>
      </c>
      <c r="G261">
        <f>INDEX(Input_Score!D:D,MATCH(Quadrant_GoogleSheets!B261,Input_Score!A:A,0))</f>
        <v>9</v>
      </c>
    </row>
    <row r="262" spans="1:7" x14ac:dyDescent="0.2">
      <c r="A262" t="s">
        <v>400</v>
      </c>
      <c r="B262" t="s">
        <v>1303</v>
      </c>
      <c r="C262">
        <v>-2</v>
      </c>
      <c r="D262">
        <v>-1</v>
      </c>
      <c r="E262" t="s">
        <v>1366</v>
      </c>
      <c r="G262">
        <f>INDEX(Input_Score!D:D,MATCH(Quadrant_GoogleSheets!B262,Input_Score!A:A,0))</f>
        <v>1</v>
      </c>
    </row>
    <row r="263" spans="1:7" x14ac:dyDescent="0.2">
      <c r="A263" t="s">
        <v>401</v>
      </c>
      <c r="B263" t="s">
        <v>6</v>
      </c>
      <c r="C263">
        <v>2</v>
      </c>
      <c r="D263">
        <v>2</v>
      </c>
      <c r="G263">
        <f>INDEX(Input_Score!D:D,MATCH(Quadrant_GoogleSheets!B263,Input_Score!A:A,0))</f>
        <v>9</v>
      </c>
    </row>
    <row r="264" spans="1:7" x14ac:dyDescent="0.2">
      <c r="G264" t="e">
        <f>INDEX(Input_Score!D:D,MATCH(Quadrant_GoogleSheets!B264,Input_Score!A:A,0))</f>
        <v>#N/A</v>
      </c>
    </row>
    <row r="265" spans="1:7" x14ac:dyDescent="0.2">
      <c r="G265" t="e">
        <f>INDEX(Input_Score!D:D,MATCH(Quadrant_GoogleSheets!B265,Input_Score!A:A,0))</f>
        <v>#N/A</v>
      </c>
    </row>
    <row r="266" spans="1:7" x14ac:dyDescent="0.2">
      <c r="G266" t="e">
        <f>INDEX(Input_Score!D:D,MATCH(Quadrant_GoogleSheets!B266,Input_Score!A:A,0))</f>
        <v>#N/A</v>
      </c>
    </row>
    <row r="267" spans="1:7" x14ac:dyDescent="0.2">
      <c r="G267" t="e">
        <f>INDEX(Input_Score!D:D,MATCH(Quadrant_GoogleSheets!B267,Input_Score!A:A,0))</f>
        <v>#N/A</v>
      </c>
    </row>
    <row r="268" spans="1:7" x14ac:dyDescent="0.2">
      <c r="G268" t="e">
        <f>INDEX(Input_Score!D:D,MATCH(Quadrant_GoogleSheets!B268,Input_Score!A:A,0))</f>
        <v>#N/A</v>
      </c>
    </row>
    <row r="269" spans="1:7" x14ac:dyDescent="0.2">
      <c r="G269" t="e">
        <f>INDEX(Input_Score!D:D,MATCH(Quadrant_GoogleSheets!B269,Input_Score!A:A,0))</f>
        <v>#N/A</v>
      </c>
    </row>
    <row r="270" spans="1:7" x14ac:dyDescent="0.2">
      <c r="G270" t="e">
        <f>INDEX(Input_Score!D:D,MATCH(Quadrant_GoogleSheets!B270,Input_Score!A:A,0))</f>
        <v>#N/A</v>
      </c>
    </row>
    <row r="271" spans="1:7" x14ac:dyDescent="0.2">
      <c r="G271" t="e">
        <f>INDEX(Input_Score!D:D,MATCH(Quadrant_GoogleSheets!B271,Input_Score!A:A,0))</f>
        <v>#N/A</v>
      </c>
    </row>
    <row r="272" spans="1:7" x14ac:dyDescent="0.2">
      <c r="G272" t="e">
        <f>INDEX(Input_Score!D:D,MATCH(Quadrant_GoogleSheets!B272,Input_Score!A:A,0))</f>
        <v>#N/A</v>
      </c>
    </row>
    <row r="273" spans="1:7" x14ac:dyDescent="0.2">
      <c r="G273" t="e">
        <f>INDEX(Input_Score!D:D,MATCH(Quadrant_GoogleSheets!B273,Input_Score!A:A,0))</f>
        <v>#N/A</v>
      </c>
    </row>
    <row r="274" spans="1:7" x14ac:dyDescent="0.2">
      <c r="G274" t="e">
        <f>INDEX(Input_Score!D:D,MATCH(Quadrant_GoogleSheets!B274,Input_Score!A:A,0))</f>
        <v>#N/A</v>
      </c>
    </row>
    <row r="275" spans="1:7" x14ac:dyDescent="0.2">
      <c r="G275" t="e">
        <f>INDEX(Input_Score!D:D,MATCH(Quadrant_GoogleSheets!B275,Input_Score!A:A,0))</f>
        <v>#N/A</v>
      </c>
    </row>
    <row r="276" spans="1:7" x14ac:dyDescent="0.2">
      <c r="G276" t="e">
        <f>INDEX(Input_Score!D:D,MATCH(Quadrant_GoogleSheets!B276,Input_Score!A:A,0))</f>
        <v>#N/A</v>
      </c>
    </row>
    <row r="277" spans="1:7" x14ac:dyDescent="0.2">
      <c r="A277" t="s">
        <v>402</v>
      </c>
      <c r="G277" t="e">
        <f>INDEX(Input_Score!D:D,MATCH(Quadrant_GoogleSheets!B277,Input_Score!A:A,0))</f>
        <v>#N/A</v>
      </c>
    </row>
    <row r="278" spans="1:7" x14ac:dyDescent="0.2">
      <c r="A278" t="s">
        <v>155</v>
      </c>
      <c r="C278" t="s">
        <v>151</v>
      </c>
      <c r="D278" t="s">
        <v>153</v>
      </c>
      <c r="E278" t="s">
        <v>1287</v>
      </c>
      <c r="G278" t="e">
        <f>INDEX(Input_Score!D:D,MATCH(Quadrant_GoogleSheets!B278,Input_Score!A:A,0))</f>
        <v>#N/A</v>
      </c>
    </row>
    <row r="279" spans="1:7" x14ac:dyDescent="0.2">
      <c r="A279" t="s">
        <v>403</v>
      </c>
      <c r="B279" t="s">
        <v>1303</v>
      </c>
      <c r="C279">
        <v>-2</v>
      </c>
      <c r="D279">
        <v>-1</v>
      </c>
      <c r="E279" t="s">
        <v>1371</v>
      </c>
      <c r="G279">
        <f>INDEX(Input_Score!D:D,MATCH(Quadrant_GoogleSheets!B279,Input_Score!A:A,0))</f>
        <v>1</v>
      </c>
    </row>
    <row r="280" spans="1:7" x14ac:dyDescent="0.2">
      <c r="A280" t="s">
        <v>404</v>
      </c>
      <c r="B280" t="s">
        <v>1306</v>
      </c>
      <c r="C280">
        <v>-1</v>
      </c>
      <c r="D280">
        <v>0</v>
      </c>
      <c r="E280" t="s">
        <v>1372</v>
      </c>
      <c r="G280">
        <f>INDEX(Input_Score!D:D,MATCH(Quadrant_GoogleSheets!B280,Input_Score!A:A,0))</f>
        <v>4</v>
      </c>
    </row>
    <row r="281" spans="1:7" x14ac:dyDescent="0.2">
      <c r="A281" t="s">
        <v>405</v>
      </c>
      <c r="B281" t="s">
        <v>1298</v>
      </c>
      <c r="D281">
        <v>0</v>
      </c>
      <c r="E281" t="s">
        <v>1373</v>
      </c>
      <c r="G281">
        <f>INDEX(Input_Score!D:D,MATCH(Quadrant_GoogleSheets!B281,Input_Score!A:A,0))</f>
        <v>5</v>
      </c>
    </row>
    <row r="282" spans="1:7" x14ac:dyDescent="0.2">
      <c r="A282" t="s">
        <v>406</v>
      </c>
      <c r="B282" t="s">
        <v>1288</v>
      </c>
      <c r="C282">
        <v>2</v>
      </c>
      <c r="D282">
        <v>-1</v>
      </c>
      <c r="E282" t="s">
        <v>1374</v>
      </c>
      <c r="G282">
        <f>INDEX(Input_Score!D:D,MATCH(Quadrant_GoogleSheets!B282,Input_Score!A:A,0))</f>
        <v>3</v>
      </c>
    </row>
    <row r="283" spans="1:7" x14ac:dyDescent="0.2">
      <c r="A283" t="s">
        <v>407</v>
      </c>
      <c r="B283" t="s">
        <v>1288</v>
      </c>
      <c r="C283">
        <v>2</v>
      </c>
      <c r="D283">
        <v>-1</v>
      </c>
      <c r="E283" t="s">
        <v>1375</v>
      </c>
      <c r="G283">
        <f>INDEX(Input_Score!D:D,MATCH(Quadrant_GoogleSheets!B283,Input_Score!A:A,0))</f>
        <v>3</v>
      </c>
    </row>
    <row r="284" spans="1:7" x14ac:dyDescent="0.2">
      <c r="A284" t="s">
        <v>408</v>
      </c>
      <c r="B284" t="s">
        <v>1288</v>
      </c>
      <c r="C284">
        <v>2</v>
      </c>
      <c r="D284">
        <v>-2</v>
      </c>
      <c r="E284" t="s">
        <v>1376</v>
      </c>
      <c r="G284">
        <f>INDEX(Input_Score!D:D,MATCH(Quadrant_GoogleSheets!B284,Input_Score!A:A,0))</f>
        <v>3</v>
      </c>
    </row>
    <row r="285" spans="1:7" x14ac:dyDescent="0.2">
      <c r="A285" t="s">
        <v>409</v>
      </c>
      <c r="B285" t="s">
        <v>1288</v>
      </c>
      <c r="C285">
        <v>2</v>
      </c>
      <c r="D285">
        <v>-2</v>
      </c>
      <c r="E285" t="s">
        <v>1377</v>
      </c>
      <c r="G285">
        <f>INDEX(Input_Score!D:D,MATCH(Quadrant_GoogleSheets!B285,Input_Score!A:A,0))</f>
        <v>3</v>
      </c>
    </row>
    <row r="286" spans="1:7" x14ac:dyDescent="0.2">
      <c r="A286" t="s">
        <v>410</v>
      </c>
      <c r="B286" t="s">
        <v>1288</v>
      </c>
      <c r="C286">
        <v>2</v>
      </c>
      <c r="D286">
        <v>-1</v>
      </c>
      <c r="E286" t="s">
        <v>1378</v>
      </c>
      <c r="G286">
        <f>INDEX(Input_Score!D:D,MATCH(Quadrant_GoogleSheets!B286,Input_Score!A:A,0))</f>
        <v>3</v>
      </c>
    </row>
    <row r="287" spans="1:7" x14ac:dyDescent="0.2">
      <c r="A287" t="s">
        <v>411</v>
      </c>
      <c r="B287" t="s">
        <v>1349</v>
      </c>
      <c r="D287">
        <v>-2</v>
      </c>
      <c r="E287" t="s">
        <v>1379</v>
      </c>
      <c r="G287">
        <f>INDEX(Input_Score!D:D,MATCH(Quadrant_GoogleSheets!B287,Input_Score!A:A,0))</f>
        <v>2</v>
      </c>
    </row>
    <row r="288" spans="1:7" x14ac:dyDescent="0.2">
      <c r="A288" t="s">
        <v>412</v>
      </c>
      <c r="B288" t="s">
        <v>1306</v>
      </c>
      <c r="C288">
        <v>-2</v>
      </c>
      <c r="D288">
        <v>0</v>
      </c>
      <c r="E288" t="s">
        <v>1380</v>
      </c>
      <c r="G288">
        <f>INDEX(Input_Score!D:D,MATCH(Quadrant_GoogleSheets!B288,Input_Score!A:A,0))</f>
        <v>4</v>
      </c>
    </row>
    <row r="289" spans="1:7" x14ac:dyDescent="0.2">
      <c r="A289" t="s">
        <v>413</v>
      </c>
      <c r="B289" t="s">
        <v>1306</v>
      </c>
      <c r="C289">
        <v>-2</v>
      </c>
      <c r="D289">
        <v>0</v>
      </c>
      <c r="E289" t="s">
        <v>1381</v>
      </c>
      <c r="G289">
        <f>INDEX(Input_Score!D:D,MATCH(Quadrant_GoogleSheets!B289,Input_Score!A:A,0))</f>
        <v>4</v>
      </c>
    </row>
    <row r="290" spans="1:7" x14ac:dyDescent="0.2">
      <c r="A290" t="s">
        <v>414</v>
      </c>
      <c r="B290" t="s">
        <v>1306</v>
      </c>
      <c r="C290">
        <v>-2</v>
      </c>
      <c r="D290">
        <v>0</v>
      </c>
      <c r="E290" t="s">
        <v>1325</v>
      </c>
      <c r="G290">
        <f>INDEX(Input_Score!D:D,MATCH(Quadrant_GoogleSheets!B290,Input_Score!A:A,0))</f>
        <v>4</v>
      </c>
    </row>
    <row r="291" spans="1:7" x14ac:dyDescent="0.2">
      <c r="A291" t="s">
        <v>415</v>
      </c>
      <c r="B291" t="s">
        <v>1306</v>
      </c>
      <c r="C291">
        <v>-2</v>
      </c>
      <c r="D291">
        <v>0</v>
      </c>
      <c r="E291" t="s">
        <v>1382</v>
      </c>
      <c r="G291">
        <f>INDEX(Input_Score!D:D,MATCH(Quadrant_GoogleSheets!B291,Input_Score!A:A,0))</f>
        <v>4</v>
      </c>
    </row>
    <row r="292" spans="1:7" x14ac:dyDescent="0.2">
      <c r="A292" t="s">
        <v>416</v>
      </c>
      <c r="B292" t="s">
        <v>1296</v>
      </c>
      <c r="C292">
        <v>-1</v>
      </c>
      <c r="D292">
        <v>1</v>
      </c>
      <c r="E292" t="s">
        <v>1380</v>
      </c>
      <c r="G292">
        <f>INDEX(Input_Score!D:D,MATCH(Quadrant_GoogleSheets!B292,Input_Score!A:A,0))</f>
        <v>7</v>
      </c>
    </row>
    <row r="293" spans="1:7" x14ac:dyDescent="0.2">
      <c r="A293" t="s">
        <v>417</v>
      </c>
      <c r="B293" t="s">
        <v>1298</v>
      </c>
      <c r="G293">
        <f>INDEX(Input_Score!D:D,MATCH(Quadrant_GoogleSheets!B293,Input_Score!A:A,0))</f>
        <v>5</v>
      </c>
    </row>
    <row r="294" spans="1:7" x14ac:dyDescent="0.2">
      <c r="A294" t="s">
        <v>418</v>
      </c>
      <c r="B294" t="s">
        <v>1298</v>
      </c>
      <c r="G294">
        <f>INDEX(Input_Score!D:D,MATCH(Quadrant_GoogleSheets!B294,Input_Score!A:A,0))</f>
        <v>5</v>
      </c>
    </row>
    <row r="295" spans="1:7" x14ac:dyDescent="0.2">
      <c r="A295" t="s">
        <v>419</v>
      </c>
      <c r="B295" t="s">
        <v>1298</v>
      </c>
      <c r="G295">
        <f>INDEX(Input_Score!D:D,MATCH(Quadrant_GoogleSheets!B295,Input_Score!A:A,0))</f>
        <v>5</v>
      </c>
    </row>
    <row r="296" spans="1:7" x14ac:dyDescent="0.2">
      <c r="A296" t="s">
        <v>420</v>
      </c>
      <c r="B296" t="s">
        <v>1288</v>
      </c>
      <c r="C296">
        <v>2</v>
      </c>
      <c r="D296">
        <v>-1</v>
      </c>
      <c r="E296" t="s">
        <v>1383</v>
      </c>
      <c r="G296">
        <f>INDEX(Input_Score!D:D,MATCH(Quadrant_GoogleSheets!B296,Input_Score!A:A,0))</f>
        <v>3</v>
      </c>
    </row>
    <row r="297" spans="1:7" x14ac:dyDescent="0.2">
      <c r="A297" t="s">
        <v>421</v>
      </c>
      <c r="B297" t="s">
        <v>1298</v>
      </c>
      <c r="G297">
        <f>INDEX(Input_Score!D:D,MATCH(Quadrant_GoogleSheets!B297,Input_Score!A:A,0))</f>
        <v>5</v>
      </c>
    </row>
    <row r="298" spans="1:7" x14ac:dyDescent="0.2">
      <c r="A298" t="s">
        <v>422</v>
      </c>
      <c r="B298" t="s">
        <v>1298</v>
      </c>
      <c r="G298">
        <f>INDEX(Input_Score!D:D,MATCH(Quadrant_GoogleSheets!B298,Input_Score!A:A,0))</f>
        <v>5</v>
      </c>
    </row>
    <row r="299" spans="1:7" x14ac:dyDescent="0.2">
      <c r="A299" t="s">
        <v>423</v>
      </c>
      <c r="B299" t="s">
        <v>1288</v>
      </c>
      <c r="C299">
        <v>2</v>
      </c>
      <c r="D299">
        <v>-1</v>
      </c>
      <c r="E299" t="s">
        <v>1384</v>
      </c>
      <c r="G299">
        <f>INDEX(Input_Score!D:D,MATCH(Quadrant_GoogleSheets!B299,Input_Score!A:A,0))</f>
        <v>3</v>
      </c>
    </row>
    <row r="300" spans="1:7" x14ac:dyDescent="0.2">
      <c r="A300" t="s">
        <v>424</v>
      </c>
      <c r="B300" t="s">
        <v>1288</v>
      </c>
      <c r="C300">
        <v>2</v>
      </c>
      <c r="D300">
        <v>-1</v>
      </c>
      <c r="E300" t="s">
        <v>1384</v>
      </c>
      <c r="G300">
        <f>INDEX(Input_Score!D:D,MATCH(Quadrant_GoogleSheets!B300,Input_Score!A:A,0))</f>
        <v>3</v>
      </c>
    </row>
    <row r="301" spans="1:7" x14ac:dyDescent="0.2">
      <c r="A301" t="s">
        <v>425</v>
      </c>
      <c r="B301" t="s">
        <v>1294</v>
      </c>
      <c r="C301">
        <v>2</v>
      </c>
      <c r="G301">
        <f>INDEX(Input_Score!D:D,MATCH(Quadrant_GoogleSheets!B301,Input_Score!A:A,0))</f>
        <v>6</v>
      </c>
    </row>
    <row r="302" spans="1:7" x14ac:dyDescent="0.2">
      <c r="A302" t="s">
        <v>426</v>
      </c>
      <c r="B302" t="s">
        <v>1294</v>
      </c>
      <c r="C302">
        <v>2</v>
      </c>
      <c r="G302">
        <f>INDEX(Input_Score!D:D,MATCH(Quadrant_GoogleSheets!B302,Input_Score!A:A,0))</f>
        <v>6</v>
      </c>
    </row>
    <row r="303" spans="1:7" x14ac:dyDescent="0.2">
      <c r="A303" t="s">
        <v>427</v>
      </c>
      <c r="B303" t="s">
        <v>1298</v>
      </c>
      <c r="G303">
        <f>INDEX(Input_Score!D:D,MATCH(Quadrant_GoogleSheets!B303,Input_Score!A:A,0))</f>
        <v>5</v>
      </c>
    </row>
    <row r="304" spans="1:7" x14ac:dyDescent="0.2">
      <c r="A304" t="s">
        <v>428</v>
      </c>
      <c r="B304" t="s">
        <v>1294</v>
      </c>
      <c r="C304">
        <v>2</v>
      </c>
      <c r="G304">
        <f>INDEX(Input_Score!D:D,MATCH(Quadrant_GoogleSheets!B304,Input_Score!A:A,0))</f>
        <v>6</v>
      </c>
    </row>
    <row r="305" spans="1:7" x14ac:dyDescent="0.2">
      <c r="A305" t="s">
        <v>429</v>
      </c>
      <c r="B305" t="s">
        <v>1298</v>
      </c>
      <c r="G305">
        <f>INDEX(Input_Score!D:D,MATCH(Quadrant_GoogleSheets!B305,Input_Score!A:A,0))</f>
        <v>5</v>
      </c>
    </row>
    <row r="306" spans="1:7" x14ac:dyDescent="0.2">
      <c r="A306" t="s">
        <v>430</v>
      </c>
      <c r="B306" t="s">
        <v>1294</v>
      </c>
      <c r="C306">
        <v>2</v>
      </c>
      <c r="G306">
        <f>INDEX(Input_Score!D:D,MATCH(Quadrant_GoogleSheets!B306,Input_Score!A:A,0))</f>
        <v>6</v>
      </c>
    </row>
    <row r="307" spans="1:7" x14ac:dyDescent="0.2">
      <c r="A307" t="s">
        <v>431</v>
      </c>
      <c r="B307" t="s">
        <v>1298</v>
      </c>
      <c r="G307">
        <f>INDEX(Input_Score!D:D,MATCH(Quadrant_GoogleSheets!B307,Input_Score!A:A,0))</f>
        <v>5</v>
      </c>
    </row>
    <row r="308" spans="1:7" x14ac:dyDescent="0.2">
      <c r="A308" t="s">
        <v>432</v>
      </c>
      <c r="B308" t="s">
        <v>1303</v>
      </c>
      <c r="C308">
        <v>-2</v>
      </c>
      <c r="D308">
        <v>-1</v>
      </c>
      <c r="G308">
        <f>INDEX(Input_Score!D:D,MATCH(Quadrant_GoogleSheets!B308,Input_Score!A:A,0))</f>
        <v>1</v>
      </c>
    </row>
    <row r="309" spans="1:7" x14ac:dyDescent="0.2">
      <c r="A309" t="s">
        <v>433</v>
      </c>
      <c r="B309" t="s">
        <v>1303</v>
      </c>
      <c r="C309">
        <v>-2</v>
      </c>
      <c r="D309">
        <v>-1</v>
      </c>
      <c r="G309">
        <f>INDEX(Input_Score!D:D,MATCH(Quadrant_GoogleSheets!B309,Input_Score!A:A,0))</f>
        <v>1</v>
      </c>
    </row>
    <row r="310" spans="1:7" x14ac:dyDescent="0.2">
      <c r="A310" t="s">
        <v>434</v>
      </c>
      <c r="B310" t="s">
        <v>1288</v>
      </c>
      <c r="C310">
        <v>1</v>
      </c>
      <c r="D310">
        <v>-1</v>
      </c>
      <c r="G310">
        <f>INDEX(Input_Score!D:D,MATCH(Quadrant_GoogleSheets!B310,Input_Score!A:A,0))</f>
        <v>3</v>
      </c>
    </row>
    <row r="311" spans="1:7" x14ac:dyDescent="0.2">
      <c r="A311" t="s">
        <v>435</v>
      </c>
      <c r="B311" t="s">
        <v>1298</v>
      </c>
      <c r="G311">
        <f>INDEX(Input_Score!D:D,MATCH(Quadrant_GoogleSheets!B311,Input_Score!A:A,0))</f>
        <v>5</v>
      </c>
    </row>
    <row r="312" spans="1:7" x14ac:dyDescent="0.2">
      <c r="A312" t="s">
        <v>436</v>
      </c>
      <c r="B312" t="s">
        <v>1349</v>
      </c>
      <c r="D312">
        <v>-1</v>
      </c>
      <c r="G312">
        <f>INDEX(Input_Score!D:D,MATCH(Quadrant_GoogleSheets!B312,Input_Score!A:A,0))</f>
        <v>2</v>
      </c>
    </row>
    <row r="313" spans="1:7" x14ac:dyDescent="0.2">
      <c r="A313" t="s">
        <v>437</v>
      </c>
      <c r="B313" t="s">
        <v>1306</v>
      </c>
      <c r="C313">
        <v>-1</v>
      </c>
      <c r="G313">
        <f>INDEX(Input_Score!D:D,MATCH(Quadrant_GoogleSheets!B313,Input_Score!A:A,0))</f>
        <v>4</v>
      </c>
    </row>
    <row r="314" spans="1:7" x14ac:dyDescent="0.2">
      <c r="A314" t="s">
        <v>438</v>
      </c>
      <c r="B314" t="s">
        <v>1294</v>
      </c>
      <c r="C314">
        <v>2</v>
      </c>
      <c r="G314">
        <f>INDEX(Input_Score!D:D,MATCH(Quadrant_GoogleSheets!B314,Input_Score!A:A,0))</f>
        <v>6</v>
      </c>
    </row>
    <row r="315" spans="1:7" x14ac:dyDescent="0.2">
      <c r="A315" t="s">
        <v>439</v>
      </c>
      <c r="G315" t="e">
        <f>INDEX(Input_Score!D:D,MATCH(Quadrant_GoogleSheets!B315,Input_Score!A:A,0))</f>
        <v>#N/A</v>
      </c>
    </row>
    <row r="316" spans="1:7" x14ac:dyDescent="0.2">
      <c r="A316" t="s">
        <v>155</v>
      </c>
      <c r="C316" t="s">
        <v>151</v>
      </c>
      <c r="D316" t="s">
        <v>153</v>
      </c>
      <c r="E316" t="s">
        <v>1287</v>
      </c>
      <c r="G316" t="e">
        <f>INDEX(Input_Score!D:D,MATCH(Quadrant_GoogleSheets!B316,Input_Score!A:A,0))</f>
        <v>#N/A</v>
      </c>
    </row>
    <row r="317" spans="1:7" x14ac:dyDescent="0.2">
      <c r="A317" t="s">
        <v>440</v>
      </c>
      <c r="B317" t="s">
        <v>1306</v>
      </c>
      <c r="C317">
        <v>-2</v>
      </c>
      <c r="D317">
        <v>0</v>
      </c>
      <c r="E317" t="s">
        <v>1363</v>
      </c>
      <c r="G317">
        <f>INDEX(Input_Score!D:D,MATCH(Quadrant_GoogleSheets!B317,Input_Score!A:A,0))</f>
        <v>4</v>
      </c>
    </row>
    <row r="318" spans="1:7" x14ac:dyDescent="0.2">
      <c r="A318" t="s">
        <v>441</v>
      </c>
      <c r="B318" t="s">
        <v>1306</v>
      </c>
      <c r="C318">
        <v>-2</v>
      </c>
      <c r="D318">
        <v>0</v>
      </c>
      <c r="E318" t="s">
        <v>1385</v>
      </c>
      <c r="G318">
        <f>INDEX(Input_Score!D:D,MATCH(Quadrant_GoogleSheets!B318,Input_Score!A:A,0))</f>
        <v>4</v>
      </c>
    </row>
    <row r="319" spans="1:7" x14ac:dyDescent="0.2">
      <c r="A319" t="s">
        <v>442</v>
      </c>
      <c r="B319" t="s">
        <v>1303</v>
      </c>
      <c r="C319">
        <v>-2</v>
      </c>
      <c r="D319">
        <v>-2</v>
      </c>
      <c r="E319" t="s">
        <v>1386</v>
      </c>
      <c r="G319">
        <f>INDEX(Input_Score!D:D,MATCH(Quadrant_GoogleSheets!B319,Input_Score!A:A,0))</f>
        <v>1</v>
      </c>
    </row>
    <row r="320" spans="1:7" x14ac:dyDescent="0.2">
      <c r="A320" t="s">
        <v>443</v>
      </c>
      <c r="B320" t="s">
        <v>1306</v>
      </c>
      <c r="C320">
        <v>-2</v>
      </c>
      <c r="E320" t="s">
        <v>1387</v>
      </c>
      <c r="G320">
        <f>INDEX(Input_Score!D:D,MATCH(Quadrant_GoogleSheets!B320,Input_Score!A:A,0))</f>
        <v>4</v>
      </c>
    </row>
    <row r="321" spans="1:7" x14ac:dyDescent="0.2">
      <c r="A321" t="s">
        <v>444</v>
      </c>
      <c r="B321" t="s">
        <v>1303</v>
      </c>
      <c r="C321">
        <v>-2</v>
      </c>
      <c r="D321">
        <v>-1</v>
      </c>
      <c r="G321">
        <f>INDEX(Input_Score!D:D,MATCH(Quadrant_GoogleSheets!B321,Input_Score!A:A,0))</f>
        <v>1</v>
      </c>
    </row>
    <row r="322" spans="1:7" x14ac:dyDescent="0.2">
      <c r="A322" t="s">
        <v>445</v>
      </c>
      <c r="B322" t="s">
        <v>1296</v>
      </c>
      <c r="C322">
        <v>-1</v>
      </c>
      <c r="D322">
        <v>1</v>
      </c>
      <c r="E322" t="s">
        <v>1388</v>
      </c>
      <c r="G322">
        <f>INDEX(Input_Score!D:D,MATCH(Quadrant_GoogleSheets!B322,Input_Score!A:A,0))</f>
        <v>7</v>
      </c>
    </row>
    <row r="323" spans="1:7" x14ac:dyDescent="0.2">
      <c r="A323" t="s">
        <v>446</v>
      </c>
      <c r="B323" t="s">
        <v>1306</v>
      </c>
      <c r="C323">
        <v>-1</v>
      </c>
      <c r="G323">
        <f>INDEX(Input_Score!D:D,MATCH(Quadrant_GoogleSheets!B323,Input_Score!A:A,0))</f>
        <v>4</v>
      </c>
    </row>
    <row r="324" spans="1:7" x14ac:dyDescent="0.2">
      <c r="A324" t="s">
        <v>447</v>
      </c>
      <c r="B324" t="s">
        <v>1306</v>
      </c>
      <c r="C324">
        <v>-1</v>
      </c>
      <c r="G324">
        <f>INDEX(Input_Score!D:D,MATCH(Quadrant_GoogleSheets!B324,Input_Score!A:A,0))</f>
        <v>4</v>
      </c>
    </row>
    <row r="325" spans="1:7" x14ac:dyDescent="0.2">
      <c r="A325" t="s">
        <v>448</v>
      </c>
      <c r="B325" t="s">
        <v>1296</v>
      </c>
      <c r="C325">
        <v>-1</v>
      </c>
      <c r="D325">
        <v>1</v>
      </c>
      <c r="E325" t="s">
        <v>1389</v>
      </c>
      <c r="G325">
        <f>INDEX(Input_Score!D:D,MATCH(Quadrant_GoogleSheets!B325,Input_Score!A:A,0))</f>
        <v>7</v>
      </c>
    </row>
    <row r="326" spans="1:7" x14ac:dyDescent="0.2">
      <c r="A326" t="s">
        <v>449</v>
      </c>
      <c r="B326" t="s">
        <v>1294</v>
      </c>
      <c r="C326">
        <v>2</v>
      </c>
      <c r="D326">
        <v>0</v>
      </c>
      <c r="E326" t="s">
        <v>1390</v>
      </c>
      <c r="G326">
        <f>INDEX(Input_Score!D:D,MATCH(Quadrant_GoogleSheets!B326,Input_Score!A:A,0))</f>
        <v>6</v>
      </c>
    </row>
    <row r="327" spans="1:7" x14ac:dyDescent="0.2">
      <c r="A327" t="s">
        <v>450</v>
      </c>
      <c r="B327" t="s">
        <v>1298</v>
      </c>
      <c r="G327">
        <f>INDEX(Input_Score!D:D,MATCH(Quadrant_GoogleSheets!B327,Input_Score!A:A,0))</f>
        <v>5</v>
      </c>
    </row>
    <row r="328" spans="1:7" x14ac:dyDescent="0.2">
      <c r="A328" t="s">
        <v>451</v>
      </c>
      <c r="B328" t="s">
        <v>1288</v>
      </c>
      <c r="C328">
        <v>2</v>
      </c>
      <c r="D328">
        <v>-1</v>
      </c>
      <c r="E328" t="s">
        <v>1391</v>
      </c>
      <c r="G328">
        <f>INDEX(Input_Score!D:D,MATCH(Quadrant_GoogleSheets!B328,Input_Score!A:A,0))</f>
        <v>3</v>
      </c>
    </row>
    <row r="329" spans="1:7" x14ac:dyDescent="0.2">
      <c r="A329" t="s">
        <v>452</v>
      </c>
      <c r="B329" t="s">
        <v>1288</v>
      </c>
      <c r="C329">
        <v>2</v>
      </c>
      <c r="D329">
        <v>-1</v>
      </c>
      <c r="G329">
        <f>INDEX(Input_Score!D:D,MATCH(Quadrant_GoogleSheets!B329,Input_Score!A:A,0))</f>
        <v>3</v>
      </c>
    </row>
    <row r="330" spans="1:7" x14ac:dyDescent="0.2">
      <c r="A330" t="s">
        <v>453</v>
      </c>
      <c r="B330" t="s">
        <v>6</v>
      </c>
      <c r="C330">
        <v>2</v>
      </c>
      <c r="D330">
        <v>1</v>
      </c>
      <c r="E330" t="s">
        <v>1297</v>
      </c>
      <c r="G330">
        <f>INDEX(Input_Score!D:D,MATCH(Quadrant_GoogleSheets!B330,Input_Score!A:A,0))</f>
        <v>9</v>
      </c>
    </row>
    <row r="331" spans="1:7" x14ac:dyDescent="0.2">
      <c r="A331" t="s">
        <v>1392</v>
      </c>
      <c r="B331" t="s">
        <v>1298</v>
      </c>
      <c r="G331">
        <f>INDEX(Input_Score!D:D,MATCH(Quadrant_GoogleSheets!B331,Input_Score!A:A,0))</f>
        <v>5</v>
      </c>
    </row>
    <row r="332" spans="1:7" x14ac:dyDescent="0.2">
      <c r="A332" t="s">
        <v>455</v>
      </c>
      <c r="B332" t="s">
        <v>1298</v>
      </c>
      <c r="G332">
        <f>INDEX(Input_Score!D:D,MATCH(Quadrant_GoogleSheets!B332,Input_Score!A:A,0))</f>
        <v>5</v>
      </c>
    </row>
    <row r="333" spans="1:7" x14ac:dyDescent="0.2">
      <c r="A333" t="s">
        <v>456</v>
      </c>
      <c r="B333" t="s">
        <v>1298</v>
      </c>
      <c r="G333">
        <f>INDEX(Input_Score!D:D,MATCH(Quadrant_GoogleSheets!B333,Input_Score!A:A,0))</f>
        <v>5</v>
      </c>
    </row>
    <row r="334" spans="1:7" x14ac:dyDescent="0.2">
      <c r="A334" t="s">
        <v>457</v>
      </c>
      <c r="B334" t="s">
        <v>1298</v>
      </c>
      <c r="G334">
        <f>INDEX(Input_Score!D:D,MATCH(Quadrant_GoogleSheets!B334,Input_Score!A:A,0))</f>
        <v>5</v>
      </c>
    </row>
    <row r="335" spans="1:7" x14ac:dyDescent="0.2">
      <c r="A335" t="s">
        <v>458</v>
      </c>
      <c r="B335" t="s">
        <v>1288</v>
      </c>
      <c r="C335">
        <v>2</v>
      </c>
      <c r="D335">
        <v>-1</v>
      </c>
      <c r="G335">
        <f>INDEX(Input_Score!D:D,MATCH(Quadrant_GoogleSheets!B335,Input_Score!A:A,0))</f>
        <v>3</v>
      </c>
    </row>
    <row r="336" spans="1:7" x14ac:dyDescent="0.2">
      <c r="A336" t="s">
        <v>459</v>
      </c>
      <c r="B336" t="s">
        <v>6</v>
      </c>
      <c r="C336">
        <v>2</v>
      </c>
      <c r="D336">
        <v>1</v>
      </c>
      <c r="E336" t="s">
        <v>1393</v>
      </c>
      <c r="G336">
        <f>INDEX(Input_Score!D:D,MATCH(Quadrant_GoogleSheets!B336,Input_Score!A:A,0))</f>
        <v>9</v>
      </c>
    </row>
    <row r="337" spans="1:7" x14ac:dyDescent="0.2">
      <c r="A337" t="s">
        <v>460</v>
      </c>
      <c r="B337" t="s">
        <v>1298</v>
      </c>
      <c r="G337">
        <f>INDEX(Input_Score!D:D,MATCH(Quadrant_GoogleSheets!B337,Input_Score!A:A,0))</f>
        <v>5</v>
      </c>
    </row>
    <row r="338" spans="1:7" x14ac:dyDescent="0.2">
      <c r="A338" t="s">
        <v>461</v>
      </c>
      <c r="B338" t="s">
        <v>1298</v>
      </c>
      <c r="G338">
        <f>INDEX(Input_Score!D:D,MATCH(Quadrant_GoogleSheets!B338,Input_Score!A:A,0))</f>
        <v>5</v>
      </c>
    </row>
    <row r="339" spans="1:7" x14ac:dyDescent="0.2">
      <c r="A339" t="s">
        <v>462</v>
      </c>
      <c r="B339" t="s">
        <v>1288</v>
      </c>
      <c r="C339">
        <v>2</v>
      </c>
      <c r="D339">
        <v>-1</v>
      </c>
      <c r="E339" t="s">
        <v>1394</v>
      </c>
      <c r="G339">
        <f>INDEX(Input_Score!D:D,MATCH(Quadrant_GoogleSheets!B339,Input_Score!A:A,0))</f>
        <v>3</v>
      </c>
    </row>
    <row r="340" spans="1:7" x14ac:dyDescent="0.2">
      <c r="A340" t="s">
        <v>463</v>
      </c>
      <c r="B340" t="s">
        <v>1298</v>
      </c>
      <c r="G340">
        <f>INDEX(Input_Score!D:D,MATCH(Quadrant_GoogleSheets!B340,Input_Score!A:A,0))</f>
        <v>5</v>
      </c>
    </row>
    <row r="341" spans="1:7" x14ac:dyDescent="0.2">
      <c r="A341" t="s">
        <v>464</v>
      </c>
      <c r="B341" t="s">
        <v>1288</v>
      </c>
      <c r="C341">
        <v>2</v>
      </c>
      <c r="D341">
        <v>-1</v>
      </c>
      <c r="E341" t="s">
        <v>1390</v>
      </c>
      <c r="G341">
        <f>INDEX(Input_Score!D:D,MATCH(Quadrant_GoogleSheets!B341,Input_Score!A:A,0))</f>
        <v>3</v>
      </c>
    </row>
    <row r="342" spans="1:7" x14ac:dyDescent="0.2">
      <c r="A342" t="s">
        <v>465</v>
      </c>
      <c r="B342" t="s">
        <v>1298</v>
      </c>
      <c r="G342">
        <f>INDEX(Input_Score!D:D,MATCH(Quadrant_GoogleSheets!B342,Input_Score!A:A,0))</f>
        <v>5</v>
      </c>
    </row>
    <row r="343" spans="1:7" x14ac:dyDescent="0.2">
      <c r="A343" t="s">
        <v>466</v>
      </c>
      <c r="B343" t="s">
        <v>1298</v>
      </c>
      <c r="G343">
        <f>INDEX(Input_Score!D:D,MATCH(Quadrant_GoogleSheets!B343,Input_Score!A:A,0))</f>
        <v>5</v>
      </c>
    </row>
    <row r="344" spans="1:7" x14ac:dyDescent="0.2">
      <c r="A344" t="s">
        <v>467</v>
      </c>
      <c r="B344" t="s">
        <v>1298</v>
      </c>
      <c r="G344">
        <f>INDEX(Input_Score!D:D,MATCH(Quadrant_GoogleSheets!B344,Input_Score!A:A,0))</f>
        <v>5</v>
      </c>
    </row>
    <row r="345" spans="1:7" x14ac:dyDescent="0.2">
      <c r="A345" t="s">
        <v>1395</v>
      </c>
      <c r="B345" t="s">
        <v>1298</v>
      </c>
      <c r="G345">
        <f>INDEX(Input_Score!D:D,MATCH(Quadrant_GoogleSheets!B345,Input_Score!A:A,0))</f>
        <v>5</v>
      </c>
    </row>
    <row r="346" spans="1:7" x14ac:dyDescent="0.2">
      <c r="A346" t="s">
        <v>469</v>
      </c>
      <c r="B346" t="s">
        <v>1298</v>
      </c>
      <c r="G346">
        <f>INDEX(Input_Score!D:D,MATCH(Quadrant_GoogleSheets!B346,Input_Score!A:A,0))</f>
        <v>5</v>
      </c>
    </row>
    <row r="347" spans="1:7" x14ac:dyDescent="0.2">
      <c r="A347" t="s">
        <v>470</v>
      </c>
      <c r="B347" t="s">
        <v>1349</v>
      </c>
      <c r="D347">
        <v>-1</v>
      </c>
      <c r="E347" t="s">
        <v>1366</v>
      </c>
      <c r="G347">
        <f>INDEX(Input_Score!D:D,MATCH(Quadrant_GoogleSheets!B347,Input_Score!A:A,0))</f>
        <v>2</v>
      </c>
    </row>
    <row r="348" spans="1:7" x14ac:dyDescent="0.2">
      <c r="A348" t="s">
        <v>471</v>
      </c>
      <c r="B348" t="s">
        <v>1288</v>
      </c>
      <c r="C348">
        <v>2</v>
      </c>
      <c r="D348">
        <v>-1</v>
      </c>
      <c r="E348" t="s">
        <v>1396</v>
      </c>
      <c r="G348">
        <f>INDEX(Input_Score!D:D,MATCH(Quadrant_GoogleSheets!B348,Input_Score!A:A,0))</f>
        <v>3</v>
      </c>
    </row>
    <row r="349" spans="1:7" x14ac:dyDescent="0.2">
      <c r="A349" t="s">
        <v>472</v>
      </c>
      <c r="B349" t="s">
        <v>1294</v>
      </c>
      <c r="C349">
        <v>2</v>
      </c>
      <c r="G349">
        <f>INDEX(Input_Score!D:D,MATCH(Quadrant_GoogleSheets!B349,Input_Score!A:A,0))</f>
        <v>6</v>
      </c>
    </row>
    <row r="350" spans="1:7" x14ac:dyDescent="0.2">
      <c r="A350" t="s">
        <v>473</v>
      </c>
      <c r="B350" t="s">
        <v>1298</v>
      </c>
      <c r="G350">
        <f>INDEX(Input_Score!D:D,MATCH(Quadrant_GoogleSheets!B350,Input_Score!A:A,0))</f>
        <v>5</v>
      </c>
    </row>
    <row r="351" spans="1:7" x14ac:dyDescent="0.2">
      <c r="G351" t="e">
        <f>INDEX(Input_Score!D:D,MATCH(Quadrant_GoogleSheets!B351,Input_Score!A:A,0))</f>
        <v>#N/A</v>
      </c>
    </row>
    <row r="352" spans="1:7" x14ac:dyDescent="0.2">
      <c r="G352" t="e">
        <f>INDEX(Input_Score!D:D,MATCH(Quadrant_GoogleSheets!B352,Input_Score!A:A,0))</f>
        <v>#N/A</v>
      </c>
    </row>
    <row r="353" spans="1:7" x14ac:dyDescent="0.2">
      <c r="G353" t="e">
        <f>INDEX(Input_Score!D:D,MATCH(Quadrant_GoogleSheets!B353,Input_Score!A:A,0))</f>
        <v>#N/A</v>
      </c>
    </row>
    <row r="354" spans="1:7" x14ac:dyDescent="0.2">
      <c r="G354" t="e">
        <f>INDEX(Input_Score!D:D,MATCH(Quadrant_GoogleSheets!B354,Input_Score!A:A,0))</f>
        <v>#N/A</v>
      </c>
    </row>
    <row r="355" spans="1:7" x14ac:dyDescent="0.2">
      <c r="G355" t="e">
        <f>INDEX(Input_Score!D:D,MATCH(Quadrant_GoogleSheets!B355,Input_Score!A:A,0))</f>
        <v>#N/A</v>
      </c>
    </row>
    <row r="356" spans="1:7" x14ac:dyDescent="0.2">
      <c r="G356" t="e">
        <f>INDEX(Input_Score!D:D,MATCH(Quadrant_GoogleSheets!B356,Input_Score!A:A,0))</f>
        <v>#N/A</v>
      </c>
    </row>
    <row r="357" spans="1:7" x14ac:dyDescent="0.2">
      <c r="G357" t="e">
        <f>INDEX(Input_Score!D:D,MATCH(Quadrant_GoogleSheets!B357,Input_Score!A:A,0))</f>
        <v>#N/A</v>
      </c>
    </row>
    <row r="358" spans="1:7" x14ac:dyDescent="0.2">
      <c r="G358" t="e">
        <f>INDEX(Input_Score!D:D,MATCH(Quadrant_GoogleSheets!B358,Input_Score!A:A,0))</f>
        <v>#N/A</v>
      </c>
    </row>
    <row r="359" spans="1:7" x14ac:dyDescent="0.2">
      <c r="G359" t="e">
        <f>INDEX(Input_Score!D:D,MATCH(Quadrant_GoogleSheets!B359,Input_Score!A:A,0))</f>
        <v>#N/A</v>
      </c>
    </row>
    <row r="360" spans="1:7" x14ac:dyDescent="0.2">
      <c r="G360" t="e">
        <f>INDEX(Input_Score!D:D,MATCH(Quadrant_GoogleSheets!B360,Input_Score!A:A,0))</f>
        <v>#N/A</v>
      </c>
    </row>
    <row r="361" spans="1:7" x14ac:dyDescent="0.2">
      <c r="G361" t="e">
        <f>INDEX(Input_Score!D:D,MATCH(Quadrant_GoogleSheets!B361,Input_Score!A:A,0))</f>
        <v>#N/A</v>
      </c>
    </row>
    <row r="362" spans="1:7" x14ac:dyDescent="0.2">
      <c r="G362" t="e">
        <f>INDEX(Input_Score!D:D,MATCH(Quadrant_GoogleSheets!B362,Input_Score!A:A,0))</f>
        <v>#N/A</v>
      </c>
    </row>
    <row r="363" spans="1:7" x14ac:dyDescent="0.2">
      <c r="G363" t="e">
        <f>INDEX(Input_Score!D:D,MATCH(Quadrant_GoogleSheets!B363,Input_Score!A:A,0))</f>
        <v>#N/A</v>
      </c>
    </row>
    <row r="364" spans="1:7" x14ac:dyDescent="0.2">
      <c r="A364" t="s">
        <v>474</v>
      </c>
      <c r="G364" t="e">
        <f>INDEX(Input_Score!D:D,MATCH(Quadrant_GoogleSheets!B364,Input_Score!A:A,0))</f>
        <v>#N/A</v>
      </c>
    </row>
    <row r="365" spans="1:7" x14ac:dyDescent="0.2">
      <c r="A365" t="s">
        <v>155</v>
      </c>
      <c r="C365" t="s">
        <v>151</v>
      </c>
      <c r="D365" t="s">
        <v>153</v>
      </c>
      <c r="E365" t="s">
        <v>1287</v>
      </c>
      <c r="G365" t="e">
        <f>INDEX(Input_Score!D:D,MATCH(Quadrant_GoogleSheets!B365,Input_Score!A:A,0))</f>
        <v>#N/A</v>
      </c>
    </row>
    <row r="366" spans="1:7" x14ac:dyDescent="0.2">
      <c r="A366" t="s">
        <v>1267</v>
      </c>
      <c r="B366" t="s">
        <v>1294</v>
      </c>
      <c r="C366">
        <v>2</v>
      </c>
      <c r="D366">
        <v>0</v>
      </c>
      <c r="E366" t="s">
        <v>1397</v>
      </c>
      <c r="G366">
        <f>INDEX(Input_Score!D:D,MATCH(Quadrant_GoogleSheets!B366,Input_Score!A:A,0))</f>
        <v>6</v>
      </c>
    </row>
    <row r="367" spans="1:7" x14ac:dyDescent="0.2">
      <c r="A367" t="s">
        <v>476</v>
      </c>
      <c r="B367" t="s">
        <v>1303</v>
      </c>
      <c r="C367">
        <v>-2</v>
      </c>
      <c r="D367">
        <v>-2</v>
      </c>
      <c r="E367" t="s">
        <v>1398</v>
      </c>
      <c r="G367">
        <f>INDEX(Input_Score!D:D,MATCH(Quadrant_GoogleSheets!B367,Input_Score!A:A,0))</f>
        <v>1</v>
      </c>
    </row>
    <row r="368" spans="1:7" x14ac:dyDescent="0.2">
      <c r="A368" t="s">
        <v>477</v>
      </c>
      <c r="B368" t="s">
        <v>1303</v>
      </c>
      <c r="C368">
        <v>-2</v>
      </c>
      <c r="D368">
        <v>-1</v>
      </c>
      <c r="G368">
        <f>INDEX(Input_Score!D:D,MATCH(Quadrant_GoogleSheets!B368,Input_Score!A:A,0))</f>
        <v>1</v>
      </c>
    </row>
    <row r="369" spans="1:7" x14ac:dyDescent="0.2">
      <c r="A369" t="s">
        <v>478</v>
      </c>
      <c r="B369" t="s">
        <v>1303</v>
      </c>
      <c r="C369">
        <v>-2</v>
      </c>
      <c r="D369">
        <v>-1</v>
      </c>
      <c r="G369">
        <f>INDEX(Input_Score!D:D,MATCH(Quadrant_GoogleSheets!B369,Input_Score!A:A,0))</f>
        <v>1</v>
      </c>
    </row>
    <row r="370" spans="1:7" x14ac:dyDescent="0.2">
      <c r="A370" t="s">
        <v>479</v>
      </c>
      <c r="B370" t="s">
        <v>1303</v>
      </c>
      <c r="C370">
        <v>-2</v>
      </c>
      <c r="D370">
        <v>-2</v>
      </c>
      <c r="E370" t="s">
        <v>1399</v>
      </c>
      <c r="G370">
        <f>INDEX(Input_Score!D:D,MATCH(Quadrant_GoogleSheets!B370,Input_Score!A:A,0))</f>
        <v>1</v>
      </c>
    </row>
    <row r="371" spans="1:7" x14ac:dyDescent="0.2">
      <c r="A371" t="s">
        <v>480</v>
      </c>
      <c r="B371" t="s">
        <v>1303</v>
      </c>
      <c r="C371">
        <v>-2</v>
      </c>
      <c r="D371">
        <v>-1</v>
      </c>
      <c r="G371">
        <f>INDEX(Input_Score!D:D,MATCH(Quadrant_GoogleSheets!B371,Input_Score!A:A,0))</f>
        <v>1</v>
      </c>
    </row>
    <row r="372" spans="1:7" x14ac:dyDescent="0.2">
      <c r="A372" t="s">
        <v>481</v>
      </c>
      <c r="B372" t="s">
        <v>1303</v>
      </c>
      <c r="C372">
        <v>-2</v>
      </c>
      <c r="D372">
        <v>-1</v>
      </c>
      <c r="G372">
        <f>INDEX(Input_Score!D:D,MATCH(Quadrant_GoogleSheets!B372,Input_Score!A:A,0))</f>
        <v>1</v>
      </c>
    </row>
    <row r="373" spans="1:7" x14ac:dyDescent="0.2">
      <c r="A373" t="s">
        <v>482</v>
      </c>
      <c r="B373" t="s">
        <v>1303</v>
      </c>
      <c r="C373">
        <v>-2</v>
      </c>
      <c r="D373">
        <v>-1</v>
      </c>
      <c r="G373">
        <f>INDEX(Input_Score!D:D,MATCH(Quadrant_GoogleSheets!B373,Input_Score!A:A,0))</f>
        <v>1</v>
      </c>
    </row>
    <row r="374" spans="1:7" x14ac:dyDescent="0.2">
      <c r="A374" t="s">
        <v>483</v>
      </c>
      <c r="B374" t="s">
        <v>1298</v>
      </c>
      <c r="E374" t="s">
        <v>1398</v>
      </c>
      <c r="G374">
        <f>INDEX(Input_Score!D:D,MATCH(Quadrant_GoogleSheets!B374,Input_Score!A:A,0))</f>
        <v>5</v>
      </c>
    </row>
    <row r="375" spans="1:7" x14ac:dyDescent="0.2">
      <c r="A375" t="s">
        <v>483</v>
      </c>
      <c r="B375" t="s">
        <v>1298</v>
      </c>
      <c r="G375">
        <f>INDEX(Input_Score!D:D,MATCH(Quadrant_GoogleSheets!B375,Input_Score!A:A,0))</f>
        <v>5</v>
      </c>
    </row>
    <row r="376" spans="1:7" x14ac:dyDescent="0.2">
      <c r="A376" t="s">
        <v>484</v>
      </c>
      <c r="B376" t="s">
        <v>1303</v>
      </c>
      <c r="C376">
        <v>-2</v>
      </c>
      <c r="D376">
        <v>-1</v>
      </c>
      <c r="G376">
        <f>INDEX(Input_Score!D:D,MATCH(Quadrant_GoogleSheets!B376,Input_Score!A:A,0))</f>
        <v>1</v>
      </c>
    </row>
    <row r="377" spans="1:7" x14ac:dyDescent="0.2">
      <c r="A377" t="s">
        <v>485</v>
      </c>
      <c r="B377" t="s">
        <v>1303</v>
      </c>
      <c r="C377">
        <v>-2</v>
      </c>
      <c r="D377">
        <v>-1</v>
      </c>
      <c r="G377">
        <f>INDEX(Input_Score!D:D,MATCH(Quadrant_GoogleSheets!B377,Input_Score!A:A,0))</f>
        <v>1</v>
      </c>
    </row>
    <row r="378" spans="1:7" x14ac:dyDescent="0.2">
      <c r="A378" t="s">
        <v>486</v>
      </c>
      <c r="B378" t="s">
        <v>6</v>
      </c>
      <c r="C378">
        <v>2</v>
      </c>
      <c r="D378">
        <v>1</v>
      </c>
      <c r="E378" t="s">
        <v>1400</v>
      </c>
      <c r="G378">
        <f>INDEX(Input_Score!D:D,MATCH(Quadrant_GoogleSheets!B378,Input_Score!A:A,0))</f>
        <v>9</v>
      </c>
    </row>
    <row r="379" spans="1:7" x14ac:dyDescent="0.2">
      <c r="A379" t="s">
        <v>487</v>
      </c>
      <c r="B379" t="s">
        <v>1296</v>
      </c>
      <c r="C379">
        <v>-1</v>
      </c>
      <c r="D379">
        <v>1</v>
      </c>
      <c r="E379" t="s">
        <v>1315</v>
      </c>
      <c r="G379">
        <f>INDEX(Input_Score!D:D,MATCH(Quadrant_GoogleSheets!B379,Input_Score!A:A,0))</f>
        <v>7</v>
      </c>
    </row>
    <row r="380" spans="1:7" x14ac:dyDescent="0.2">
      <c r="A380" t="s">
        <v>488</v>
      </c>
      <c r="B380" t="s">
        <v>1296</v>
      </c>
      <c r="C380">
        <v>-1</v>
      </c>
      <c r="D380">
        <v>1</v>
      </c>
      <c r="E380" t="s">
        <v>1401</v>
      </c>
      <c r="G380">
        <f>INDEX(Input_Score!D:D,MATCH(Quadrant_GoogleSheets!B380,Input_Score!A:A,0))</f>
        <v>7</v>
      </c>
    </row>
    <row r="381" spans="1:7" x14ac:dyDescent="0.2">
      <c r="A381" t="s">
        <v>489</v>
      </c>
      <c r="B381" t="s">
        <v>1296</v>
      </c>
      <c r="C381">
        <v>-1</v>
      </c>
      <c r="D381">
        <v>1</v>
      </c>
      <c r="E381" t="s">
        <v>1315</v>
      </c>
      <c r="G381">
        <f>INDEX(Input_Score!D:D,MATCH(Quadrant_GoogleSheets!B381,Input_Score!A:A,0))</f>
        <v>7</v>
      </c>
    </row>
    <row r="382" spans="1:7" x14ac:dyDescent="0.2">
      <c r="A382" t="s">
        <v>490</v>
      </c>
      <c r="B382" t="s">
        <v>1296</v>
      </c>
      <c r="C382">
        <v>-1</v>
      </c>
      <c r="D382">
        <v>1</v>
      </c>
      <c r="E382" t="s">
        <v>1315</v>
      </c>
      <c r="G382">
        <f>INDEX(Input_Score!D:D,MATCH(Quadrant_GoogleSheets!B382,Input_Score!A:A,0))</f>
        <v>7</v>
      </c>
    </row>
    <row r="383" spans="1:7" x14ac:dyDescent="0.2">
      <c r="A383" t="s">
        <v>491</v>
      </c>
      <c r="B383" t="s">
        <v>1296</v>
      </c>
      <c r="C383">
        <v>-1</v>
      </c>
      <c r="D383">
        <v>1</v>
      </c>
      <c r="E383" t="s">
        <v>1315</v>
      </c>
      <c r="G383">
        <f>INDEX(Input_Score!D:D,MATCH(Quadrant_GoogleSheets!B383,Input_Score!A:A,0))</f>
        <v>7</v>
      </c>
    </row>
    <row r="384" spans="1:7" x14ac:dyDescent="0.2">
      <c r="A384" t="s">
        <v>492</v>
      </c>
      <c r="B384" t="s">
        <v>1296</v>
      </c>
      <c r="C384">
        <v>-1</v>
      </c>
      <c r="D384">
        <v>1</v>
      </c>
      <c r="E384" t="s">
        <v>1291</v>
      </c>
      <c r="G384">
        <f>INDEX(Input_Score!D:D,MATCH(Quadrant_GoogleSheets!B384,Input_Score!A:A,0))</f>
        <v>7</v>
      </c>
    </row>
    <row r="385" spans="1:7" x14ac:dyDescent="0.2">
      <c r="A385" t="s">
        <v>493</v>
      </c>
      <c r="B385" t="s">
        <v>1296</v>
      </c>
      <c r="C385">
        <v>-1</v>
      </c>
      <c r="D385">
        <v>1</v>
      </c>
      <c r="E385" t="s">
        <v>1315</v>
      </c>
      <c r="G385">
        <f>INDEX(Input_Score!D:D,MATCH(Quadrant_GoogleSheets!B385,Input_Score!A:A,0))</f>
        <v>7</v>
      </c>
    </row>
    <row r="386" spans="1:7" x14ac:dyDescent="0.2">
      <c r="A386" t="s">
        <v>494</v>
      </c>
      <c r="B386" t="s">
        <v>1296</v>
      </c>
      <c r="C386">
        <v>-1</v>
      </c>
      <c r="D386">
        <v>1</v>
      </c>
      <c r="E386" t="s">
        <v>1315</v>
      </c>
      <c r="G386">
        <f>INDEX(Input_Score!D:D,MATCH(Quadrant_GoogleSheets!B386,Input_Score!A:A,0))</f>
        <v>7</v>
      </c>
    </row>
    <row r="387" spans="1:7" x14ac:dyDescent="0.2">
      <c r="A387" t="s">
        <v>495</v>
      </c>
      <c r="B387" t="s">
        <v>1296</v>
      </c>
      <c r="C387">
        <v>-1</v>
      </c>
      <c r="D387">
        <v>1</v>
      </c>
      <c r="E387" t="s">
        <v>1315</v>
      </c>
      <c r="G387">
        <f>INDEX(Input_Score!D:D,MATCH(Quadrant_GoogleSheets!B387,Input_Score!A:A,0))</f>
        <v>7</v>
      </c>
    </row>
    <row r="388" spans="1:7" x14ac:dyDescent="0.2">
      <c r="A388" t="s">
        <v>496</v>
      </c>
      <c r="B388" t="s">
        <v>1296</v>
      </c>
      <c r="C388">
        <v>-1</v>
      </c>
      <c r="D388">
        <v>1</v>
      </c>
      <c r="E388" t="s">
        <v>1402</v>
      </c>
      <c r="G388">
        <f>INDEX(Input_Score!D:D,MATCH(Quadrant_GoogleSheets!B388,Input_Score!A:A,0))</f>
        <v>7</v>
      </c>
    </row>
    <row r="389" spans="1:7" x14ac:dyDescent="0.2">
      <c r="A389" t="s">
        <v>497</v>
      </c>
      <c r="B389" t="s">
        <v>6</v>
      </c>
      <c r="C389">
        <v>2</v>
      </c>
      <c r="D389">
        <v>1</v>
      </c>
      <c r="E389" t="s">
        <v>1403</v>
      </c>
      <c r="G389">
        <f>INDEX(Input_Score!D:D,MATCH(Quadrant_GoogleSheets!B389,Input_Score!A:A,0))</f>
        <v>9</v>
      </c>
    </row>
    <row r="390" spans="1:7" x14ac:dyDescent="0.2">
      <c r="A390" t="s">
        <v>498</v>
      </c>
      <c r="B390" t="s">
        <v>1298</v>
      </c>
      <c r="G390">
        <f>INDEX(Input_Score!D:D,MATCH(Quadrant_GoogleSheets!B390,Input_Score!A:A,0))</f>
        <v>5</v>
      </c>
    </row>
    <row r="391" spans="1:7" x14ac:dyDescent="0.2">
      <c r="A391" t="s">
        <v>499</v>
      </c>
      <c r="B391" t="s">
        <v>1288</v>
      </c>
      <c r="C391">
        <v>2</v>
      </c>
      <c r="D391">
        <v>-1</v>
      </c>
      <c r="G391">
        <f>INDEX(Input_Score!D:D,MATCH(Quadrant_GoogleSheets!B391,Input_Score!A:A,0))</f>
        <v>3</v>
      </c>
    </row>
    <row r="392" spans="1:7" x14ac:dyDescent="0.2">
      <c r="A392" t="s">
        <v>500</v>
      </c>
      <c r="B392" t="s">
        <v>1288</v>
      </c>
      <c r="C392">
        <v>2</v>
      </c>
      <c r="D392">
        <v>-1</v>
      </c>
      <c r="G392">
        <f>INDEX(Input_Score!D:D,MATCH(Quadrant_GoogleSheets!B392,Input_Score!A:A,0))</f>
        <v>3</v>
      </c>
    </row>
    <row r="393" spans="1:7" x14ac:dyDescent="0.2">
      <c r="A393" t="s">
        <v>501</v>
      </c>
      <c r="B393" t="s">
        <v>1298</v>
      </c>
      <c r="G393">
        <f>INDEX(Input_Score!D:D,MATCH(Quadrant_GoogleSheets!B393,Input_Score!A:A,0))</f>
        <v>5</v>
      </c>
    </row>
    <row r="394" spans="1:7" x14ac:dyDescent="0.2">
      <c r="A394" t="s">
        <v>502</v>
      </c>
      <c r="B394" t="s">
        <v>1298</v>
      </c>
      <c r="G394">
        <f>INDEX(Input_Score!D:D,MATCH(Quadrant_GoogleSheets!B394,Input_Score!A:A,0))</f>
        <v>5</v>
      </c>
    </row>
    <row r="395" spans="1:7" x14ac:dyDescent="0.2">
      <c r="A395" t="s">
        <v>503</v>
      </c>
      <c r="B395" t="s">
        <v>1298</v>
      </c>
      <c r="G395">
        <f>INDEX(Input_Score!D:D,MATCH(Quadrant_GoogleSheets!B395,Input_Score!A:A,0))</f>
        <v>5</v>
      </c>
    </row>
    <row r="396" spans="1:7" x14ac:dyDescent="0.2">
      <c r="A396" t="s">
        <v>504</v>
      </c>
      <c r="B396" t="s">
        <v>1288</v>
      </c>
      <c r="C396">
        <v>2</v>
      </c>
      <c r="D396">
        <v>-1</v>
      </c>
      <c r="G396">
        <f>INDEX(Input_Score!D:D,MATCH(Quadrant_GoogleSheets!B396,Input_Score!A:A,0))</f>
        <v>3</v>
      </c>
    </row>
    <row r="397" spans="1:7" x14ac:dyDescent="0.2">
      <c r="A397" t="s">
        <v>505</v>
      </c>
      <c r="B397" t="s">
        <v>1288</v>
      </c>
      <c r="C397">
        <v>2</v>
      </c>
      <c r="D397">
        <v>-1</v>
      </c>
      <c r="G397">
        <f>INDEX(Input_Score!D:D,MATCH(Quadrant_GoogleSheets!B397,Input_Score!A:A,0))</f>
        <v>3</v>
      </c>
    </row>
    <row r="398" spans="1:7" x14ac:dyDescent="0.2">
      <c r="A398" t="s">
        <v>506</v>
      </c>
      <c r="B398" t="s">
        <v>1298</v>
      </c>
      <c r="G398">
        <f>INDEX(Input_Score!D:D,MATCH(Quadrant_GoogleSheets!B398,Input_Score!A:A,0))</f>
        <v>5</v>
      </c>
    </row>
    <row r="399" spans="1:7" x14ac:dyDescent="0.2">
      <c r="A399" t="s">
        <v>507</v>
      </c>
      <c r="B399" t="s">
        <v>1288</v>
      </c>
      <c r="C399">
        <v>2</v>
      </c>
      <c r="D399">
        <v>-1</v>
      </c>
      <c r="G399">
        <f>INDEX(Input_Score!D:D,MATCH(Quadrant_GoogleSheets!B399,Input_Score!A:A,0))</f>
        <v>3</v>
      </c>
    </row>
    <row r="400" spans="1:7" x14ac:dyDescent="0.2">
      <c r="A400" t="s">
        <v>508</v>
      </c>
      <c r="B400" t="s">
        <v>1298</v>
      </c>
      <c r="G400">
        <f>INDEX(Input_Score!D:D,MATCH(Quadrant_GoogleSheets!B400,Input_Score!A:A,0))</f>
        <v>5</v>
      </c>
    </row>
    <row r="401" spans="1:7" x14ac:dyDescent="0.2">
      <c r="A401" t="s">
        <v>509</v>
      </c>
      <c r="B401" t="s">
        <v>1298</v>
      </c>
      <c r="G401">
        <f>INDEX(Input_Score!D:D,MATCH(Quadrant_GoogleSheets!B401,Input_Score!A:A,0))</f>
        <v>5</v>
      </c>
    </row>
    <row r="402" spans="1:7" x14ac:dyDescent="0.2">
      <c r="A402" t="s">
        <v>510</v>
      </c>
      <c r="B402" t="s">
        <v>1298</v>
      </c>
      <c r="G402">
        <f>INDEX(Input_Score!D:D,MATCH(Quadrant_GoogleSheets!B402,Input_Score!A:A,0))</f>
        <v>5</v>
      </c>
    </row>
    <row r="403" spans="1:7" x14ac:dyDescent="0.2">
      <c r="A403" t="s">
        <v>1404</v>
      </c>
      <c r="B403" t="s">
        <v>1298</v>
      </c>
      <c r="G403">
        <f>INDEX(Input_Score!D:D,MATCH(Quadrant_GoogleSheets!B403,Input_Score!A:A,0))</f>
        <v>5</v>
      </c>
    </row>
    <row r="404" spans="1:7" x14ac:dyDescent="0.2">
      <c r="A404" t="s">
        <v>512</v>
      </c>
      <c r="B404" t="s">
        <v>1298</v>
      </c>
      <c r="G404">
        <f>INDEX(Input_Score!D:D,MATCH(Quadrant_GoogleSheets!B404,Input_Score!A:A,0))</f>
        <v>5</v>
      </c>
    </row>
    <row r="405" spans="1:7" x14ac:dyDescent="0.2">
      <c r="A405" t="s">
        <v>513</v>
      </c>
      <c r="B405" t="s">
        <v>1298</v>
      </c>
      <c r="G405">
        <f>INDEX(Input_Score!D:D,MATCH(Quadrant_GoogleSheets!B405,Input_Score!A:A,0))</f>
        <v>5</v>
      </c>
    </row>
    <row r="406" spans="1:7" x14ac:dyDescent="0.2">
      <c r="A406" t="s">
        <v>514</v>
      </c>
      <c r="B406" t="s">
        <v>1298</v>
      </c>
      <c r="G406">
        <f>INDEX(Input_Score!D:D,MATCH(Quadrant_GoogleSheets!B406,Input_Score!A:A,0))</f>
        <v>5</v>
      </c>
    </row>
    <row r="407" spans="1:7" x14ac:dyDescent="0.2">
      <c r="A407" t="s">
        <v>515</v>
      </c>
      <c r="B407" t="s">
        <v>1298</v>
      </c>
      <c r="G407">
        <f>INDEX(Input_Score!D:D,MATCH(Quadrant_GoogleSheets!B407,Input_Score!A:A,0))</f>
        <v>5</v>
      </c>
    </row>
    <row r="408" spans="1:7" x14ac:dyDescent="0.2">
      <c r="A408" t="s">
        <v>516</v>
      </c>
      <c r="B408" t="s">
        <v>1288</v>
      </c>
      <c r="C408">
        <v>2</v>
      </c>
      <c r="D408">
        <v>-1</v>
      </c>
      <c r="E408" t="s">
        <v>1405</v>
      </c>
      <c r="G408">
        <f>INDEX(Input_Score!D:D,MATCH(Quadrant_GoogleSheets!B408,Input_Score!A:A,0))</f>
        <v>3</v>
      </c>
    </row>
    <row r="409" spans="1:7" x14ac:dyDescent="0.2">
      <c r="A409" t="s">
        <v>517</v>
      </c>
      <c r="B409" t="s">
        <v>1288</v>
      </c>
      <c r="C409">
        <v>2</v>
      </c>
      <c r="D409">
        <v>-1</v>
      </c>
      <c r="G409">
        <f>INDEX(Input_Score!D:D,MATCH(Quadrant_GoogleSheets!B409,Input_Score!A:A,0))</f>
        <v>3</v>
      </c>
    </row>
    <row r="410" spans="1:7" x14ac:dyDescent="0.2">
      <c r="A410" t="s">
        <v>518</v>
      </c>
      <c r="B410" t="s">
        <v>1288</v>
      </c>
      <c r="C410">
        <v>2</v>
      </c>
      <c r="D410">
        <v>-1</v>
      </c>
      <c r="G410">
        <f>INDEX(Input_Score!D:D,MATCH(Quadrant_GoogleSheets!B410,Input_Score!A:A,0))</f>
        <v>3</v>
      </c>
    </row>
    <row r="411" spans="1:7" x14ac:dyDescent="0.2">
      <c r="A411" t="s">
        <v>519</v>
      </c>
      <c r="B411" t="s">
        <v>1288</v>
      </c>
      <c r="C411">
        <v>2</v>
      </c>
      <c r="D411">
        <v>-1</v>
      </c>
      <c r="G411">
        <f>INDEX(Input_Score!D:D,MATCH(Quadrant_GoogleSheets!B411,Input_Score!A:A,0))</f>
        <v>3</v>
      </c>
    </row>
    <row r="412" spans="1:7" x14ac:dyDescent="0.2">
      <c r="A412" t="s">
        <v>520</v>
      </c>
      <c r="B412" t="s">
        <v>1288</v>
      </c>
      <c r="C412">
        <v>2</v>
      </c>
      <c r="D412">
        <v>-1</v>
      </c>
      <c r="G412">
        <f>INDEX(Input_Score!D:D,MATCH(Quadrant_GoogleSheets!B412,Input_Score!A:A,0))</f>
        <v>3</v>
      </c>
    </row>
    <row r="413" spans="1:7" x14ac:dyDescent="0.2">
      <c r="A413" t="s">
        <v>521</v>
      </c>
      <c r="B413" t="s">
        <v>1298</v>
      </c>
      <c r="E413" t="s">
        <v>1369</v>
      </c>
      <c r="G413">
        <f>INDEX(Input_Score!D:D,MATCH(Quadrant_GoogleSheets!B413,Input_Score!A:A,0))</f>
        <v>5</v>
      </c>
    </row>
    <row r="414" spans="1:7" x14ac:dyDescent="0.2">
      <c r="A414" t="s">
        <v>522</v>
      </c>
      <c r="B414" t="s">
        <v>1288</v>
      </c>
      <c r="C414">
        <v>2</v>
      </c>
      <c r="D414">
        <v>-1</v>
      </c>
      <c r="G414">
        <f>INDEX(Input_Score!D:D,MATCH(Quadrant_GoogleSheets!B414,Input_Score!A:A,0))</f>
        <v>3</v>
      </c>
    </row>
    <row r="415" spans="1:7" x14ac:dyDescent="0.2">
      <c r="A415" t="s">
        <v>523</v>
      </c>
      <c r="B415" t="s">
        <v>1288</v>
      </c>
      <c r="C415">
        <v>2</v>
      </c>
      <c r="D415">
        <v>-1</v>
      </c>
      <c r="G415">
        <f>INDEX(Input_Score!D:D,MATCH(Quadrant_GoogleSheets!B415,Input_Score!A:A,0))</f>
        <v>3</v>
      </c>
    </row>
    <row r="416" spans="1:7" x14ac:dyDescent="0.2">
      <c r="A416" t="s">
        <v>524</v>
      </c>
      <c r="B416" t="s">
        <v>1298</v>
      </c>
      <c r="G416">
        <f>INDEX(Input_Score!D:D,MATCH(Quadrant_GoogleSheets!B416,Input_Score!A:A,0))</f>
        <v>5</v>
      </c>
    </row>
    <row r="417" spans="1:7" x14ac:dyDescent="0.2">
      <c r="A417" t="s">
        <v>525</v>
      </c>
      <c r="B417" t="s">
        <v>1288</v>
      </c>
      <c r="C417">
        <v>2</v>
      </c>
      <c r="D417">
        <v>-1</v>
      </c>
      <c r="G417">
        <f>INDEX(Input_Score!D:D,MATCH(Quadrant_GoogleSheets!B417,Input_Score!A:A,0))</f>
        <v>3</v>
      </c>
    </row>
    <row r="418" spans="1:7" x14ac:dyDescent="0.2">
      <c r="A418" t="s">
        <v>526</v>
      </c>
      <c r="B418" t="s">
        <v>1288</v>
      </c>
      <c r="C418">
        <v>2</v>
      </c>
      <c r="D418">
        <v>-1</v>
      </c>
      <c r="G418">
        <f>INDEX(Input_Score!D:D,MATCH(Quadrant_GoogleSheets!B418,Input_Score!A:A,0))</f>
        <v>3</v>
      </c>
    </row>
    <row r="419" spans="1:7" x14ac:dyDescent="0.2">
      <c r="A419" t="s">
        <v>527</v>
      </c>
      <c r="B419" t="s">
        <v>1288</v>
      </c>
      <c r="C419">
        <v>2</v>
      </c>
      <c r="D419">
        <v>-1</v>
      </c>
      <c r="G419">
        <f>INDEX(Input_Score!D:D,MATCH(Quadrant_GoogleSheets!B419,Input_Score!A:A,0))</f>
        <v>3</v>
      </c>
    </row>
    <row r="420" spans="1:7" x14ac:dyDescent="0.2">
      <c r="A420" t="s">
        <v>528</v>
      </c>
      <c r="B420" t="s">
        <v>1303</v>
      </c>
      <c r="C420">
        <v>-2</v>
      </c>
      <c r="D420">
        <v>-1</v>
      </c>
      <c r="G420">
        <f>INDEX(Input_Score!D:D,MATCH(Quadrant_GoogleSheets!B420,Input_Score!A:A,0))</f>
        <v>1</v>
      </c>
    </row>
    <row r="421" spans="1:7" x14ac:dyDescent="0.2">
      <c r="A421" t="s">
        <v>529</v>
      </c>
      <c r="B421" t="s">
        <v>1303</v>
      </c>
      <c r="C421">
        <v>-2</v>
      </c>
      <c r="D421">
        <v>-1</v>
      </c>
      <c r="G421">
        <f>INDEX(Input_Score!D:D,MATCH(Quadrant_GoogleSheets!B421,Input_Score!A:A,0))</f>
        <v>1</v>
      </c>
    </row>
    <row r="422" spans="1:7" x14ac:dyDescent="0.2">
      <c r="A422" t="s">
        <v>1272</v>
      </c>
      <c r="B422" t="s">
        <v>1303</v>
      </c>
      <c r="C422">
        <v>-2</v>
      </c>
      <c r="D422">
        <v>-1</v>
      </c>
      <c r="G422">
        <f>INDEX(Input_Score!D:D,MATCH(Quadrant_GoogleSheets!B422,Input_Score!A:A,0))</f>
        <v>1</v>
      </c>
    </row>
    <row r="423" spans="1:7" x14ac:dyDescent="0.2">
      <c r="A423" t="s">
        <v>1273</v>
      </c>
      <c r="B423" t="s">
        <v>1303</v>
      </c>
      <c r="C423">
        <v>-2</v>
      </c>
      <c r="D423">
        <v>-1</v>
      </c>
      <c r="G423">
        <f>INDEX(Input_Score!D:D,MATCH(Quadrant_GoogleSheets!B423,Input_Score!A:A,0))</f>
        <v>1</v>
      </c>
    </row>
    <row r="424" spans="1:7" x14ac:dyDescent="0.2">
      <c r="A424" t="s">
        <v>532</v>
      </c>
      <c r="B424" t="s">
        <v>1303</v>
      </c>
      <c r="C424">
        <v>-2</v>
      </c>
      <c r="D424">
        <v>-1</v>
      </c>
      <c r="G424">
        <f>INDEX(Input_Score!D:D,MATCH(Quadrant_GoogleSheets!B424,Input_Score!A:A,0))</f>
        <v>1</v>
      </c>
    </row>
    <row r="425" spans="1:7" x14ac:dyDescent="0.2">
      <c r="A425" t="s">
        <v>533</v>
      </c>
      <c r="B425" t="s">
        <v>1303</v>
      </c>
      <c r="C425">
        <v>-2</v>
      </c>
      <c r="D425">
        <v>-1</v>
      </c>
      <c r="G425">
        <f>INDEX(Input_Score!D:D,MATCH(Quadrant_GoogleSheets!B425,Input_Score!A:A,0))</f>
        <v>1</v>
      </c>
    </row>
    <row r="426" spans="1:7" x14ac:dyDescent="0.2">
      <c r="A426" t="s">
        <v>1275</v>
      </c>
      <c r="B426" t="s">
        <v>1303</v>
      </c>
      <c r="C426">
        <v>-2</v>
      </c>
      <c r="D426">
        <v>-1</v>
      </c>
      <c r="G426">
        <f>INDEX(Input_Score!D:D,MATCH(Quadrant_GoogleSheets!B426,Input_Score!A:A,0))</f>
        <v>1</v>
      </c>
    </row>
    <row r="427" spans="1:7" x14ac:dyDescent="0.2">
      <c r="A427" t="s">
        <v>535</v>
      </c>
      <c r="B427" t="s">
        <v>1303</v>
      </c>
      <c r="C427">
        <v>-2</v>
      </c>
      <c r="D427">
        <v>-1</v>
      </c>
      <c r="G427">
        <f>INDEX(Input_Score!D:D,MATCH(Quadrant_GoogleSheets!B427,Input_Score!A:A,0))</f>
        <v>1</v>
      </c>
    </row>
    <row r="428" spans="1:7" x14ac:dyDescent="0.2">
      <c r="A428" t="s">
        <v>536</v>
      </c>
      <c r="B428" t="s">
        <v>1303</v>
      </c>
      <c r="C428">
        <v>-2</v>
      </c>
      <c r="D428">
        <v>-1</v>
      </c>
      <c r="G428">
        <f>INDEX(Input_Score!D:D,MATCH(Quadrant_GoogleSheets!B428,Input_Score!A:A,0))</f>
        <v>1</v>
      </c>
    </row>
    <row r="429" spans="1:7" x14ac:dyDescent="0.2">
      <c r="A429" t="s">
        <v>537</v>
      </c>
      <c r="B429" t="s">
        <v>1303</v>
      </c>
      <c r="C429">
        <v>-2</v>
      </c>
      <c r="D429">
        <v>-1</v>
      </c>
      <c r="G429">
        <f>INDEX(Input_Score!D:D,MATCH(Quadrant_GoogleSheets!B429,Input_Score!A:A,0))</f>
        <v>1</v>
      </c>
    </row>
    <row r="430" spans="1:7" x14ac:dyDescent="0.2">
      <c r="A430" t="s">
        <v>538</v>
      </c>
      <c r="B430" t="s">
        <v>1303</v>
      </c>
      <c r="C430">
        <v>-2</v>
      </c>
      <c r="D430">
        <v>-1</v>
      </c>
      <c r="G430">
        <f>INDEX(Input_Score!D:D,MATCH(Quadrant_GoogleSheets!B430,Input_Score!A:A,0))</f>
        <v>1</v>
      </c>
    </row>
    <row r="431" spans="1:7" x14ac:dyDescent="0.2">
      <c r="A431" t="s">
        <v>539</v>
      </c>
      <c r="B431" t="s">
        <v>1303</v>
      </c>
      <c r="C431">
        <v>-2</v>
      </c>
      <c r="D431">
        <v>-1</v>
      </c>
      <c r="G431">
        <f>INDEX(Input_Score!D:D,MATCH(Quadrant_GoogleSheets!B431,Input_Score!A:A,0))</f>
        <v>1</v>
      </c>
    </row>
    <row r="432" spans="1:7" x14ac:dyDescent="0.2">
      <c r="A432" t="s">
        <v>540</v>
      </c>
      <c r="B432" t="s">
        <v>1303</v>
      </c>
      <c r="C432">
        <v>-2</v>
      </c>
      <c r="D432">
        <v>-1</v>
      </c>
      <c r="G432">
        <f>INDEX(Input_Score!D:D,MATCH(Quadrant_GoogleSheets!B432,Input_Score!A:A,0))</f>
        <v>1</v>
      </c>
    </row>
    <row r="433" spans="1:7" x14ac:dyDescent="0.2">
      <c r="A433" t="s">
        <v>541</v>
      </c>
      <c r="B433" t="s">
        <v>1303</v>
      </c>
      <c r="C433">
        <v>-2</v>
      </c>
      <c r="D433">
        <v>-1</v>
      </c>
      <c r="G433">
        <f>INDEX(Input_Score!D:D,MATCH(Quadrant_GoogleSheets!B433,Input_Score!A:A,0))</f>
        <v>1</v>
      </c>
    </row>
    <row r="434" spans="1:7" x14ac:dyDescent="0.2">
      <c r="A434" t="s">
        <v>542</v>
      </c>
      <c r="B434" t="s">
        <v>1303</v>
      </c>
      <c r="C434">
        <v>-2</v>
      </c>
      <c r="D434">
        <v>-1</v>
      </c>
      <c r="G434">
        <f>INDEX(Input_Score!D:D,MATCH(Quadrant_GoogleSheets!B434,Input_Score!A:A,0))</f>
        <v>1</v>
      </c>
    </row>
    <row r="435" spans="1:7" x14ac:dyDescent="0.2">
      <c r="A435" t="s">
        <v>543</v>
      </c>
      <c r="B435" t="s">
        <v>1303</v>
      </c>
      <c r="C435">
        <v>-2</v>
      </c>
      <c r="D435">
        <v>-1</v>
      </c>
      <c r="G435">
        <f>INDEX(Input_Score!D:D,MATCH(Quadrant_GoogleSheets!B435,Input_Score!A:A,0))</f>
        <v>1</v>
      </c>
    </row>
    <row r="436" spans="1:7" x14ac:dyDescent="0.2">
      <c r="A436" t="s">
        <v>544</v>
      </c>
      <c r="B436" t="s">
        <v>1303</v>
      </c>
      <c r="C436">
        <v>-2</v>
      </c>
      <c r="D436">
        <v>-1</v>
      </c>
      <c r="G436">
        <f>INDEX(Input_Score!D:D,MATCH(Quadrant_GoogleSheets!B436,Input_Score!A:A,0))</f>
        <v>1</v>
      </c>
    </row>
    <row r="437" spans="1:7" x14ac:dyDescent="0.2">
      <c r="A437" t="s">
        <v>545</v>
      </c>
      <c r="B437" t="s">
        <v>1303</v>
      </c>
      <c r="C437">
        <v>-2</v>
      </c>
      <c r="D437">
        <v>-1</v>
      </c>
      <c r="G437">
        <f>INDEX(Input_Score!D:D,MATCH(Quadrant_GoogleSheets!B437,Input_Score!A:A,0))</f>
        <v>1</v>
      </c>
    </row>
    <row r="438" spans="1:7" x14ac:dyDescent="0.2">
      <c r="A438" t="s">
        <v>546</v>
      </c>
      <c r="B438" t="s">
        <v>1303</v>
      </c>
      <c r="C438">
        <v>-2</v>
      </c>
      <c r="D438">
        <v>-1</v>
      </c>
      <c r="G438">
        <f>INDEX(Input_Score!D:D,MATCH(Quadrant_GoogleSheets!B438,Input_Score!A:A,0))</f>
        <v>1</v>
      </c>
    </row>
    <row r="439" spans="1:7" x14ac:dyDescent="0.2">
      <c r="A439" t="s">
        <v>547</v>
      </c>
      <c r="B439" t="s">
        <v>1303</v>
      </c>
      <c r="C439">
        <v>-2</v>
      </c>
      <c r="D439">
        <v>-1</v>
      </c>
      <c r="G439">
        <f>INDEX(Input_Score!D:D,MATCH(Quadrant_GoogleSheets!B439,Input_Score!A:A,0))</f>
        <v>1</v>
      </c>
    </row>
    <row r="440" spans="1:7" x14ac:dyDescent="0.2">
      <c r="A440" t="s">
        <v>548</v>
      </c>
      <c r="B440" t="s">
        <v>1303</v>
      </c>
      <c r="C440">
        <v>-2</v>
      </c>
      <c r="D440">
        <v>-1</v>
      </c>
      <c r="G440">
        <f>INDEX(Input_Score!D:D,MATCH(Quadrant_GoogleSheets!B440,Input_Score!A:A,0))</f>
        <v>1</v>
      </c>
    </row>
    <row r="441" spans="1:7" x14ac:dyDescent="0.2">
      <c r="A441" t="s">
        <v>549</v>
      </c>
      <c r="B441" t="s">
        <v>1303</v>
      </c>
      <c r="C441">
        <v>-2</v>
      </c>
      <c r="D441">
        <v>-1</v>
      </c>
      <c r="G441">
        <f>INDEX(Input_Score!D:D,MATCH(Quadrant_GoogleSheets!B441,Input_Score!A:A,0))</f>
        <v>1</v>
      </c>
    </row>
    <row r="442" spans="1:7" x14ac:dyDescent="0.2">
      <c r="A442" t="s">
        <v>550</v>
      </c>
      <c r="B442" t="s">
        <v>1303</v>
      </c>
      <c r="C442">
        <v>-2</v>
      </c>
      <c r="D442">
        <v>-1</v>
      </c>
      <c r="G442">
        <f>INDEX(Input_Score!D:D,MATCH(Quadrant_GoogleSheets!B442,Input_Score!A:A,0))</f>
        <v>1</v>
      </c>
    </row>
    <row r="443" spans="1:7" x14ac:dyDescent="0.2">
      <c r="A443" t="s">
        <v>1276</v>
      </c>
      <c r="B443" t="s">
        <v>1303</v>
      </c>
      <c r="C443">
        <v>-2</v>
      </c>
      <c r="D443">
        <v>-1</v>
      </c>
      <c r="G443">
        <f>INDEX(Input_Score!D:D,MATCH(Quadrant_GoogleSheets!B443,Input_Score!A:A,0))</f>
        <v>1</v>
      </c>
    </row>
    <row r="444" spans="1:7" x14ac:dyDescent="0.2">
      <c r="A444" t="s">
        <v>1276</v>
      </c>
      <c r="B444" t="s">
        <v>1303</v>
      </c>
      <c r="C444">
        <v>-2</v>
      </c>
      <c r="D444">
        <v>-1</v>
      </c>
      <c r="G444">
        <f>INDEX(Input_Score!D:D,MATCH(Quadrant_GoogleSheets!B444,Input_Score!A:A,0))</f>
        <v>1</v>
      </c>
    </row>
    <row r="445" spans="1:7" x14ac:dyDescent="0.2">
      <c r="A445" t="s">
        <v>552</v>
      </c>
      <c r="B445" t="s">
        <v>1303</v>
      </c>
      <c r="C445">
        <v>-2</v>
      </c>
      <c r="D445">
        <v>-1</v>
      </c>
      <c r="G445">
        <f>INDEX(Input_Score!D:D,MATCH(Quadrant_GoogleSheets!B445,Input_Score!A:A,0))</f>
        <v>1</v>
      </c>
    </row>
    <row r="446" spans="1:7" x14ac:dyDescent="0.2">
      <c r="A446" t="s">
        <v>553</v>
      </c>
      <c r="B446" t="s">
        <v>1303</v>
      </c>
      <c r="C446">
        <v>-2</v>
      </c>
      <c r="D446">
        <v>-1</v>
      </c>
      <c r="G446">
        <f>INDEX(Input_Score!D:D,MATCH(Quadrant_GoogleSheets!B446,Input_Score!A:A,0))</f>
        <v>1</v>
      </c>
    </row>
    <row r="447" spans="1:7" x14ac:dyDescent="0.2">
      <c r="A447" t="s">
        <v>554</v>
      </c>
      <c r="B447" t="s">
        <v>1303</v>
      </c>
      <c r="C447">
        <v>-2</v>
      </c>
      <c r="D447">
        <v>-1</v>
      </c>
      <c r="G447">
        <f>INDEX(Input_Score!D:D,MATCH(Quadrant_GoogleSheets!B447,Input_Score!A:A,0))</f>
        <v>1</v>
      </c>
    </row>
    <row r="448" spans="1:7" x14ac:dyDescent="0.2">
      <c r="A448" t="s">
        <v>555</v>
      </c>
      <c r="B448" t="s">
        <v>1303</v>
      </c>
      <c r="C448">
        <v>-2</v>
      </c>
      <c r="D448">
        <v>-1</v>
      </c>
      <c r="G448">
        <f>INDEX(Input_Score!D:D,MATCH(Quadrant_GoogleSheets!B448,Input_Score!A:A,0))</f>
        <v>1</v>
      </c>
    </row>
    <row r="449" spans="1:7" x14ac:dyDescent="0.2">
      <c r="A449" t="s">
        <v>556</v>
      </c>
      <c r="B449" t="s">
        <v>1303</v>
      </c>
      <c r="C449">
        <v>-2</v>
      </c>
      <c r="D449">
        <v>-1</v>
      </c>
      <c r="G449">
        <f>INDEX(Input_Score!D:D,MATCH(Quadrant_GoogleSheets!B449,Input_Score!A:A,0))</f>
        <v>1</v>
      </c>
    </row>
    <row r="450" spans="1:7" x14ac:dyDescent="0.2">
      <c r="A450" t="s">
        <v>557</v>
      </c>
      <c r="B450" t="s">
        <v>1303</v>
      </c>
      <c r="C450">
        <v>-2</v>
      </c>
      <c r="D450">
        <v>-1</v>
      </c>
      <c r="G450">
        <f>INDEX(Input_Score!D:D,MATCH(Quadrant_GoogleSheets!B450,Input_Score!A:A,0))</f>
        <v>1</v>
      </c>
    </row>
    <row r="451" spans="1:7" x14ac:dyDescent="0.2">
      <c r="A451" t="s">
        <v>558</v>
      </c>
      <c r="B451" t="s">
        <v>1303</v>
      </c>
      <c r="C451">
        <v>-2</v>
      </c>
      <c r="D451">
        <v>-1</v>
      </c>
      <c r="G451">
        <f>INDEX(Input_Score!D:D,MATCH(Quadrant_GoogleSheets!B451,Input_Score!A:A,0))</f>
        <v>1</v>
      </c>
    </row>
    <row r="452" spans="1:7" x14ac:dyDescent="0.2">
      <c r="A452" t="s">
        <v>559</v>
      </c>
      <c r="B452" t="s">
        <v>1303</v>
      </c>
      <c r="C452">
        <v>-2</v>
      </c>
      <c r="D452">
        <v>-1</v>
      </c>
      <c r="G452">
        <f>INDEX(Input_Score!D:D,MATCH(Quadrant_GoogleSheets!B452,Input_Score!A:A,0))</f>
        <v>1</v>
      </c>
    </row>
    <row r="453" spans="1:7" x14ac:dyDescent="0.2">
      <c r="A453" t="s">
        <v>560</v>
      </c>
      <c r="B453" t="s">
        <v>1303</v>
      </c>
      <c r="C453">
        <v>-2</v>
      </c>
      <c r="D453">
        <v>-1</v>
      </c>
      <c r="G453">
        <f>INDEX(Input_Score!D:D,MATCH(Quadrant_GoogleSheets!B453,Input_Score!A:A,0))</f>
        <v>1</v>
      </c>
    </row>
    <row r="454" spans="1:7" x14ac:dyDescent="0.2">
      <c r="A454" t="s">
        <v>561</v>
      </c>
      <c r="B454" t="s">
        <v>1303</v>
      </c>
      <c r="C454">
        <v>-2</v>
      </c>
      <c r="D454">
        <v>-1</v>
      </c>
      <c r="G454">
        <f>INDEX(Input_Score!D:D,MATCH(Quadrant_GoogleSheets!B454,Input_Score!A:A,0))</f>
        <v>1</v>
      </c>
    </row>
    <row r="455" spans="1:7" x14ac:dyDescent="0.2">
      <c r="A455" t="s">
        <v>1278</v>
      </c>
      <c r="B455" t="s">
        <v>1303</v>
      </c>
      <c r="C455">
        <v>-2</v>
      </c>
      <c r="D455">
        <v>-1</v>
      </c>
      <c r="G455">
        <f>INDEX(Input_Score!D:D,MATCH(Quadrant_GoogleSheets!B455,Input_Score!A:A,0))</f>
        <v>1</v>
      </c>
    </row>
    <row r="456" spans="1:7" x14ac:dyDescent="0.2">
      <c r="A456" t="s">
        <v>563</v>
      </c>
      <c r="B456" t="s">
        <v>1303</v>
      </c>
      <c r="C456">
        <v>-2</v>
      </c>
      <c r="D456">
        <v>-1</v>
      </c>
      <c r="G456">
        <f>INDEX(Input_Score!D:D,MATCH(Quadrant_GoogleSheets!B456,Input_Score!A:A,0))</f>
        <v>1</v>
      </c>
    </row>
    <row r="457" spans="1:7" x14ac:dyDescent="0.2">
      <c r="A457" t="s">
        <v>564</v>
      </c>
      <c r="B457" t="s">
        <v>1303</v>
      </c>
      <c r="C457">
        <v>-2</v>
      </c>
      <c r="D457">
        <v>-1</v>
      </c>
      <c r="G457">
        <f>INDEX(Input_Score!D:D,MATCH(Quadrant_GoogleSheets!B457,Input_Score!A:A,0))</f>
        <v>1</v>
      </c>
    </row>
    <row r="458" spans="1:7" x14ac:dyDescent="0.2">
      <c r="A458" t="s">
        <v>565</v>
      </c>
      <c r="B458" t="s">
        <v>1303</v>
      </c>
      <c r="C458">
        <v>-2</v>
      </c>
      <c r="D458">
        <v>-1</v>
      </c>
      <c r="G458">
        <f>INDEX(Input_Score!D:D,MATCH(Quadrant_GoogleSheets!B458,Input_Score!A:A,0))</f>
        <v>1</v>
      </c>
    </row>
    <row r="459" spans="1:7" x14ac:dyDescent="0.2">
      <c r="A459" t="s">
        <v>566</v>
      </c>
      <c r="B459" t="s">
        <v>1303</v>
      </c>
      <c r="C459">
        <v>-2</v>
      </c>
      <c r="D459">
        <v>-1</v>
      </c>
      <c r="G459">
        <f>INDEX(Input_Score!D:D,MATCH(Quadrant_GoogleSheets!B459,Input_Score!A:A,0))</f>
        <v>1</v>
      </c>
    </row>
    <row r="460" spans="1:7" x14ac:dyDescent="0.2">
      <c r="A460" t="s">
        <v>567</v>
      </c>
      <c r="B460" t="s">
        <v>1303</v>
      </c>
      <c r="C460">
        <v>-2</v>
      </c>
      <c r="D460">
        <v>-1</v>
      </c>
      <c r="G460">
        <f>INDEX(Input_Score!D:D,MATCH(Quadrant_GoogleSheets!B460,Input_Score!A:A,0))</f>
        <v>1</v>
      </c>
    </row>
    <row r="461" spans="1:7" x14ac:dyDescent="0.2">
      <c r="A461" t="s">
        <v>568</v>
      </c>
      <c r="B461" t="s">
        <v>1303</v>
      </c>
      <c r="C461">
        <v>-2</v>
      </c>
      <c r="D461">
        <v>-1</v>
      </c>
      <c r="G461">
        <f>INDEX(Input_Score!D:D,MATCH(Quadrant_GoogleSheets!B461,Input_Score!A:A,0))</f>
        <v>1</v>
      </c>
    </row>
    <row r="462" spans="1:7" x14ac:dyDescent="0.2">
      <c r="A462" t="s">
        <v>569</v>
      </c>
      <c r="B462" t="s">
        <v>1303</v>
      </c>
      <c r="C462">
        <v>-2</v>
      </c>
      <c r="D462">
        <v>-1</v>
      </c>
      <c r="G462">
        <f>INDEX(Input_Score!D:D,MATCH(Quadrant_GoogleSheets!B462,Input_Score!A:A,0))</f>
        <v>1</v>
      </c>
    </row>
    <row r="463" spans="1:7" x14ac:dyDescent="0.2">
      <c r="A463" t="s">
        <v>570</v>
      </c>
      <c r="B463" t="s">
        <v>1303</v>
      </c>
      <c r="C463">
        <v>-2</v>
      </c>
      <c r="D463">
        <v>-1</v>
      </c>
      <c r="G463">
        <f>INDEX(Input_Score!D:D,MATCH(Quadrant_GoogleSheets!B463,Input_Score!A:A,0))</f>
        <v>1</v>
      </c>
    </row>
    <row r="464" spans="1:7" x14ac:dyDescent="0.2">
      <c r="A464" t="s">
        <v>571</v>
      </c>
      <c r="B464" t="s">
        <v>1303</v>
      </c>
      <c r="C464">
        <v>-2</v>
      </c>
      <c r="D464">
        <v>-1</v>
      </c>
      <c r="G464">
        <f>INDEX(Input_Score!D:D,MATCH(Quadrant_GoogleSheets!B464,Input_Score!A:A,0))</f>
        <v>1</v>
      </c>
    </row>
    <row r="465" spans="1:7" x14ac:dyDescent="0.2">
      <c r="A465" t="s">
        <v>572</v>
      </c>
      <c r="B465" t="s">
        <v>1303</v>
      </c>
      <c r="C465">
        <v>-2</v>
      </c>
      <c r="D465">
        <v>-1</v>
      </c>
      <c r="G465">
        <f>INDEX(Input_Score!D:D,MATCH(Quadrant_GoogleSheets!B465,Input_Score!A:A,0))</f>
        <v>1</v>
      </c>
    </row>
    <row r="466" spans="1:7" x14ac:dyDescent="0.2">
      <c r="A466" t="s">
        <v>573</v>
      </c>
      <c r="B466" t="s">
        <v>1303</v>
      </c>
      <c r="C466">
        <v>-2</v>
      </c>
      <c r="D466">
        <v>-1</v>
      </c>
      <c r="G466">
        <f>INDEX(Input_Score!D:D,MATCH(Quadrant_GoogleSheets!B466,Input_Score!A:A,0))</f>
        <v>1</v>
      </c>
    </row>
    <row r="467" spans="1:7" x14ac:dyDescent="0.2">
      <c r="A467" t="s">
        <v>574</v>
      </c>
      <c r="B467" t="s">
        <v>1303</v>
      </c>
      <c r="C467">
        <v>-2</v>
      </c>
      <c r="D467">
        <v>-1</v>
      </c>
      <c r="G467">
        <f>INDEX(Input_Score!D:D,MATCH(Quadrant_GoogleSheets!B467,Input_Score!A:A,0))</f>
        <v>1</v>
      </c>
    </row>
    <row r="468" spans="1:7" x14ac:dyDescent="0.2">
      <c r="A468" t="s">
        <v>575</v>
      </c>
      <c r="B468" t="s">
        <v>1349</v>
      </c>
      <c r="D468">
        <v>-1</v>
      </c>
      <c r="E468" t="s">
        <v>1406</v>
      </c>
      <c r="G468">
        <f>INDEX(Input_Score!D:D,MATCH(Quadrant_GoogleSheets!B468,Input_Score!A:A,0))</f>
        <v>2</v>
      </c>
    </row>
    <row r="469" spans="1:7" x14ac:dyDescent="0.2">
      <c r="A469" t="s">
        <v>1279</v>
      </c>
      <c r="B469" t="s">
        <v>1298</v>
      </c>
      <c r="G469">
        <f>INDEX(Input_Score!D:D,MATCH(Quadrant_GoogleSheets!B469,Input_Score!A:A,0))</f>
        <v>5</v>
      </c>
    </row>
    <row r="470" spans="1:7" x14ac:dyDescent="0.2">
      <c r="A470" t="s">
        <v>577</v>
      </c>
      <c r="B470" t="s">
        <v>1351</v>
      </c>
      <c r="D470">
        <v>2</v>
      </c>
      <c r="G470">
        <f>INDEX(Input_Score!D:D,MATCH(Quadrant_GoogleSheets!B470,Input_Score!A:A,0))</f>
        <v>8</v>
      </c>
    </row>
  </sheetData>
  <autoFilter ref="A10:E470" xr:uid="{F8F1B9F6-56F2-4E3C-987C-036CDC4847BD}"/>
  <hyperlinks>
    <hyperlink ref="A3" r:id="rId1" xr:uid="{3132D5E5-8EB7-4FFB-BBCE-FEFAC129DA4E}"/>
    <hyperlink ref="A6" r:id="rId2" xr:uid="{D52D099F-FA32-4A36-BAC1-3BF666A5ECF2}"/>
    <hyperlink ref="A1" r:id="rId3" location="gid=1805851971" xr:uid="{17A3FE83-EC79-4BE4-AF7E-11EB9EDC55F6}"/>
  </hyperlinks>
  <pageMargins left="0.7" right="0.7" top="0.75" bottom="0.75" header="0.3" footer="0.3"/>
  <pageSetup paperSize="9"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5D329-8B4B-473A-94EC-A1B0799B569C}">
  <dimension ref="A4:E14"/>
  <sheetViews>
    <sheetView tabSelected="1" workbookViewId="0">
      <selection activeCell="B5" sqref="B5"/>
    </sheetView>
  </sheetViews>
  <sheetFormatPr defaultRowHeight="14.25" x14ac:dyDescent="0.2"/>
  <cols>
    <col min="1" max="4" width="22.75" style="20" customWidth="1"/>
    <col min="5" max="5" width="29" customWidth="1"/>
  </cols>
  <sheetData>
    <row r="4" spans="1:5" ht="15" thickBot="1" x14ac:dyDescent="0.25"/>
    <row r="5" spans="1:5" ht="29.25" thickBot="1" x14ac:dyDescent="0.25">
      <c r="A5" s="22" t="s">
        <v>1409</v>
      </c>
      <c r="B5" s="34" t="s">
        <v>1425</v>
      </c>
      <c r="C5" s="23" t="s">
        <v>1410</v>
      </c>
      <c r="D5" s="35" t="s">
        <v>1411</v>
      </c>
      <c r="E5" s="6" t="s">
        <v>1432</v>
      </c>
    </row>
    <row r="6" spans="1:5" ht="15" thickBot="1" x14ac:dyDescent="0.25">
      <c r="A6" s="24" t="s">
        <v>6</v>
      </c>
      <c r="B6" s="25" t="s">
        <v>1412</v>
      </c>
      <c r="C6" s="26" t="s">
        <v>1413</v>
      </c>
      <c r="D6" s="36">
        <v>9</v>
      </c>
      <c r="E6" s="6" t="str">
        <f>A6&amp;". "&amp;B6</f>
        <v>A. publicly own and operated</v>
      </c>
    </row>
    <row r="7" spans="1:5" ht="26.25" thickBot="1" x14ac:dyDescent="0.25">
      <c r="A7" s="27" t="s">
        <v>1288</v>
      </c>
      <c r="B7" s="25" t="s">
        <v>1414</v>
      </c>
      <c r="C7" s="26" t="s">
        <v>1415</v>
      </c>
      <c r="D7" s="36">
        <v>3</v>
      </c>
      <c r="E7" s="6" t="str">
        <f t="shared" ref="E7:E14" si="0">A7&amp;". "&amp;B7</f>
        <v>B. publicly own privately operated</v>
      </c>
    </row>
    <row r="8" spans="1:5" ht="15" thickBot="1" x14ac:dyDescent="0.25">
      <c r="A8" s="28" t="s">
        <v>1298</v>
      </c>
      <c r="B8" s="29" t="s">
        <v>1437</v>
      </c>
      <c r="C8" s="26" t="s">
        <v>1416</v>
      </c>
      <c r="D8" s="36">
        <v>5</v>
      </c>
      <c r="E8" s="6" t="str">
        <f t="shared" si="0"/>
        <v>C. jointly owned and operated</v>
      </c>
    </row>
    <row r="9" spans="1:5" ht="26.25" thickBot="1" x14ac:dyDescent="0.25">
      <c r="A9" s="30" t="s">
        <v>1296</v>
      </c>
      <c r="B9" s="25" t="s">
        <v>1417</v>
      </c>
      <c r="C9" s="26" t="s">
        <v>1418</v>
      </c>
      <c r="D9" s="36">
        <v>7</v>
      </c>
      <c r="E9" s="6" t="str">
        <f t="shared" si="0"/>
        <v>D. privately own publicly operated</v>
      </c>
    </row>
    <row r="10" spans="1:5" ht="15" thickBot="1" x14ac:dyDescent="0.25">
      <c r="A10" s="31" t="s">
        <v>1303</v>
      </c>
      <c r="B10" s="25" t="s">
        <v>1419</v>
      </c>
      <c r="C10" s="26" t="s">
        <v>1420</v>
      </c>
      <c r="D10" s="36">
        <v>1</v>
      </c>
      <c r="E10" s="6" t="str">
        <f t="shared" si="0"/>
        <v>E. privately own and operated</v>
      </c>
    </row>
    <row r="11" spans="1:5" ht="26.25" thickBot="1" x14ac:dyDescent="0.25">
      <c r="A11" s="32" t="s">
        <v>1294</v>
      </c>
      <c r="B11" s="33" t="s">
        <v>1438</v>
      </c>
      <c r="C11" s="26" t="s">
        <v>1421</v>
      </c>
      <c r="D11" s="36">
        <v>6</v>
      </c>
      <c r="E11" s="6" t="str">
        <f t="shared" si="0"/>
        <v>F. publicly owned semi-publicly operated</v>
      </c>
    </row>
    <row r="12" spans="1:5" ht="15" thickBot="1" x14ac:dyDescent="0.25">
      <c r="A12" s="32" t="s">
        <v>1351</v>
      </c>
      <c r="B12" s="33" t="s">
        <v>1439</v>
      </c>
      <c r="C12" s="26" t="s">
        <v>1422</v>
      </c>
      <c r="D12" s="36">
        <v>8</v>
      </c>
      <c r="E12" s="6" t="str">
        <f t="shared" si="0"/>
        <v>G. jointly owned publicly operate</v>
      </c>
    </row>
    <row r="13" spans="1:5" ht="26.25" thickBot="1" x14ac:dyDescent="0.25">
      <c r="A13" s="32" t="s">
        <v>1306</v>
      </c>
      <c r="B13" s="33" t="s">
        <v>1440</v>
      </c>
      <c r="C13" s="26" t="s">
        <v>1423</v>
      </c>
      <c r="D13" s="36">
        <v>4</v>
      </c>
      <c r="E13" s="6" t="str">
        <f t="shared" si="0"/>
        <v>H. privately owned semi-publicly operated</v>
      </c>
    </row>
    <row r="14" spans="1:5" ht="26.25" thickBot="1" x14ac:dyDescent="0.25">
      <c r="A14" s="32" t="s">
        <v>1349</v>
      </c>
      <c r="B14" s="33" t="s">
        <v>1441</v>
      </c>
      <c r="C14" s="26" t="s">
        <v>1424</v>
      </c>
      <c r="D14" s="36">
        <v>2</v>
      </c>
      <c r="E14" s="6" t="str">
        <f t="shared" si="0"/>
        <v>I. jointly owned privately operated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0289D-85E4-476D-9EB7-515D83DE64BB}">
  <dimension ref="A1"/>
  <sheetViews>
    <sheetView workbookViewId="0">
      <selection activeCell="A2" sqref="A2"/>
    </sheetView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90C7C6-0A5F-4C11-AEE0-6947C2207F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Conclude</vt:lpstr>
      <vt:lpstr>Location01</vt:lpstr>
      <vt:lpstr>Link</vt:lpstr>
      <vt:lpstr>Degree of Public Space By Distr</vt:lpstr>
      <vt:lpstr>Location</vt:lpstr>
      <vt:lpstr>Sheet2</vt:lpstr>
      <vt:lpstr>Quadrant</vt:lpstr>
      <vt:lpstr>Sheet1</vt:lpstr>
      <vt:lpstr>RawData_Position</vt:lpstr>
      <vt:lpstr>Quadrant_GoogleSheets</vt:lpstr>
      <vt:lpstr>Input_Score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BangkokReportServices</dc:creator>
  <cp:lastModifiedBy>BangkokReportServices</cp:lastModifiedBy>
  <dcterms:created xsi:type="dcterms:W3CDTF">2021-04-11T03:46:34Z</dcterms:created>
  <dcterms:modified xsi:type="dcterms:W3CDTF">2021-04-26T06:23:44Z</dcterms:modified>
</cp:coreProperties>
</file>