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ous\Desktop\"/>
    </mc:Choice>
  </mc:AlternateContent>
  <xr:revisionPtr revIDLastSave="0" documentId="13_ncr:1_{98EDDA5A-9CC4-439E-A790-833169AC6ACA}" xr6:coauthVersionLast="43" xr6:coauthVersionMax="43" xr10:uidLastSave="{00000000-0000-0000-0000-000000000000}"/>
  <bookViews>
    <workbookView xWindow="-108" yWindow="-108" windowWidth="23256" windowHeight="12576" firstSheet="1" activeTab="5" xr2:uid="{00000000-000D-0000-FFFF-FFFF00000000}"/>
  </bookViews>
  <sheets>
    <sheet name="State per category" sheetId="6" r:id="rId1"/>
    <sheet name="State per Sub-category" sheetId="7" r:id="rId2"/>
    <sheet name="State per date created" sheetId="9" r:id="rId3"/>
    <sheet name="bonus-pivot" sheetId="11" r:id="rId4"/>
    <sheet name="Bonus" sheetId="10" r:id="rId5"/>
    <sheet name="Sheet1" sheetId="1" r:id="rId6"/>
  </sheets>
  <definedNames>
    <definedName name="_xlnm._FilterDatabase" localSheetId="5" hidden="1">Sheet1!$N$1:$N$4115</definedName>
  </definedNames>
  <calcPr calcId="191029" concurrentCalc="0"/>
  <pivotCaches>
    <pivotCache cacheId="0" r:id="rId7"/>
    <pivotCache cacheId="1" r:id="rId8"/>
    <pivotCache cacheId="2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D13" i="10"/>
  <c r="C13" i="10"/>
  <c r="B13" i="10"/>
  <c r="E10" i="10"/>
  <c r="E11" i="10"/>
  <c r="E12" i="10"/>
  <c r="D12" i="10"/>
  <c r="C12" i="10"/>
  <c r="B12" i="10"/>
  <c r="D11" i="10"/>
  <c r="C11" i="10"/>
  <c r="B11" i="10"/>
  <c r="D10" i="10"/>
  <c r="C10" i="10"/>
  <c r="B10" i="10"/>
  <c r="E9" i="10"/>
  <c r="D9" i="10"/>
  <c r="C9" i="10"/>
  <c r="B9" i="10"/>
  <c r="E8" i="10"/>
  <c r="D8" i="10"/>
  <c r="C8" i="10"/>
  <c r="B8" i="10"/>
  <c r="E7" i="10"/>
  <c r="D7" i="10"/>
  <c r="C7" i="10"/>
  <c r="B7" i="10"/>
  <c r="E6" i="10"/>
  <c r="D6" i="10"/>
  <c r="C6" i="10"/>
  <c r="B6" i="10"/>
  <c r="E4" i="10"/>
  <c r="E5" i="10"/>
  <c r="D5" i="10"/>
  <c r="C5" i="10"/>
  <c r="B5" i="10"/>
  <c r="B4" i="10"/>
  <c r="C4" i="10"/>
  <c r="D4" i="10"/>
  <c r="E3" i="10"/>
  <c r="D3" i="10"/>
  <c r="C3" i="10"/>
  <c r="B3" i="10"/>
  <c r="E2" i="10"/>
  <c r="D2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Z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<sst xmlns="http://schemas.openxmlformats.org/spreadsheetml/2006/main" count="28956" uniqueCount="8406">
  <si>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</si>
  <si>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</si>
  <si>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</si>
  <si>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</si>
  <si>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</si>
  <si>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</si>
  <si>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</si>
  <si>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</si>
  <si>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</si>
  <si>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</si>
  <si>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</si>
  <si>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</si>
  <si>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</si>
  <si>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</si>
  <si>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</si>
  <si>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</si>
  <si>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</si>
  <si>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</si>
  <si>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</si>
  <si>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</si>
  <si>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</si>
  <si>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</si>
  <si>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</si>
  <si>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</si>
  <si>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</si>
  <si>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</si>
  <si>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</si>
  <si>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</si>
  <si>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</si>
  <si>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</si>
  <si>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</si>
  <si>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</si>
  <si>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</si>
  <si>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</si>
  <si>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</si>
  <si>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</si>
  <si>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</si>
  <si>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</si>
  <si>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</si>
  <si>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</si>
  <si>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</si>
  <si>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</si>
  <si>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</si>
  <si>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</si>
  <si>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</si>
  <si>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</si>
  <si>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</si>
  <si>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</si>
  <si>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</si>
  <si>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</si>
  <si>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</si>
  <si>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</si>
  <si>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</si>
  <si>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</si>
  <si>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</si>
  <si>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</si>
  <si>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</si>
  <si>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</si>
  <si>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</si>
  <si>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</si>
  <si>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</si>
  <si>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</si>
  <si>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</si>
  <si>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</si>
  <si>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</si>
  <si>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</si>
  <si>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</si>
  <si>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</si>
  <si>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</si>
  <si>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</si>
  <si>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</si>
  <si>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</si>
  <si>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</si>
  <si>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</si>
  <si>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</si>
  <si>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</si>
  <si>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</si>
  <si>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</si>
  <si>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</si>
  <si>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</si>
  <si>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</si>
  <si>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</si>
  <si>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</si>
  <si>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</si>
  <si>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</si>
  <si>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</si>
  <si>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</si>
  <si>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</si>
  <si>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</si>
  <si>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</si>
  <si>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</si>
  <si>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</si>
  <si>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</si>
  <si>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</si>
  <si>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</si>
  <si>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</si>
  <si>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</si>
  <si>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</si>
  <si>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</si>
  <si>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</si>
  <si>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</si>
  <si>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</si>
  <si>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</si>
  <si>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</si>
  <si>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</si>
  <si>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</si>
  <si>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</si>
  <si>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</si>
  <si>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</si>
  <si>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</si>
  <si>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</si>
  <si>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</si>
  <si>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</si>
  <si>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</si>
  <si>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</si>
  <si>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</si>
  <si>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</si>
  <si>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</si>
  <si>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</si>
  <si>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</si>
  <si>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</si>
  <si>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</si>
  <si>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</si>
  <si>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</si>
  <si>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</si>
  <si>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</si>
  <si>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</si>
  <si>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</si>
  <si>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</si>
  <si>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</si>
  <si>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</si>
  <si>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</si>
  <si>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</si>
  <si>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</si>
  <si>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</si>
  <si>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</si>
  <si>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</si>
  <si>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</si>
  <si>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</si>
  <si>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</si>
  <si>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</si>
  <si>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</si>
  <si>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</si>
  <si>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</si>
  <si>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</si>
  <si>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</si>
  <si>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</si>
  <si>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</si>
  <si>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</si>
  <si>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</si>
  <si>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</si>
  <si>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</si>
  <si>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</si>
  <si>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</si>
  <si>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</si>
  <si>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</si>
  <si>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</si>
  <si>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</si>
  <si>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</si>
  <si>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</si>
  <si>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</si>
  <si>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</si>
  <si>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</si>
  <si>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</si>
  <si>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</si>
  <si>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</si>
  <si>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</si>
  <si>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</si>
  <si>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</si>
  <si>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</si>
  <si>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</si>
  <si>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</si>
  <si>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</si>
  <si>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</si>
  <si>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</si>
  <si>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</si>
  <si>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</si>
  <si>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</si>
  <si>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</si>
  <si>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</si>
  <si>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</si>
  <si>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</si>
  <si>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</si>
  <si>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</si>
  <si>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</si>
  <si>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</si>
  <si>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</si>
  <si>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</si>
  <si>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</si>
  <si>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</si>
  <si>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</si>
  <si>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</si>
  <si>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</si>
  <si>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</si>
  <si>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</si>
  <si>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</si>
  <si>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</si>
  <si>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</si>
  <si>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</si>
  <si>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</si>
  <si>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</si>
  <si>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</si>
  <si>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</si>
  <si>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</si>
  <si>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</si>
  <si>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</si>
  <si>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</si>
  <si>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</si>
  <si>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</si>
  <si>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</si>
  <si>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</si>
  <si>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</si>
  <si>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</si>
  <si>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</si>
  <si>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</si>
  <si>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</si>
  <si>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</si>
  <si>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</si>
  <si>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</si>
  <si>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</si>
  <si>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</si>
  <si>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</si>
  <si>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</si>
  <si>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</si>
  <si>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</si>
  <si>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</si>
  <si>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</si>
  <si>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</si>
  <si>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</si>
  <si>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</si>
  <si>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</si>
  <si>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</si>
  <si>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</si>
  <si>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</si>
  <si>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</si>
  <si>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</si>
  <si>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</si>
  <si>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</si>
  <si>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</si>
  <si>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</si>
  <si>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</si>
  <si>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</si>
  <si>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</si>
  <si>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</si>
  <si>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</si>
  <si>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</si>
  <si>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</si>
  <si>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</si>
  <si>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</si>
  <si>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</si>
  <si>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</si>
  <si>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</si>
  <si>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</si>
  <si>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</si>
  <si>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</si>
  <si>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</si>
  <si>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</si>
  <si>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</si>
  <si>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</si>
  <si>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</si>
  <si>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</si>
  <si>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</si>
  <si>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</si>
  <si>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</si>
  <si>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</si>
  <si>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</si>
  <si>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</si>
  <si>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</si>
  <si>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</si>
  <si>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</si>
  <si>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</si>
  <si>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</si>
  <si>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</si>
  <si>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</si>
  <si>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</si>
  <si>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</si>
  <si>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</si>
  <si>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</si>
  <si>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</si>
  <si>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</si>
  <si>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</si>
  <si>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</si>
  <si>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</si>
  <si>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</si>
  <si>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</si>
  <si>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</si>
  <si>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</si>
  <si>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</si>
  <si>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</si>
  <si>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</si>
  <si>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</si>
  <si>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</si>
  <si>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</si>
  <si>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</si>
  <si>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</si>
  <si>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</si>
  <si>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</si>
  <si>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</si>
  <si>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</si>
  <si>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</si>
  <si>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</si>
  <si>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</si>
  <si>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</si>
  <si>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</si>
  <si>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</si>
  <si>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</si>
  <si>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</si>
  <si>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</si>
  <si>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</si>
  <si>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</si>
  <si>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</si>
  <si>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</si>
  <si>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</si>
  <si>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</si>
  <si>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</si>
  <si>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</si>
  <si>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</si>
  <si>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</si>
  <si>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</si>
  <si>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</si>
  <si>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</si>
  <si>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</si>
  <si>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</si>
  <si>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</si>
  <si>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</si>
  <si>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</si>
  <si>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</si>
  <si>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</si>
  <si>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</si>
  <si>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</si>
  <si>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</si>
  <si>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</si>
  <si>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</si>
  <si>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</si>
  <si>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</si>
  <si>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</si>
  <si>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</si>
  <si>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</si>
  <si>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</si>
  <si>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</si>
  <si>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</si>
  <si>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</si>
  <si>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</si>
  <si>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</si>
  <si>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</si>
  <si>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</si>
  <si>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</si>
  <si>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</si>
  <si>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</si>
  <si>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</si>
  <si>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</si>
  <si>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</si>
  <si>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</si>
  <si>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</si>
  <si>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</si>
  <si>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</si>
  <si>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</si>
  <si>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</si>
  <si>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</si>
  <si>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</si>
  <si>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</si>
  <si>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</si>
  <si>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</si>
  <si>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</si>
  <si>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</si>
  <si>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</si>
  <si>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</si>
  <si>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</si>
  <si>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</si>
  <si>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</si>
  <si>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</si>
  <si>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</si>
  <si>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</si>
  <si>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</si>
  <si>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</si>
  <si>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</si>
  <si>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</si>
  <si>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</si>
  <si>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</si>
  <si>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</si>
  <si>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</si>
  <si>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</si>
  <si>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</si>
  <si>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</si>
  <si>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</si>
  <si>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</si>
  <si>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</si>
  <si>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</si>
  <si>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</si>
  <si>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</si>
  <si>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</si>
  <si>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</si>
  <si>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</si>
  <si>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</si>
  <si>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</si>
  <si>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</si>
  <si>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</si>
  <si>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</si>
  <si>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</si>
  <si>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</si>
  <si>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</si>
  <si>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</si>
  <si>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</si>
  <si>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</si>
  <si>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</si>
  <si>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</si>
  <si>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</si>
  <si>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</si>
  <si>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</si>
  <si>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</si>
  <si>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</si>
  <si>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</si>
  <si>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</si>
  <si>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</si>
  <si>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</si>
  <si>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</si>
  <si>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</si>
  <si>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</si>
  <si>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</si>
  <si>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</si>
  <si>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</si>
  <si>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</si>
  <si>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</si>
  <si>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</si>
  <si>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</si>
  <si>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</si>
  <si>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</si>
  <si>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</si>
  <si>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</si>
  <si>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</si>
  <si>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</si>
  <si>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</si>
  <si>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</si>
  <si>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</si>
  <si>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</si>
  <si>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</si>
  <si>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</si>
  <si>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</si>
  <si>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</si>
  <si>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</si>
  <si>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</si>
  <si>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</si>
  <si>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</si>
  <si>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</si>
  <si>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</si>
  <si>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</si>
  <si>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</si>
  <si>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</si>
  <si>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</si>
  <si>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</si>
  <si>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</si>
  <si>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</si>
  <si>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</si>
  <si>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</si>
  <si>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</si>
  <si>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</si>
  <si>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</si>
  <si>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</si>
  <si>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</si>
  <si>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</si>
  <si>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</si>
  <si>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</si>
  <si>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</si>
  <si>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</si>
  <si>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</si>
  <si>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</si>
  <si>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</si>
  <si>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</si>
  <si>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</si>
  <si>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</si>
  <si>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</si>
  <si>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</si>
  <si>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</si>
  <si>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</si>
  <si>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</si>
  <si>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</si>
  <si>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</si>
  <si>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</si>
  <si>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</si>
  <si>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</si>
  <si>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</si>
  <si>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</si>
  <si>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</si>
  <si>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</si>
  <si>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</si>
  <si>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</si>
  <si>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</si>
  <si>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</si>
  <si>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</si>
  <si>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</si>
  <si>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</si>
  <si>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</si>
  <si>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</si>
  <si>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</si>
  <si>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</si>
  <si>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</si>
  <si>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</si>
  <si>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</si>
  <si>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</si>
  <si>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</si>
  <si>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</si>
  <si>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</si>
  <si>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</si>
  <si>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</si>
  <si>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</si>
  <si>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</si>
  <si>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</si>
  <si>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</si>
  <si>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</si>
  <si>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</si>
  <si>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</si>
  <si>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</si>
  <si>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</si>
  <si>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</si>
  <si>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</si>
  <si>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</si>
  <si>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</si>
  <si>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</si>
  <si>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</si>
  <si>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</si>
  <si>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</si>
  <si>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</si>
  <si>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</si>
  <si>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</si>
  <si>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</si>
  <si>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</si>
  <si>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</si>
  <si>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</si>
  <si>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</si>
  <si>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</si>
  <si>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</si>
  <si>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</si>
  <si>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</si>
  <si>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</si>
  <si>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</si>
  <si>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</si>
  <si>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</si>
  <si>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</si>
  <si>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</si>
  <si>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</si>
  <si>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</si>
  <si>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</si>
  <si>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</si>
  <si>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</si>
  <si>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</si>
  <si>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</si>
  <si>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</si>
  <si>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</si>
  <si>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</si>
  <si>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</si>
  <si>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</si>
  <si>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</si>
  <si>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</si>
  <si>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</si>
  <si>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</si>
  <si>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</si>
  <si>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</si>
  <si>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</si>
  <si>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</si>
  <si>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</si>
  <si>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</si>
  <si>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</si>
  <si>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</si>
  <si>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</si>
  <si>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</si>
  <si>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</si>
  <si>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</si>
  <si>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</si>
  <si>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</si>
  <si>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</si>
  <si>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</si>
  <si>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</si>
  <si>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</si>
  <si>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</si>
  <si>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</si>
  <si>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</si>
  <si>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</si>
  <si>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</si>
  <si>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</si>
  <si>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</si>
  <si>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</si>
  <si>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</si>
  <si>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</si>
  <si>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</si>
  <si>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</si>
  <si>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</si>
  <si>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</si>
  <si>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</si>
  <si>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</si>
  <si>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</si>
  <si>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</si>
  <si>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</si>
  <si>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</si>
  <si>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</si>
  <si>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</si>
  <si>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</si>
  <si>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</si>
  <si>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</si>
  <si>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</si>
  <si>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</si>
  <si>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</si>
  <si>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</si>
  <si>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</si>
  <si>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</si>
  <si>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</si>
  <si>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</si>
  <si>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</si>
  <si>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</si>
  <si>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</si>
  <si>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</si>
  <si>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</si>
  <si>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</si>
  <si>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</si>
  <si>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</si>
  <si>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</si>
  <si>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</si>
  <si>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</si>
  <si>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</si>
  <si>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</si>
  <si>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</si>
  <si>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</si>
  <si>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</si>
  <si>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</si>
  <si>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</si>
  <si>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</si>
  <si>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</si>
  <si>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</si>
  <si>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</si>
  <si>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</si>
  <si>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</si>
  <si>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</si>
  <si>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</si>
  <si>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</si>
  <si>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</si>
  <si>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</si>
  <si>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</si>
  <si>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</si>
  <si>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</si>
  <si>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</si>
  <si>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</si>
  <si>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</si>
  <si>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</si>
  <si>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</si>
  <si>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</si>
  <si>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</si>
  <si>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</si>
  <si>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</si>
  <si>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</si>
  <si>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</si>
  <si>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</si>
  <si>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</si>
  <si>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</si>
  <si>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</si>
  <si>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</si>
  <si>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</si>
  <si>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</si>
  <si>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</si>
  <si>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</si>
  <si>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</si>
  <si>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</si>
  <si>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</si>
  <si>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</si>
  <si>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</si>
  <si>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</si>
  <si>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</si>
  <si>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</si>
  <si>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</si>
  <si>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</si>
  <si>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</si>
  <si>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</si>
  <si>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</si>
  <si>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</si>
  <si>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</si>
  <si>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</si>
  <si>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</si>
  <si>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</si>
  <si>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</si>
  <si>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</si>
  <si>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</si>
  <si>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</si>
  <si>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</si>
  <si>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</si>
  <si>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</si>
  <si>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</si>
  <si>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</si>
  <si>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</si>
  <si>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</si>
  <si>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</si>
  <si>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</si>
  <si>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</si>
  <si>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</si>
  <si>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</si>
  <si>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</si>
  <si>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</si>
  <si>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</si>
  <si>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</si>
  <si>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</si>
  <si>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</si>
  <si>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</si>
  <si>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</si>
  <si>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</si>
  <si>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</si>
  <si>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</si>
  <si>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</si>
  <si>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</si>
  <si>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</si>
  <si>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</si>
  <si>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</si>
  <si>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</si>
  <si>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</si>
  <si>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</si>
  <si>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</si>
  <si>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</si>
  <si>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</si>
  <si>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</si>
  <si>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</si>
  <si>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</si>
  <si>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</si>
  <si>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</si>
  <si>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</si>
  <si>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</si>
  <si>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</si>
  <si>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</si>
  <si>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</si>
  <si>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</si>
  <si>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</si>
  <si>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</si>
  <si>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</si>
  <si>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</si>
  <si>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</si>
  <si>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</si>
  <si>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</si>
  <si>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</si>
  <si>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</si>
  <si>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</si>
  <si>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</si>
  <si>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</si>
  <si>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</si>
  <si>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</si>
  <si>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</si>
  <si>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</si>
  <si>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</si>
  <si>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</si>
  <si>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</si>
  <si>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</si>
  <si>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</si>
  <si>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</si>
  <si>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</si>
  <si>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</si>
  <si>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</si>
  <si>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</si>
  <si>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</si>
  <si>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</si>
  <si>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</si>
  <si>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</si>
  <si>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</si>
  <si>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</si>
  <si>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</si>
  <si>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</si>
  <si>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</si>
  <si>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</si>
  <si>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</si>
  <si>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</si>
  <si>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</si>
  <si>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</si>
  <si>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</si>
  <si>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</si>
  <si>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</si>
  <si>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</si>
  <si>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</si>
  <si>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</si>
  <si>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</si>
  <si>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</si>
  <si>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</si>
  <si>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</si>
  <si>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</si>
  <si>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</si>
  <si>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</si>
  <si>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</si>
  <si>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</si>
  <si>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</si>
  <si>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</si>
  <si>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</si>
  <si>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</si>
  <si>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</si>
  <si>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</si>
  <si>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</si>
  <si>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</si>
  <si>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</si>
  <si>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</si>
  <si>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</si>
  <si>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</si>
  <si>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</si>
  <si>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</si>
  <si>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</si>
  <si>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</si>
  <si>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</si>
  <si>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</si>
  <si>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</si>
  <si>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</si>
  <si>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</si>
  <si>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</si>
  <si>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</si>
  <si>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</si>
  <si>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</si>
  <si>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</si>
  <si>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</si>
  <si>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</si>
  <si>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</si>
  <si>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</si>
  <si>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</si>
  <si>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</si>
  <si>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</si>
  <si>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</si>
  <si>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</si>
  <si>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</si>
  <si>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</si>
  <si>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</si>
  <si>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</si>
  <si>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</si>
  <si>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</si>
  <si>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</si>
  <si>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</si>
  <si>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</si>
  <si>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</si>
  <si>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</si>
  <si>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</si>
  <si>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</si>
  <si>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</si>
  <si>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</si>
  <si>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</si>
  <si>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</si>
  <si>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</si>
  <si>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</si>
  <si>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</si>
  <si>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</si>
  <si>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</si>
  <si>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</si>
  <si>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</si>
  <si>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</si>
  <si>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</si>
  <si>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</si>
  <si>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</si>
  <si>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</si>
  <si>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</si>
  <si>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</si>
  <si>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</si>
  <si>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</si>
  <si>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</si>
  <si>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</si>
  <si>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</si>
  <si>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</si>
  <si>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</si>
  <si>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</si>
  <si>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</si>
  <si>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</si>
  <si>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</si>
  <si>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</si>
  <si>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</si>
  <si>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</si>
  <si>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</si>
  <si>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</si>
  <si>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</si>
  <si>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</si>
  <si>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</si>
  <si>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</si>
  <si>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</si>
  <si>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</si>
  <si>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</si>
  <si>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</si>
  <si>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</si>
  <si>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</si>
  <si>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</si>
  <si>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</si>
  <si>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</si>
  <si>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</si>
  <si>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</si>
  <si>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</si>
  <si>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</si>
  <si>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</si>
  <si>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</si>
  <si>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</si>
  <si>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</si>
  <si>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</si>
  <si>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</si>
  <si>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</si>
  <si>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</si>
  <si>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</si>
  <si>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</si>
  <si>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</si>
  <si>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</si>
  <si>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</si>
  <si>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</si>
  <si>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</si>
  <si>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</si>
  <si>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</si>
  <si>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</si>
  <si>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</si>
  <si>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</si>
  <si>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</si>
  <si>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</si>
  <si>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</si>
  <si>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</si>
  <si>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</si>
  <si>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</si>
  <si>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</si>
  <si>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</si>
  <si>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</si>
  <si>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</si>
  <si>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</si>
  <si>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</si>
  <si>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</si>
  <si>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</si>
  <si>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</si>
  <si>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</si>
  <si>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</si>
  <si>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</si>
  <si>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</si>
  <si>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</si>
  <si>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</si>
  <si>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</si>
  <si>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</si>
  <si>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</si>
  <si>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</si>
  <si>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</si>
  <si>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</si>
  <si>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</si>
  <si>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</si>
  <si>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</si>
  <si>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</si>
  <si>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</si>
  <si>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</si>
  <si>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</si>
  <si>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</si>
  <si>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</si>
  <si>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</si>
  <si>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</si>
  <si>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</si>
  <si>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</si>
  <si>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</si>
  <si>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</si>
  <si>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</si>
  <si>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</si>
  <si>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</si>
  <si>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</si>
  <si>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</si>
  <si>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</si>
  <si>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</si>
  <si>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</si>
  <si>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</si>
  <si>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</si>
  <si>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</si>
  <si>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</si>
  <si>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</si>
  <si>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</si>
  <si>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</si>
  <si>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</si>
  <si>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</si>
  <si>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</si>
  <si>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</si>
  <si>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</si>
  <si>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</si>
  <si>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</si>
  <si>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</si>
  <si>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</si>
  <si>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</si>
  <si>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</si>
  <si>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</si>
  <si>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</si>
  <si>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</si>
  <si>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</si>
  <si>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</si>
  <si>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</si>
  <si>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</si>
  <si>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</si>
  <si>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</si>
  <si>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</si>
  <si>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</si>
  <si>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</si>
  <si>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</si>
  <si>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</si>
  <si>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</si>
  <si>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</si>
  <si>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</si>
  <si>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</si>
  <si>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</si>
  <si>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</si>
  <si>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</si>
  <si>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</si>
  <si>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</si>
  <si>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</si>
  <si>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</si>
  <si>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</si>
  <si>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</si>
  <si>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</si>
  <si>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</si>
  <si>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</si>
  <si>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</si>
  <si>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</si>
  <si>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</si>
  <si>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</si>
  <si>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</si>
  <si>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</si>
  <si>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</si>
  <si>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</si>
  <si>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</si>
  <si>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</si>
  <si>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</si>
  <si>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</si>
  <si>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</si>
  <si>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</si>
  <si>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</si>
  <si>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</si>
  <si>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</si>
  <si>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</si>
  <si>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</si>
  <si>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</si>
  <si>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</si>
  <si>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</si>
  <si>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</si>
  <si>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</si>
  <si>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</si>
  <si>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</si>
  <si>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</si>
  <si>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</si>
  <si>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</si>
  <si>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</si>
  <si>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</si>
  <si>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</si>
  <si>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</si>
  <si>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</si>
  <si>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</si>
  <si>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</si>
  <si>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</si>
  <si>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</si>
  <si>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</si>
  <si>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</si>
  <si>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</si>
  <si>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</si>
  <si>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</si>
  <si>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</si>
  <si>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</si>
  <si>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</si>
  <si>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</si>
  <si>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</si>
  <si>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</si>
  <si>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</si>
  <si>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</si>
  <si>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</si>
  <si>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</si>
  <si>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</si>
  <si>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</si>
  <si>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</si>
  <si>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</si>
  <si>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</si>
  <si>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</si>
  <si>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</si>
  <si>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</si>
  <si>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</si>
  <si>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</si>
  <si>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</si>
  <si>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</si>
  <si>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</si>
  <si>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</si>
  <si>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</si>
  <si>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</si>
  <si>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</si>
  <si>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</si>
  <si>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</si>
  <si>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</si>
  <si>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</si>
  <si>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</si>
  <si>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</si>
  <si>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</si>
  <si>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</si>
  <si>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</si>
  <si>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</si>
  <si>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</si>
  <si>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</si>
  <si>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</si>
  <si>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</si>
  <si>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</si>
  <si>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</si>
  <si>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</si>
  <si>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</si>
  <si>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</si>
  <si>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</si>
  <si>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</si>
  <si>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</si>
  <si>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</si>
  <si>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</si>
  <si>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</si>
  <si>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</si>
  <si>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</si>
  <si>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</si>
  <si>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</si>
  <si>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</si>
  <si>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</si>
  <si>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</si>
  <si>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</si>
  <si>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</si>
  <si>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</si>
  <si>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</si>
  <si>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</si>
  <si>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</si>
  <si>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</si>
  <si>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</si>
  <si>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</si>
  <si>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</si>
  <si>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</si>
  <si>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</si>
  <si>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</si>
  <si>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</si>
  <si>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</si>
  <si>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</si>
  <si>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</si>
  <si>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</si>
  <si>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</si>
  <si>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</si>
  <si>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</si>
  <si>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</si>
  <si>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</si>
  <si>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</si>
  <si>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</si>
  <si>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</si>
  <si>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</si>
  <si>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</si>
  <si>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</si>
  <si>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</si>
  <si>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</si>
  <si>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</si>
  <si>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</si>
  <si>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</si>
  <si>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</si>
  <si>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</si>
  <si>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</si>
  <si>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</si>
  <si>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</si>
  <si>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</si>
  <si>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</si>
  <si>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</si>
  <si>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</si>
  <si>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</si>
  <si>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</si>
  <si>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</si>
  <si>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</si>
  <si>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</si>
  <si>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</si>
  <si>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</si>
  <si>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</si>
  <si>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</si>
  <si>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</si>
  <si>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</si>
  <si>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</si>
  <si>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</si>
  <si>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</si>
  <si>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</si>
  <si>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</si>
  <si>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</si>
  <si>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</si>
  <si>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</si>
  <si>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</si>
  <si>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</si>
  <si>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</si>
  <si>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</si>
  <si>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</si>
  <si>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</si>
  <si>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</si>
  <si>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</si>
  <si>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</si>
  <si>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</si>
  <si>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</si>
  <si>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</si>
  <si>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</si>
  <si>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</si>
  <si>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</si>
  <si>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</si>
  <si>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</si>
  <si>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</si>
  <si>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</si>
  <si>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</si>
  <si>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</si>
  <si>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</si>
  <si>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</si>
  <si>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</si>
  <si>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</si>
  <si>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</si>
  <si>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</si>
  <si>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</si>
  <si>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</si>
  <si>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</si>
  <si>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</si>
  <si>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</si>
  <si>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</si>
  <si>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</si>
  <si>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</si>
  <si>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</si>
  <si>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</si>
  <si>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</si>
  <si>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</si>
  <si>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</si>
  <si>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</si>
  <si>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</si>
  <si>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</si>
  <si>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</si>
  <si>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</si>
  <si>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</si>
  <si>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</si>
  <si>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</si>
  <si>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</si>
  <si>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</si>
  <si>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</si>
  <si>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</si>
  <si>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</si>
  <si>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</si>
  <si>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</si>
  <si>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</si>
  <si>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</si>
  <si>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</si>
  <si>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</si>
  <si>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</si>
  <si>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</si>
  <si>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</si>
  <si>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</si>
  <si>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</si>
  <si>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</si>
  <si>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</si>
  <si>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</si>
  <si>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</si>
  <si>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</si>
  <si>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</si>
  <si>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</si>
  <si>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</si>
  <si>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</si>
  <si>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</si>
  <si>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</si>
  <si>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</si>
  <si>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</si>
  <si>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</si>
  <si>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</si>
  <si>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</si>
  <si>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</si>
  <si>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</si>
  <si>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</si>
  <si>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</si>
  <si>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</si>
  <si>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</si>
  <si>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</si>
  <si>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</si>
  <si>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</si>
  <si>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</si>
  <si>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</si>
  <si>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</si>
  <si>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</si>
  <si>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</si>
  <si>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</si>
  <si>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</si>
  <si>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</si>
  <si>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</si>
  <si>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</si>
  <si>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</si>
  <si>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</si>
  <si>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</si>
  <si>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</si>
  <si>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</si>
  <si>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</si>
  <si>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</si>
  <si>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</si>
  <si>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</si>
  <si>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</si>
  <si>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</si>
  <si>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</si>
  <si>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</si>
  <si>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</si>
  <si>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</si>
  <si>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</si>
  <si>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</si>
  <si>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</si>
  <si>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</si>
  <si>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</si>
  <si>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</si>
  <si>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</si>
  <si>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</si>
  <si>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</si>
  <si>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</si>
  <si>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</si>
  <si>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</si>
  <si>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</si>
  <si>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</si>
  <si>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</si>
  <si>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</si>
  <si>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</si>
  <si>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</si>
  <si>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</si>
  <si>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</si>
  <si>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</si>
  <si>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</si>
  <si>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</si>
  <si>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</si>
  <si>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</si>
  <si>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</si>
  <si>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</si>
  <si>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</si>
  <si>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</si>
  <si>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</si>
  <si>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</si>
  <si>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</si>
  <si>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</si>
  <si>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</si>
  <si>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</si>
  <si>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</si>
  <si>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</si>
  <si>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</si>
  <si>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</si>
  <si>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</si>
  <si>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</si>
  <si>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</si>
  <si>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</si>
  <si>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</si>
  <si>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</si>
  <si>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</si>
  <si>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</si>
  <si>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</si>
  <si>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</si>
  <si>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</si>
  <si>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</si>
  <si>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</si>
  <si>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</si>
  <si>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</si>
  <si>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</si>
  <si>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</si>
  <si>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</si>
  <si>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</si>
  <si>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</si>
  <si>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</si>
  <si>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</si>
  <si>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</si>
  <si>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</si>
  <si>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</si>
  <si>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</si>
  <si>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</si>
  <si>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</si>
  <si>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</si>
  <si>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</si>
  <si>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</si>
  <si>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</si>
  <si>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</si>
  <si>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</si>
  <si>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</si>
  <si>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</si>
  <si>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</si>
  <si>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</si>
  <si>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</si>
  <si>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</si>
  <si>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</si>
  <si>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</si>
  <si>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</si>
  <si>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</si>
  <si>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</si>
  <si>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</si>
  <si>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</si>
  <si>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</si>
  <si>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</si>
  <si>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</si>
  <si>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</si>
  <si>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</si>
  <si>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</si>
  <si>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</si>
  <si>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</si>
  <si>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</si>
  <si>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</si>
  <si>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</si>
  <si>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</si>
  <si>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</si>
  <si>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</si>
  <si>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</si>
  <si>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</si>
  <si>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</si>
  <si>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</si>
  <si>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</si>
  <si>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</si>
  <si>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</si>
  <si>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</si>
  <si>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</si>
  <si>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</si>
  <si>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</si>
  <si>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</si>
  <si>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</si>
  <si>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</si>
  <si>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</si>
  <si>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</si>
  <si>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</si>
  <si>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</si>
  <si>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</si>
  <si>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</si>
  <si>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</si>
  <si>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</si>
  <si>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</si>
  <si>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</si>
  <si>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</si>
  <si>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</si>
  <si>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</si>
  <si>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</si>
  <si>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</si>
  <si>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</si>
  <si>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</si>
  <si>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</si>
  <si>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</si>
  <si>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</si>
  <si>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</si>
  <si>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</si>
  <si>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</si>
  <si>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</si>
  <si>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</si>
  <si>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</si>
  <si>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</si>
  <si>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</si>
  <si>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</si>
  <si>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</si>
  <si>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</si>
  <si>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</si>
  <si>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</si>
  <si>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</si>
  <si>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</si>
  <si>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</si>
  <si>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</si>
  <si>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</si>
  <si>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</si>
  <si>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</si>
  <si>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</si>
  <si>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</si>
  <si>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</si>
  <si>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</si>
  <si>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</si>
  <si>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</si>
  <si>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</si>
  <si>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</si>
  <si>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</si>
  <si>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</si>
  <si>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</si>
  <si>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</si>
  <si>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</si>
  <si>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</si>
  <si>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</si>
  <si>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</si>
  <si>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</si>
  <si>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</si>
  <si>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</si>
  <si>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</si>
  <si>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</si>
  <si>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</si>
  <si>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</si>
  <si>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</si>
  <si>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</si>
  <si>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</si>
  <si>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</si>
  <si>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</si>
  <si>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</si>
  <si>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</si>
  <si>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</si>
  <si>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</si>
  <si>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</si>
  <si>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</si>
  <si>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</si>
  <si>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</si>
  <si>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</si>
  <si>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</si>
  <si>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</si>
  <si>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</si>
  <si>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</si>
  <si>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</si>
  <si>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</si>
  <si>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</si>
  <si>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</si>
  <si>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</si>
  <si>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</si>
  <si>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</si>
  <si>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</si>
  <si>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</si>
  <si>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</si>
  <si>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</si>
  <si>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</si>
  <si>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</si>
  <si>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</si>
  <si>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</si>
  <si>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</si>
  <si>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</si>
  <si>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</si>
  <si>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</si>
  <si>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</si>
  <si>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</si>
  <si>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</si>
  <si>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</si>
  <si>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</si>
  <si>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</si>
  <si>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</si>
  <si>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</si>
  <si>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</si>
  <si>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</si>
  <si>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</si>
  <si>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</si>
  <si>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</si>
  <si>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</si>
  <si>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</si>
  <si>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</si>
  <si>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</si>
  <si>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</si>
  <si>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</si>
  <si>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</si>
  <si>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</si>
  <si>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</si>
  <si>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</si>
  <si>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</si>
  <si>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</si>
  <si>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</si>
  <si>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</si>
  <si>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</si>
  <si>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</si>
  <si>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</si>
  <si>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</si>
  <si>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</si>
  <si>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</si>
  <si>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</si>
  <si>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</si>
  <si>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</si>
  <si>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</si>
  <si>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</si>
  <si>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</si>
  <si>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</si>
  <si>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</si>
  <si>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</si>
  <si>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</si>
  <si>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</si>
  <si>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</si>
  <si>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</si>
  <si>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</si>
  <si>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</si>
  <si>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</si>
  <si>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</si>
  <si>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</si>
  <si>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</si>
  <si>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</si>
  <si>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</si>
  <si>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</si>
  <si>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</si>
  <si>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</si>
  <si>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</si>
  <si>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</si>
  <si>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</si>
  <si>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</si>
  <si>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</si>
  <si>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</si>
  <si>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</si>
  <si>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</si>
  <si>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</si>
  <si>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</si>
  <si>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</si>
  <si>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</si>
  <si>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</si>
  <si>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</si>
  <si>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</si>
  <si>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</si>
  <si>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</si>
  <si>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</si>
  <si>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</si>
  <si>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</si>
  <si>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</si>
  <si>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</si>
  <si>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</si>
  <si>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</si>
  <si>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</si>
  <si>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</si>
  <si>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</si>
  <si>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</si>
  <si>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</si>
  <si>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</si>
  <si>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</si>
  <si>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</si>
  <si>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</si>
  <si>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</si>
  <si>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</si>
  <si>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</si>
  <si>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</si>
  <si>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</si>
  <si>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</si>
  <si>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</si>
  <si>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</si>
  <si>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</si>
  <si>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</si>
  <si>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</si>
  <si>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</si>
  <si>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</si>
  <si>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</si>
  <si>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</si>
  <si>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</si>
  <si>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</si>
  <si>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</si>
  <si>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</si>
  <si>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</si>
  <si>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</si>
  <si>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</si>
  <si>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</si>
  <si>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</si>
  <si>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</si>
  <si>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</si>
  <si>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</si>
  <si>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</si>
  <si>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</si>
  <si>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</si>
  <si>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</si>
  <si>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</si>
  <si>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</si>
  <si>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</si>
  <si>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</si>
  <si>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</si>
  <si>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</si>
  <si>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</si>
  <si>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</si>
  <si>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</si>
  <si>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</si>
  <si>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</si>
  <si>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</si>
  <si>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</si>
  <si>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</si>
  <si>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</si>
  <si>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</si>
  <si>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</si>
  <si>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</si>
  <si>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</si>
  <si>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</si>
  <si>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</si>
  <si>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</si>
  <si>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</si>
  <si>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</si>
  <si>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</si>
  <si>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</si>
  <si>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</si>
  <si>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</si>
  <si>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</si>
  <si>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</si>
  <si>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</si>
  <si>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</si>
  <si>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</si>
  <si>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</si>
  <si>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</si>
  <si>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</si>
  <si>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</si>
  <si>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</si>
  <si>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</si>
  <si>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</si>
  <si>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</si>
  <si>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</si>
  <si>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</si>
  <si>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</si>
  <si>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</si>
  <si>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</si>
  <si>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</si>
  <si>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</si>
  <si>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</si>
  <si>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</si>
  <si>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</si>
  <si>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</si>
  <si>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</si>
  <si>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</si>
  <si>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</si>
  <si>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</si>
  <si>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</si>
  <si>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</si>
  <si>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</si>
  <si>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</si>
  <si>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</si>
  <si>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</si>
  <si>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</si>
  <si>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</si>
  <si>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</si>
  <si>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</si>
  <si>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</si>
  <si>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</si>
  <si>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</si>
  <si>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</si>
  <si>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</si>
  <si>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</si>
  <si>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</si>
  <si>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</si>
  <si>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</si>
  <si>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</si>
  <si>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</si>
  <si>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</si>
  <si>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</si>
  <si>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</si>
  <si>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</si>
  <si>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</si>
  <si>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</si>
  <si>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</si>
  <si>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</si>
  <si>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</si>
  <si>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</si>
  <si>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</si>
  <si>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</si>
  <si>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</si>
  <si>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</si>
  <si>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</si>
  <si>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</si>
  <si>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</si>
  <si>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</si>
  <si>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</si>
  <si>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</si>
  <si>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</si>
  <si>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</si>
  <si>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</si>
  <si>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</si>
  <si>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</si>
  <si>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</si>
  <si>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</si>
  <si>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</si>
  <si>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</si>
  <si>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</si>
  <si>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</si>
  <si>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</si>
  <si>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</si>
  <si>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</si>
  <si>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</si>
  <si>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</si>
  <si>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</si>
  <si>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</si>
  <si>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</si>
  <si>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</si>
  <si>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</si>
  <si>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</si>
  <si>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</si>
  <si>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</si>
  <si>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</si>
  <si>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</si>
  <si>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</si>
  <si>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</si>
  <si>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</si>
  <si>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</si>
  <si>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</si>
  <si>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</si>
  <si>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</si>
  <si>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</si>
  <si>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</si>
  <si>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</si>
  <si>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</si>
  <si>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</si>
  <si>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</si>
  <si>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</si>
  <si>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</si>
  <si>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</si>
  <si>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</si>
  <si>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</si>
  <si>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</si>
  <si>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</si>
  <si>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</si>
  <si>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</si>
  <si>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</si>
  <si>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</si>
  <si>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</si>
  <si>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</si>
  <si>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</si>
  <si>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</si>
  <si>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</si>
  <si>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</si>
  <si>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</si>
  <si>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</si>
  <si>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</si>
  <si>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</si>
  <si>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</si>
  <si>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</si>
  <si>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</si>
  <si>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</si>
  <si>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</si>
  <si>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</si>
  <si>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</si>
  <si>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</si>
  <si>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</si>
  <si>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</si>
  <si>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</si>
  <si>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</si>
  <si>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</si>
  <si>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</si>
  <si>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</si>
  <si>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</si>
  <si>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</si>
  <si>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</si>
  <si>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</si>
  <si>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</si>
  <si>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</si>
  <si>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</si>
  <si>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</si>
  <si>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</si>
  <si>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</si>
  <si>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</si>
  <si>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</si>
  <si>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</si>
  <si>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</si>
  <si>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</si>
  <si>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</si>
  <si>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</si>
  <si>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</si>
  <si>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</si>
  <si>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</si>
  <si>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</si>
  <si>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</si>
  <si>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</si>
  <si>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</si>
  <si>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</si>
  <si>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</si>
  <si>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</si>
  <si>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</si>
  <si>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</si>
  <si>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</si>
  <si>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</si>
  <si>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</si>
  <si>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</si>
  <si>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</si>
  <si>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</si>
  <si>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</si>
  <si>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</si>
  <si>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</si>
  <si>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</si>
  <si>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</si>
  <si>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</si>
  <si>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</si>
  <si>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</si>
  <si>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</si>
  <si>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</si>
  <si>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</si>
  <si>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</si>
  <si>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</si>
  <si>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</si>
  <si>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</si>
  <si>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</si>
  <si>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</si>
  <si>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</si>
  <si>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</si>
  <si>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</si>
  <si>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</si>
  <si>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</si>
  <si>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</si>
  <si>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</si>
  <si>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</si>
  <si>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</si>
  <si>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</si>
  <si>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</si>
  <si>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</si>
  <si>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</si>
  <si>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</si>
  <si>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</si>
  <si>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</si>
  <si>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</si>
  <si>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</si>
  <si>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</si>
  <si>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</si>
  <si>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</si>
  <si>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</si>
  <si>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</si>
  <si>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</si>
  <si>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</si>
  <si>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</si>
  <si>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</si>
  <si>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</si>
  <si>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</si>
  <si>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</si>
  <si>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</si>
  <si>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</si>
  <si>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</si>
  <si>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</si>
  <si>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</si>
  <si>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</si>
  <si>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</si>
  <si>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</si>
  <si>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</si>
  <si>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</si>
  <si>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</si>
  <si>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</si>
  <si>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</si>
  <si>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</si>
  <si>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</si>
  <si>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</si>
  <si>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</si>
  <si>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</si>
  <si>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</si>
  <si>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</si>
  <si>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</si>
  <si>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</si>
  <si>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</si>
  <si>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</si>
  <si>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</si>
  <si>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</si>
  <si>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</si>
  <si>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</si>
  <si>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</si>
  <si>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</si>
  <si>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</si>
  <si>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</si>
  <si>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</si>
  <si>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</si>
  <si>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</si>
  <si>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</si>
  <si>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</si>
  <si>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</si>
  <si>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</si>
  <si>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</si>
  <si>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</si>
  <si>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</si>
  <si>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</si>
  <si>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</si>
  <si>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</si>
  <si>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</si>
  <si>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</si>
  <si>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</si>
  <si>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</si>
  <si>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</si>
  <si>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</si>
  <si>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</si>
  <si>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</si>
  <si>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</si>
  <si>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</si>
  <si>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</si>
  <si>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</si>
  <si>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</si>
  <si>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</si>
  <si>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</si>
  <si>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</si>
  <si>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</si>
  <si>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</si>
  <si>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</si>
  <si>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</si>
  <si>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</si>
  <si>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</si>
  <si>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</si>
  <si>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</si>
  <si>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</si>
  <si>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</si>
  <si>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</si>
  <si>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</si>
  <si>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</si>
  <si>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</si>
  <si>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</si>
  <si>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</si>
  <si>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</si>
  <si>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</si>
  <si>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</si>
  <si>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</si>
  <si>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</si>
  <si>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</si>
  <si>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</si>
  <si>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</si>
  <si>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</si>
  <si>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</si>
  <si>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</si>
  <si>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</si>
  <si>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</si>
  <si>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</si>
  <si>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</si>
  <si>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</si>
  <si>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</si>
  <si>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</si>
  <si>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</si>
  <si>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</si>
  <si>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</si>
  <si>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</si>
  <si>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</si>
  <si>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</si>
  <si>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</si>
  <si>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</si>
  <si>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</si>
  <si>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</si>
  <si>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</si>
  <si>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</si>
  <si>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</si>
  <si>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</si>
  <si>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</si>
  <si>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</si>
  <si>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</si>
  <si>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</si>
  <si>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</si>
  <si>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</si>
  <si>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</si>
  <si>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</si>
  <si>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</si>
  <si>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</si>
  <si>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</si>
  <si>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</si>
  <si>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</si>
  <si>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</si>
  <si>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</si>
  <si>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</si>
  <si>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</si>
  <si>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</si>
  <si>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</si>
  <si>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</si>
  <si>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</si>
  <si>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</si>
  <si>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</si>
  <si>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</si>
  <si>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</si>
  <si>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</si>
  <si>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</si>
  <si>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</si>
  <si>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</si>
  <si>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</si>
  <si>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</si>
  <si>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</si>
  <si>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</si>
  <si>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</si>
  <si>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</si>
  <si>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</si>
  <si>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</si>
  <si>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</si>
  <si>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</si>
  <si>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</si>
  <si>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</si>
  <si>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</si>
  <si>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</si>
  <si>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</si>
  <si>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</si>
  <si>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</si>
  <si>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</si>
  <si>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</si>
  <si>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</si>
  <si>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</si>
  <si>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</si>
  <si>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</si>
  <si>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</si>
  <si>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</si>
  <si>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</si>
  <si>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</si>
  <si>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</si>
  <si>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</si>
  <si>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</si>
  <si>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</si>
  <si>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</si>
  <si>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</si>
  <si>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</si>
  <si>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</si>
  <si>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</si>
  <si>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</si>
  <si>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</si>
  <si>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</si>
  <si>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</si>
  <si>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</si>
  <si>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</si>
  <si>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</si>
  <si>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</si>
  <si>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</si>
  <si>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</si>
  <si>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</si>
  <si>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</si>
  <si>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</si>
  <si>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</si>
  <si>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</si>
  <si>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</si>
  <si>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</si>
  <si>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</si>
  <si>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</si>
  <si>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</si>
  <si>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</si>
  <si>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</si>
  <si>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</si>
  <si>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</si>
  <si>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</si>
  <si>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</si>
  <si>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</si>
  <si>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</si>
  <si>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</si>
  <si>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</si>
  <si>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</si>
  <si>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</si>
  <si>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</si>
  <si>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</si>
  <si>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</si>
  <si>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</si>
  <si>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</si>
  <si>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</si>
  <si>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</si>
  <si>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</si>
  <si>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</si>
  <si>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</si>
  <si>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</si>
  <si>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</si>
  <si>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</si>
  <si>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</si>
  <si>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</si>
  <si>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</si>
  <si>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</si>
  <si>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</si>
  <si>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</si>
  <si>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</si>
  <si>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</si>
  <si>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</si>
  <si>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</si>
  <si>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</si>
  <si>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</si>
  <si>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</si>
  <si>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</si>
  <si>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</si>
  <si>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</si>
  <si>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</si>
  <si>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</si>
  <si>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</si>
  <si>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</si>
  <si>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</si>
  <si>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</si>
  <si>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</si>
  <si>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</si>
  <si>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</si>
  <si>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</si>
  <si>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</si>
  <si>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</si>
  <si>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</si>
  <si>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</si>
  <si>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</si>
  <si>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</si>
  <si>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</si>
  <si>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</si>
  <si>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</si>
  <si>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</si>
  <si>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</si>
  <si>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</si>
  <si>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</si>
  <si>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</si>
  <si>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</si>
  <si>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</si>
  <si>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</si>
  <si>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</si>
  <si>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</si>
  <si>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</si>
  <si>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</si>
  <si>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</si>
  <si>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</si>
  <si>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</si>
  <si>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</si>
  <si>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</si>
  <si>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</si>
  <si>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</si>
  <si>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</si>
  <si>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</si>
  <si>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</si>
  <si>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</si>
  <si>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</si>
  <si>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</si>
  <si>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</si>
  <si>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</si>
  <si>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</si>
  <si>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</si>
  <si>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</si>
  <si>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</si>
  <si>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</si>
  <si>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</si>
  <si>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</si>
  <si>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</si>
  <si>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</si>
  <si>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</si>
  <si>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</si>
  <si>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</si>
  <si>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</si>
  <si>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</si>
  <si>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</si>
  <si>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</si>
  <si>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</si>
  <si>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</si>
  <si>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</si>
  <si>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</si>
  <si>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</si>
  <si>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</si>
  <si>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</si>
  <si>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</si>
  <si>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</si>
  <si>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</si>
  <si>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</si>
  <si>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</si>
  <si>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</si>
  <si>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</si>
  <si>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</si>
  <si>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</si>
  <si>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</si>
  <si>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</si>
  <si>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</si>
  <si>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</si>
  <si>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</si>
  <si>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</si>
  <si>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</si>
  <si>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</si>
  <si>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</si>
  <si>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</si>
  <si>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</si>
  <si>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</si>
  <si>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</si>
  <si>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</si>
  <si>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</si>
  <si>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</si>
  <si>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</si>
  <si>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</si>
  <si>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</si>
  <si>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</si>
  <si>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</si>
  <si>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</si>
  <si>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</si>
  <si>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</si>
  <si>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</si>
  <si>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</si>
  <si>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</si>
  <si>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</si>
  <si>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</si>
  <si>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</si>
  <si>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</si>
  <si>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</si>
  <si>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</si>
  <si>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</si>
  <si>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</si>
  <si>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</si>
  <si>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</si>
  <si>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</si>
  <si>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</si>
  <si>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</si>
  <si>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</si>
  <si>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</si>
  <si>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</si>
  <si>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</si>
  <si>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</si>
  <si>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</si>
  <si>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</si>
  <si>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</si>
  <si>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</si>
  <si>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</si>
  <si>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</si>
  <si>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</si>
  <si>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</si>
  <si>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</si>
  <si>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</si>
  <si>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</si>
  <si>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</si>
  <si>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</si>
  <si>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</si>
  <si>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</si>
  <si>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</si>
  <si>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</si>
  <si>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</si>
  <si>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</si>
  <si>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</si>
  <si>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</si>
  <si>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</si>
  <si>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</si>
  <si>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</si>
  <si>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</si>
  <si>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</si>
  <si>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</si>
  <si>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</si>
  <si>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</si>
  <si>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</si>
  <si>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</si>
  <si>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</si>
  <si>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</si>
  <si>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</si>
  <si>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</si>
  <si>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</si>
  <si>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</si>
  <si>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</si>
  <si>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</si>
  <si>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</si>
  <si>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</si>
  <si>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</si>
  <si>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</si>
  <si>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</si>
  <si>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</si>
  <si>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</si>
  <si>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</si>
  <si>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</si>
  <si>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</si>
  <si>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</si>
  <si>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</si>
  <si>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</si>
  <si>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</si>
  <si>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</si>
  <si>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</si>
  <si>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</si>
  <si>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</si>
  <si>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</si>
  <si>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</si>
  <si>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</si>
  <si>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</si>
  <si>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</si>
  <si>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</si>
  <si>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</si>
  <si>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</si>
  <si>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</si>
  <si>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</si>
  <si>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</si>
  <si>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</si>
  <si>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</si>
  <si>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</si>
  <si>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</si>
  <si>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</si>
  <si>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</si>
  <si>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</si>
  <si>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</si>
  <si>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</si>
  <si>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</si>
  <si>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</si>
  <si>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</si>
  <si>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</si>
  <si>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</si>
  <si>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</si>
  <si>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</si>
  <si>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</si>
  <si>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</si>
  <si>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</si>
  <si>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</si>
  <si>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</si>
  <si>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</si>
  <si>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</si>
  <si>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</si>
  <si>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</si>
  <si>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</si>
  <si>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</si>
  <si>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</si>
  <si>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</si>
  <si>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</si>
  <si>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</si>
  <si>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</si>
  <si>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</si>
  <si>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</si>
  <si>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</si>
  <si>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</si>
  <si>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</si>
  <si>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</si>
  <si>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</si>
  <si>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</si>
  <si>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</si>
  <si>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</si>
  <si>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</si>
  <si>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</si>
  <si>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</si>
  <si>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</si>
  <si>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</si>
  <si>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</si>
  <si>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</si>
  <si>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</si>
  <si>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</si>
  <si>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</si>
  <si>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</si>
  <si>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</si>
  <si>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</si>
  <si>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</si>
  <si>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</si>
  <si>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</si>
  <si>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</si>
  <si>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</si>
  <si>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</si>
  <si>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</si>
  <si>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</si>
  <si>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</si>
  <si>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</si>
  <si>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</si>
  <si>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</si>
  <si>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</si>
  <si>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</si>
  <si>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</si>
  <si>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</si>
  <si>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</si>
  <si>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</si>
  <si>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</si>
  <si>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</si>
  <si>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</si>
  <si>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</si>
  <si>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</si>
  <si>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</si>
  <si>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</si>
  <si>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</si>
  <si>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</si>
  <si>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</si>
  <si>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</si>
  <si>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</si>
  <si>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</si>
  <si>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</si>
  <si>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</si>
  <si>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</si>
  <si>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</si>
  <si>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</si>
  <si>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</si>
  <si>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</si>
  <si>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</si>
  <si>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</si>
  <si>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</si>
  <si>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</si>
  <si>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</si>
  <si>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</si>
  <si>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</si>
  <si>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</si>
  <si>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</si>
  <si>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</si>
  <si>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</si>
  <si>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</si>
  <si>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</si>
  <si>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</si>
  <si>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</si>
  <si>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</si>
  <si>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</si>
  <si>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</si>
  <si>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</si>
  <si>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</si>
  <si>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</si>
  <si>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</si>
  <si>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</si>
  <si>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</si>
  <si>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</si>
  <si>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</si>
  <si>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</si>
  <si>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</si>
  <si>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</si>
  <si>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</si>
  <si>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</si>
  <si>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</si>
  <si>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</si>
  <si>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</si>
  <si>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</si>
  <si>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</si>
  <si>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</si>
  <si>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</si>
  <si>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</si>
  <si>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</si>
  <si>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</si>
  <si>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</si>
  <si>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</si>
  <si>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</si>
  <si>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</si>
  <si>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</si>
  <si>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</si>
  <si>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</si>
  <si>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</si>
  <si>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</si>
  <si>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</si>
  <si>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</si>
  <si>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</si>
  <si>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</si>
  <si>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</si>
  <si>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</si>
  <si>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</si>
  <si>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</si>
  <si>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</si>
  <si>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</si>
  <si>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</si>
  <si>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</si>
  <si>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</si>
  <si>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</si>
  <si>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</si>
  <si>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</si>
  <si>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</si>
  <si>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</si>
  <si>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</si>
  <si>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</si>
  <si>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</si>
  <si>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</si>
  <si>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</si>
  <si>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</si>
  <si>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</si>
  <si>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</si>
  <si>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</si>
  <si>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</si>
  <si>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</si>
  <si>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</si>
  <si>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</si>
  <si>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</si>
  <si>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</si>
  <si>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</si>
  <si>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</si>
  <si>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</si>
  <si>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</si>
  <si>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</si>
  <si>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</si>
  <si>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</si>
  <si>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</si>
  <si>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</si>
  <si>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</si>
  <si>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</si>
  <si>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</si>
  <si>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</si>
  <si>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</si>
  <si>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</si>
  <si>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</si>
  <si>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</si>
  <si>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</si>
  <si>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</si>
  <si>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</si>
  <si>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</si>
  <si>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</si>
  <si>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</si>
  <si>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</si>
  <si>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</si>
  <si>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</si>
  <si>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</si>
  <si>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</si>
  <si>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</si>
  <si>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</si>
  <si>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</si>
  <si>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</si>
  <si>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</si>
  <si>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</si>
  <si>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</si>
  <si>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</si>
  <si>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</si>
  <si>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</si>
  <si>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</si>
  <si>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</si>
  <si>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</si>
  <si>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</si>
  <si>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</si>
  <si>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</si>
  <si>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</si>
  <si>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</si>
  <si>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</si>
  <si>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</si>
  <si>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</si>
  <si>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</si>
  <si>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</si>
  <si>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</si>
  <si>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</si>
  <si>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</si>
  <si>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</si>
  <si>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</si>
  <si>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</si>
  <si>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</si>
  <si>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</si>
  <si>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</si>
  <si>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</si>
  <si>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</si>
  <si>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</si>
  <si>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</si>
  <si>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</si>
  <si>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</si>
  <si>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</si>
  <si>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</si>
  <si>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</si>
  <si>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</si>
  <si>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</si>
  <si>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</si>
  <si>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</si>
  <si>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</si>
  <si>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</si>
  <si>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</si>
  <si>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</si>
  <si>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</si>
  <si>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</si>
  <si>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</si>
  <si>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</si>
  <si>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</si>
  <si>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</si>
  <si>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</si>
  <si>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</si>
  <si>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</si>
  <si>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</si>
  <si>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</si>
  <si>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</si>
  <si>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</si>
  <si>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</si>
  <si>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</si>
  <si>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</si>
  <si>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</si>
  <si>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</si>
  <si>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</si>
  <si>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</si>
  <si>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</si>
  <si>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</si>
  <si>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</si>
  <si>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</si>
  <si>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</si>
  <si>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</si>
  <si>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</si>
  <si>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</si>
  <si>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</si>
  <si>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</si>
  <si>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</si>
  <si>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</si>
  <si>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</si>
  <si>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</si>
  <si>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</si>
  <si>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</si>
  <si>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</si>
  <si>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</si>
  <si>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</si>
  <si>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</si>
  <si>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</si>
  <si>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</si>
  <si>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</si>
  <si>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</si>
  <si>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</si>
  <si>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</si>
  <si>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</si>
  <si>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</si>
  <si>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</si>
  <si>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</si>
  <si>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</si>
  <si>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</si>
  <si>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</si>
  <si>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</si>
  <si>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</si>
  <si>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</si>
  <si>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</si>
  <si>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</si>
  <si>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</si>
  <si>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</si>
  <si>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</si>
  <si>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</si>
  <si>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</si>
  <si>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</si>
  <si>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</si>
  <si>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</si>
  <si>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</si>
  <si>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</si>
  <si>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</si>
  <si>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</si>
  <si>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</si>
  <si>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</si>
  <si>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</si>
  <si>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</si>
  <si>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</si>
  <si>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</si>
  <si>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</si>
  <si>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</si>
  <si>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</si>
  <si>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</si>
  <si>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</si>
  <si>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</si>
  <si>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</si>
  <si>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</si>
  <si>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</si>
  <si>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</si>
  <si>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</si>
  <si>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</si>
  <si>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</si>
  <si>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</si>
  <si>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</si>
  <si>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</si>
  <si>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</si>
  <si>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</si>
  <si>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</si>
  <si>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</si>
  <si>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</si>
  <si>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</si>
  <si>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</si>
  <si>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</si>
  <si>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</si>
  <si>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</si>
  <si>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</si>
  <si>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</si>
  <si>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</si>
  <si>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</si>
  <si>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</si>
  <si>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</si>
  <si>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</si>
  <si>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</si>
  <si>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</si>
  <si>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</si>
  <si>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</si>
  <si>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</si>
  <si>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</si>
  <si>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</si>
  <si>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</si>
  <si>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</si>
  <si>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</si>
  <si>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</si>
  <si>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</si>
  <si>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</si>
  <si>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</si>
  <si>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</si>
  <si>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</si>
  <si>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</si>
  <si>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</si>
  <si>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</si>
  <si>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</si>
  <si>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</si>
  <si>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</si>
  <si>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</si>
  <si>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</si>
  <si>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</si>
  <si>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</si>
  <si>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</si>
  <si>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</si>
  <si>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</si>
  <si>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</si>
  <si>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</si>
  <si>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</si>
  <si>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</si>
  <si>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</si>
  <si>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</si>
  <si>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</si>
  <si>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</si>
  <si>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</si>
  <si>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</si>
  <si>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</si>
  <si>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</si>
  <si>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</si>
  <si>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</si>
  <si>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</si>
  <si>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</si>
  <si>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</si>
  <si>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</si>
  <si>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</si>
  <si>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</si>
  <si>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</si>
  <si>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</si>
  <si>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</si>
  <si>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</si>
  <si>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</si>
  <si>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</si>
  <si>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</si>
  <si>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</si>
  <si>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</si>
  <si>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</si>
  <si>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</si>
  <si>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</si>
  <si>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</si>
  <si>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</si>
  <si>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</si>
  <si>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</si>
  <si>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</si>
  <si>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</si>
  <si>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</si>
  <si>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</si>
  <si>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</si>
  <si>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</si>
  <si>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</si>
  <si>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</si>
  <si>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</si>
  <si>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</si>
  <si>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</si>
  <si>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</si>
  <si>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</si>
  <si>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</si>
  <si>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</si>
  <si>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</si>
  <si>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</si>
  <si>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</si>
  <si>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</si>
  <si>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</si>
  <si>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</si>
  <si>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</si>
  <si>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</si>
  <si>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</si>
  <si>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</si>
  <si>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</si>
  <si>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</si>
  <si>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</si>
  <si>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</si>
  <si>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</si>
  <si>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</si>
  <si>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</si>
  <si>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</si>
  <si>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</si>
  <si>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</si>
  <si>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</si>
  <si>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</si>
  <si>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</si>
  <si>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</si>
  <si>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</si>
  <si>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</si>
  <si>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</si>
  <si>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</si>
  <si>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</si>
  <si>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</si>
  <si>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</si>
  <si>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</si>
  <si>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</si>
  <si>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</si>
  <si>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</si>
  <si>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</si>
  <si>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</si>
  <si>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</si>
  <si>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</si>
  <si>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</si>
  <si>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</si>
  <si>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</si>
  <si>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</si>
  <si>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</si>
  <si>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</si>
  <si>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</si>
  <si>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</si>
  <si>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</si>
  <si>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</si>
  <si>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</si>
  <si>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</si>
  <si>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</si>
  <si>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</si>
  <si>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</si>
  <si>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</si>
  <si>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</si>
  <si>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</si>
  <si>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</si>
  <si>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</si>
  <si>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</si>
  <si>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</si>
  <si>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</si>
  <si>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</si>
  <si>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</si>
  <si>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</si>
  <si>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</si>
  <si>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</si>
  <si>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</si>
  <si>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</si>
  <si>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</si>
  <si>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</si>
  <si>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</si>
  <si>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</si>
  <si>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</si>
  <si>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</si>
  <si>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</si>
  <si>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</si>
  <si>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</si>
  <si>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</si>
  <si>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</si>
  <si>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</si>
  <si>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</si>
  <si>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</si>
  <si>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</si>
  <si>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</si>
  <si>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</si>
  <si>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</si>
  <si>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</si>
  <si>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</si>
  <si>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</si>
  <si>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</si>
  <si>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</si>
  <si>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</si>
  <si>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</si>
  <si>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</si>
  <si>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</si>
  <si>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</si>
  <si>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</si>
  <si>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</si>
  <si>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</si>
  <si>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</si>
  <si>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</si>
  <si>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</si>
  <si>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</si>
  <si>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</si>
  <si>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</si>
  <si>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</si>
  <si>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</si>
  <si>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</si>
  <si>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</si>
  <si>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</si>
  <si>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</si>
  <si>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</si>
  <si>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</si>
  <si>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</si>
  <si>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</si>
  <si>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</si>
  <si>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</si>
  <si>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</si>
  <si>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</si>
  <si>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</si>
  <si>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</si>
  <si>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</si>
  <si>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</si>
  <si>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</si>
  <si>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</si>
  <si>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</si>
  <si>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</si>
  <si>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</si>
  <si>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</si>
  <si>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</si>
  <si>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</si>
  <si>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</si>
  <si>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</si>
  <si>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</si>
  <si>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</si>
  <si>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</si>
  <si>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</si>
  <si>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</si>
  <si>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</si>
  <si>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</si>
  <si>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</si>
  <si>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</si>
  <si>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</si>
  <si>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</si>
  <si>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</si>
  <si>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</si>
  <si>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</si>
  <si>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</si>
  <si>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</si>
  <si>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</si>
  <si>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</si>
  <si>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</si>
  <si>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</si>
  <si>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</si>
  <si>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</si>
  <si>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</si>
  <si>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</si>
  <si>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</si>
  <si>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</si>
  <si>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</si>
  <si>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</si>
  <si>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</si>
  <si>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</si>
  <si>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</si>
  <si>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</si>
  <si>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</si>
  <si>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</si>
  <si>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</si>
  <si>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</si>
  <si>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</si>
  <si>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</si>
  <si>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</si>
  <si>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</si>
  <si>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</si>
  <si>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</si>
  <si>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</si>
  <si>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</si>
  <si>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</si>
  <si>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</si>
  <si>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</si>
  <si>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</si>
  <si>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</si>
  <si>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</si>
  <si>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</si>
  <si>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</si>
  <si>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</si>
  <si>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</si>
  <si>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</si>
  <si>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</si>
  <si>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</si>
  <si>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</si>
  <si>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</si>
  <si>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</si>
  <si>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</si>
  <si>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</si>
  <si>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</si>
  <si>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</si>
  <si>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</si>
  <si>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</si>
  <si>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</si>
  <si>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</si>
  <si>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</si>
  <si>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</si>
  <si>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</si>
  <si>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</si>
  <si>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</si>
  <si>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</si>
  <si>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</si>
  <si>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</si>
  <si>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</si>
  <si>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</si>
  <si>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</si>
  <si>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</si>
  <si>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</si>
  <si>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</si>
  <si>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</si>
  <si>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</si>
  <si>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</si>
  <si>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</si>
  <si>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</si>
  <si>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</si>
  <si>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</si>
  <si>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</si>
  <si>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</si>
  <si>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</si>
  <si>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</si>
  <si>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</si>
  <si>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</si>
  <si>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</si>
  <si>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</si>
  <si>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</si>
  <si>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</si>
  <si>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</si>
  <si>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</si>
  <si>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</si>
  <si>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</si>
  <si>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</si>
  <si>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</si>
  <si>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</si>
  <si>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</si>
  <si>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</si>
  <si>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</si>
  <si>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</si>
  <si>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</si>
  <si>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</si>
  <si>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</si>
  <si>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</si>
  <si>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</si>
  <si>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</si>
  <si>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</si>
  <si>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</si>
  <si>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</si>
  <si>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</si>
  <si>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</si>
  <si>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</si>
  <si>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</si>
  <si>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</si>
  <si>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</si>
  <si>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</si>
  <si>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</si>
  <si>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</si>
  <si>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</si>
  <si>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</si>
  <si>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</si>
  <si>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</si>
  <si>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</si>
  <si>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</si>
  <si>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</si>
  <si>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</si>
  <si>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</si>
  <si>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</si>
  <si>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</si>
  <si>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</si>
  <si>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</si>
  <si>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</si>
  <si>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</si>
  <si>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</si>
  <si>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</si>
  <si>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</si>
  <si>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</si>
  <si>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</si>
  <si>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</si>
  <si>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</si>
  <si>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</si>
  <si>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</si>
  <si>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</si>
  <si>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</si>
  <si>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</si>
  <si>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</si>
  <si>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</si>
  <si>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</si>
  <si>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</si>
  <si>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</si>
  <si>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</si>
  <si>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</si>
  <si>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</si>
  <si>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</si>
  <si>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</si>
  <si>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</si>
  <si>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</si>
  <si>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</si>
  <si>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</si>
  <si>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</si>
  <si>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</si>
  <si>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</si>
  <si>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</si>
  <si>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</si>
  <si>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</si>
  <si>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</si>
  <si>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</si>
  <si>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</si>
  <si>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</si>
  <si>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</si>
  <si>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</si>
  <si>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</si>
  <si>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</si>
  <si>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</si>
  <si>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</si>
  <si>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</si>
  <si>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</si>
  <si>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</si>
  <si>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</si>
  <si>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</si>
  <si>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</si>
  <si>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</si>
  <si>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</si>
  <si>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</si>
  <si>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</si>
  <si>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</si>
  <si>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</si>
  <si>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</si>
  <si>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</si>
  <si>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</si>
  <si>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</si>
  <si>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</si>
  <si>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</si>
  <si>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</si>
  <si>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</si>
  <si>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</si>
  <si>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</si>
  <si>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</si>
  <si>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</si>
  <si>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</si>
  <si>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</si>
  <si>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</si>
  <si>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</si>
  <si>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</si>
  <si>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</si>
  <si>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</si>
  <si>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</si>
  <si>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</si>
  <si>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</si>
  <si>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</si>
  <si>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</si>
  <si>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</si>
  <si>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</si>
  <si>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</si>
  <si>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</si>
  <si>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</si>
  <si>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</si>
  <si>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</si>
  <si>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</si>
  <si>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</si>
  <si>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</si>
  <si>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</si>
  <si>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</si>
  <si>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</si>
  <si>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</si>
  <si>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</si>
  <si>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</si>
  <si>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</si>
  <si>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</si>
  <si>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</si>
  <si>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</si>
  <si>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</si>
  <si>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</si>
  <si>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</si>
  <si>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</si>
  <si>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</si>
  <si>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</si>
  <si>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</si>
  <si>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</si>
  <si>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</si>
  <si>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</si>
  <si>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</si>
  <si>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</si>
  <si>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</si>
  <si>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</si>
  <si>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</si>
  <si>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</si>
  <si>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</si>
  <si>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</si>
  <si>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</si>
  <si>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</si>
  <si>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</si>
  <si>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</si>
  <si>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</si>
  <si>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</si>
  <si>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</si>
  <si>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</si>
  <si>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</si>
  <si>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</si>
  <si>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</si>
  <si>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</si>
  <si>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</si>
  <si>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</si>
  <si>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</si>
  <si>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</si>
  <si>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</si>
  <si>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</si>
  <si>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</si>
  <si>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</si>
  <si>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</si>
  <si>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</si>
  <si>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</si>
  <si>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</si>
  <si>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</si>
  <si>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</si>
  <si>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</si>
  <si>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</si>
  <si>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</si>
  <si>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</si>
  <si>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</si>
  <si>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</si>
  <si>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</si>
  <si>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</si>
  <si>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</si>
  <si>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</si>
  <si>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</si>
  <si>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</si>
  <si>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</si>
  <si>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</si>
  <si>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</si>
  <si>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</si>
  <si>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</si>
  <si>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</si>
  <si>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</si>
  <si>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</si>
  <si>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</si>
  <si>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</si>
  <si>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</si>
  <si>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</si>
  <si>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</si>
  <si>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</si>
  <si>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</si>
  <si>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</si>
  <si>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</si>
  <si>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</si>
  <si>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</si>
  <si>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</si>
  <si>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</si>
  <si>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</si>
  <si>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</si>
  <si>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</si>
  <si>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</si>
  <si>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</si>
  <si>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</si>
  <si>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</si>
  <si>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</si>
  <si>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</si>
  <si>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</si>
  <si>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</si>
  <si>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</si>
  <si>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</si>
  <si>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</si>
  <si>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</si>
  <si>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</si>
  <si>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</si>
  <si>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</si>
  <si>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</si>
  <si>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</si>
  <si>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</si>
  <si>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</si>
  <si>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</si>
  <si>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</si>
  <si>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</si>
  <si>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</si>
  <si>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</si>
  <si>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</si>
  <si>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</si>
  <si>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</si>
  <si>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</si>
  <si>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</si>
  <si>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</si>
  <si>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</si>
  <si>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</si>
  <si>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</si>
  <si>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</si>
  <si>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</si>
  <si>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</si>
  <si>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</si>
  <si>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</si>
  <si>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</si>
  <si>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</si>
  <si>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</si>
  <si>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</si>
  <si>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</si>
  <si>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</si>
  <si>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</si>
  <si>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</si>
  <si>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</si>
  <si>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</si>
  <si>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</si>
  <si>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</si>
  <si>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</si>
  <si>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</si>
  <si>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</si>
  <si>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</si>
  <si>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</si>
  <si>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</si>
  <si>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</si>
  <si>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</si>
  <si>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</si>
  <si>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</si>
  <si>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</si>
  <si>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</si>
  <si>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</si>
  <si>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</si>
  <si>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</si>
  <si>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</si>
  <si>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</si>
  <si>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</si>
  <si>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</si>
  <si>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</si>
  <si>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</si>
  <si>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</si>
  <si>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</si>
  <si>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</si>
  <si>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</si>
  <si>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</si>
  <si>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</si>
  <si>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</si>
  <si>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</si>
  <si>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</si>
  <si>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</si>
  <si>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</si>
  <si>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</si>
  <si>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</si>
  <si>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</si>
  <si>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</si>
  <si>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</si>
  <si>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</si>
  <si>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</si>
  <si>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</si>
  <si>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</si>
  <si>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</si>
  <si>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</si>
  <si>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</si>
  <si>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</si>
  <si>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</si>
  <si>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</si>
  <si>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</si>
  <si>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</si>
  <si>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</si>
  <si>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</si>
  <si>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</si>
  <si>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</si>
  <si>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</si>
  <si>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</si>
  <si>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</si>
  <si>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</si>
  <si>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</si>
  <si>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</si>
  <si>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</si>
  <si>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</si>
  <si>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</si>
  <si>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</si>
  <si>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</si>
  <si>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</si>
  <si>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</si>
  <si>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</si>
  <si>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</si>
  <si>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</si>
  <si>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</si>
  <si>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</si>
  <si>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</si>
  <si>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</si>
  <si>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</si>
  <si>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</si>
  <si>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</si>
  <si>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</si>
  <si>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</si>
  <si>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</si>
  <si>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</si>
  <si>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</si>
  <si>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</si>
  <si>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</si>
  <si>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</si>
  <si>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</si>
  <si>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</si>
  <si>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</si>
  <si>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</si>
  <si>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</si>
  <si>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</si>
  <si>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</si>
  <si>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</si>
  <si>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</si>
  <si>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</si>
  <si>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</si>
  <si>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</si>
  <si>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</si>
  <si>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</si>
  <si>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</si>
  <si>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</si>
  <si>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</si>
  <si>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</si>
  <si>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</si>
  <si>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</si>
  <si>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</si>
  <si>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</si>
  <si>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</si>
  <si>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</si>
  <si>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</si>
  <si>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</si>
  <si>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</si>
  <si>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</si>
  <si>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</si>
  <si>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</si>
  <si>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</si>
  <si>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</si>
  <si>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</si>
  <si>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</si>
  <si>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</si>
  <si>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</si>
  <si>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</si>
  <si>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</si>
  <si>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</si>
  <si>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</si>
  <si>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</si>
  <si>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</si>
  <si>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</si>
  <si>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</si>
  <si>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</si>
  <si>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</si>
  <si>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</si>
  <si>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</si>
  <si>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</si>
  <si>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</si>
  <si>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</si>
  <si>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</si>
  <si>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</si>
  <si>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</si>
  <si>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</si>
  <si>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</si>
  <si>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</si>
  <si>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</si>
  <si>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</si>
  <si>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</si>
  <si>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</si>
  <si>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</si>
  <si>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</si>
  <si>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</si>
  <si>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</si>
  <si>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</si>
  <si>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</si>
  <si>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</si>
  <si>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</si>
  <si>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</si>
  <si>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</si>
  <si>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</si>
  <si>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</si>
  <si>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</si>
  <si>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</si>
  <si>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</si>
  <si>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</si>
  <si>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</si>
  <si>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</si>
  <si>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</si>
  <si>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</si>
  <si>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</si>
  <si>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</si>
  <si>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</si>
  <si>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</si>
  <si>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</si>
  <si>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</si>
  <si>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</si>
  <si>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</si>
  <si>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</si>
  <si>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</si>
  <si>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</si>
  <si>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</si>
  <si>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</si>
  <si>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</si>
  <si>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</si>
  <si>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</si>
  <si>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</si>
  <si>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</si>
  <si>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</si>
  <si>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</si>
  <si>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</si>
  <si>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</si>
  <si>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</si>
  <si>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</si>
  <si>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</si>
  <si>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</si>
  <si>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</si>
  <si>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</si>
  <si>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</si>
  <si>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</si>
  <si>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</si>
  <si>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</si>
  <si>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</si>
  <si>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</si>
  <si>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</si>
  <si>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</si>
  <si>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</si>
  <si>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</si>
  <si>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</si>
  <si>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</si>
  <si>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</si>
  <si>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</si>
  <si>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</si>
  <si>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</si>
  <si>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</si>
  <si>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</si>
  <si>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</si>
  <si>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</si>
  <si>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</si>
  <si>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</si>
  <si>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</si>
  <si>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</si>
  <si>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</si>
  <si>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</si>
  <si>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</si>
  <si>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</si>
  <si>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</si>
  <si>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</si>
  <si>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</si>
  <si>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</si>
  <si>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</si>
  <si>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</si>
  <si>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</si>
  <si>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</si>
  <si>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</si>
  <si>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</si>
  <si>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</si>
  <si>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</si>
  <si>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</si>
  <si>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</si>
  <si>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</si>
  <si>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</si>
  <si>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</si>
  <si>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</si>
  <si>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</si>
  <si>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</si>
  <si>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</si>
  <si>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</si>
  <si>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</si>
  <si>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</si>
  <si>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</si>
  <si>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</si>
  <si>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</si>
  <si>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</si>
  <si>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</si>
  <si>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</si>
  <si>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</si>
  <si>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</si>
  <si>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</si>
  <si>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</si>
  <si>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</si>
  <si>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</si>
  <si>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</si>
  <si>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</si>
  <si>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</si>
  <si>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</si>
  <si>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</si>
  <si>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</si>
  <si>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</si>
  <si>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</si>
  <si>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</si>
  <si>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</si>
  <si>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</si>
  <si>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</si>
  <si>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</si>
  <si>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</si>
  <si>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</si>
  <si>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</si>
  <si>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</si>
  <si>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</si>
  <si>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</si>
  <si>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</si>
  <si>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</si>
  <si>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</si>
  <si>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</si>
  <si>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</si>
  <si>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</si>
  <si>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</si>
  <si>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</si>
  <si>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</si>
  <si>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</si>
  <si>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</si>
  <si>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</si>
  <si>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</si>
  <si>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</si>
  <si>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</si>
  <si>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</si>
  <si>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</si>
  <si>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</si>
  <si>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</si>
  <si>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</si>
  <si>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</si>
  <si>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</si>
  <si>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</si>
  <si>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</si>
  <si>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</si>
  <si>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</si>
  <si>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</si>
  <si>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</si>
  <si>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</si>
  <si>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</si>
  <si>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</si>
  <si>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</si>
  <si>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</si>
  <si>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</si>
  <si>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</si>
  <si>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</si>
  <si>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</si>
  <si>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</si>
  <si>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</si>
  <si>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</si>
  <si>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</si>
  <si>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</si>
  <si>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</si>
  <si>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</si>
  <si>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</si>
  <si>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</si>
  <si>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</si>
  <si>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</si>
  <si>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</si>
  <si>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</si>
  <si>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</si>
  <si>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</si>
  <si>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</si>
  <si>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</si>
  <si>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</si>
  <si>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</si>
  <si>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</si>
  <si>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</si>
  <si>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</si>
  <si>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</si>
  <si>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</si>
  <si>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</si>
  <si>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</si>
  <si>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</si>
  <si>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</si>
  <si>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</si>
  <si>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</si>
  <si>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</si>
  <si>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</si>
  <si>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</si>
  <si>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</si>
  <si>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</si>
  <si>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</si>
  <si>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</si>
  <si>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</si>
  <si>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</si>
  <si>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</si>
  <si>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</si>
  <si>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</si>
  <si>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</si>
  <si>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</si>
  <si>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</si>
  <si>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</si>
  <si>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</si>
  <si>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</si>
  <si>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</si>
  <si>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</si>
  <si>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</si>
  <si>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</si>
  <si>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</si>
  <si>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</si>
  <si>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</si>
  <si>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</si>
  <si>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</si>
  <si>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</si>
  <si>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</si>
  <si>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</si>
  <si>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</si>
  <si>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</si>
  <si>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</si>
  <si>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</si>
  <si>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</si>
  <si>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</si>
  <si>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</si>
  <si>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</si>
  <si>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</si>
  <si>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</si>
  <si>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</si>
  <si>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</si>
  <si>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</si>
  <si>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</si>
  <si>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</si>
  <si>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</si>
  <si>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</si>
  <si>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</si>
  <si>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</si>
  <si>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</si>
  <si>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</si>
  <si>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</si>
  <si>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</si>
  <si>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</si>
  <si>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</si>
  <si>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</si>
  <si>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</si>
  <si>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</si>
  <si>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</si>
  <si>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</si>
  <si>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</si>
  <si>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</si>
  <si>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</si>
  <si>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</si>
  <si>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</si>
  <si>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</si>
  <si>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</si>
  <si>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</si>
  <si>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</si>
  <si>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</si>
  <si>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</si>
  <si>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</si>
  <si>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</si>
  <si>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</si>
  <si>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</si>
  <si>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</si>
  <si>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</si>
  <si>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</si>
  <si>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</si>
  <si>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</si>
  <si>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</si>
  <si>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</si>
  <si>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</si>
  <si>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</si>
  <si>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</si>
  <si>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</si>
  <si>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</si>
  <si>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</si>
  <si>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</si>
  <si>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</si>
  <si>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</si>
  <si>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</si>
  <si>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</si>
  <si>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</si>
  <si>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</si>
  <si>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</si>
  <si>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</si>
  <si>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</si>
  <si>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</si>
  <si>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</si>
  <si>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</si>
  <si>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</si>
  <si>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</si>
  <si>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</si>
  <si>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</si>
  <si>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</si>
  <si>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</si>
  <si>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</si>
  <si>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</si>
  <si>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</si>
  <si>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</si>
  <si>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</si>
  <si>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</si>
  <si>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</si>
  <si>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</si>
  <si>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</si>
  <si>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</si>
  <si>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</si>
  <si>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</si>
  <si>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</si>
  <si>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</si>
  <si>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</si>
  <si>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</si>
  <si>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</si>
  <si>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</si>
  <si>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</si>
  <si>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</si>
  <si>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</si>
  <si>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</si>
  <si>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</si>
  <si>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</si>
  <si>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</si>
  <si>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</si>
  <si>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</si>
  <si>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</si>
  <si>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</si>
  <si>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</si>
  <si>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</si>
  <si>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</si>
  <si>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</si>
  <si>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</si>
  <si>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</si>
  <si>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</si>
  <si>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</si>
  <si>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</si>
  <si>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</si>
  <si>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</si>
  <si>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</si>
  <si>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</si>
  <si>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</si>
  <si>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</si>
  <si>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</si>
  <si>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</si>
  <si>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</si>
  <si>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</si>
  <si>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</si>
  <si>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</si>
  <si>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</si>
  <si>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</si>
  <si>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</si>
  <si>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</si>
  <si>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</si>
  <si>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</si>
  <si>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</si>
  <si>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</si>
  <si>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</si>
  <si>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</si>
  <si>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</si>
  <si>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</si>
  <si>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</si>
  <si>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</si>
  <si>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</si>
  <si>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</si>
  <si>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</si>
  <si>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</si>
  <si>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</si>
  <si>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</si>
  <si>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</si>
  <si>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</si>
  <si>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</si>
  <si>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</si>
  <si>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</si>
  <si>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</si>
  <si>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</si>
  <si>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</si>
  <si>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</si>
  <si>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</si>
  <si>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</si>
  <si>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</si>
  <si>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</si>
  <si>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</si>
  <si>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</si>
  <si>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</si>
  <si>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</si>
  <si>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</si>
  <si>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</si>
  <si>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</si>
  <si>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</si>
  <si>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</si>
  <si>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</si>
  <si>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</si>
  <si>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</si>
  <si>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</si>
  <si>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</si>
  <si>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</si>
  <si>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</si>
  <si>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</si>
  <si>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</si>
  <si>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</si>
  <si>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</si>
  <si>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</si>
  <si>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</si>
  <si>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</si>
  <si>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</si>
  <si>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</si>
  <si>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</si>
  <si>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</si>
  <si>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</si>
  <si>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</si>
  <si>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</si>
  <si>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</si>
  <si>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</si>
  <si>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</si>
  <si>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</si>
  <si>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</si>
  <si>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</si>
  <si>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</si>
  <si>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</si>
  <si>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</si>
  <si>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</si>
  <si>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</si>
  <si>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</si>
  <si>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</si>
  <si>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</si>
  <si>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</si>
  <si>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</si>
  <si>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</si>
  <si>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</si>
  <si>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</si>
  <si>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</si>
  <si>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</si>
  <si>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</si>
  <si>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</si>
  <si>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</si>
  <si>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</si>
  <si>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</si>
  <si>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</si>
  <si>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</si>
  <si>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</si>
  <si>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</si>
  <si>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</si>
  <si>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</si>
  <si>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</si>
  <si>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</si>
  <si>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</si>
  <si>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</si>
  <si>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</si>
  <si>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</si>
  <si>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</si>
  <si>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</si>
  <si>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</si>
  <si>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</si>
  <si>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</si>
  <si>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</si>
  <si>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</si>
  <si>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</si>
  <si>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</si>
  <si>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</si>
  <si>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</si>
  <si>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</si>
  <si>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</si>
  <si>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</si>
  <si>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</si>
  <si>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</si>
  <si>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</si>
  <si>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</si>
  <si>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</si>
  <si>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</si>
  <si>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</si>
  <si>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</si>
  <si>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</si>
  <si>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</si>
  <si>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</si>
  <si>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</si>
  <si>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</si>
  <si>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</si>
  <si>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</si>
  <si>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</si>
  <si>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</si>
  <si>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</si>
  <si>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</si>
  <si>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</si>
  <si>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</si>
  <si>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</si>
  <si>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</si>
  <si>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</si>
  <si>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</si>
  <si>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</si>
  <si>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</si>
  <si>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</si>
  <si>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</si>
  <si>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</si>
  <si>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</si>
  <si>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</si>
  <si>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</si>
  <si>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</si>
  <si>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</si>
  <si>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</si>
  <si>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</si>
  <si>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</si>
  <si>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</si>
  <si>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</si>
  <si>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</si>
  <si>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</si>
  <si>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</si>
  <si>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</si>
  <si>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</si>
  <si>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</si>
  <si>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</si>
  <si>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</si>
  <si>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</si>
  <si>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</si>
  <si>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</si>
  <si>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</si>
  <si>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</si>
  <si>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</si>
  <si>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</si>
  <si>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</si>
  <si>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</si>
  <si>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</si>
  <si>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</si>
  <si>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</si>
  <si>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</si>
  <si>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</si>
  <si>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</si>
  <si>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</si>
  <si>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</si>
  <si>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</si>
  <si>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</si>
  <si>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</si>
  <si>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</si>
  <si>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</si>
  <si>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</si>
  <si>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</si>
  <si>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</si>
  <si>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</si>
  <si>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</si>
  <si>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</si>
  <si>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</si>
  <si>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</si>
  <si>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</si>
  <si>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</si>
  <si>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</si>
  <si>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</si>
  <si>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</si>
  <si>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</si>
  <si>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</si>
  <si>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</si>
  <si>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</si>
  <si>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</si>
  <si>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</si>
  <si>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</si>
  <si>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</si>
  <si>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</si>
  <si>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</si>
  <si>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</si>
  <si>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</si>
  <si>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</si>
  <si>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</si>
  <si>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</si>
  <si>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</si>
  <si>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</si>
  <si>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</si>
  <si>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</si>
  <si>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</si>
  <si>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</si>
  <si>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</si>
  <si>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</si>
  <si>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</si>
  <si>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</si>
  <si>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</si>
  <si>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</si>
  <si>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</si>
  <si>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</si>
  <si>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</si>
  <si>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</si>
  <si>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</si>
  <si>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</si>
  <si>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</si>
  <si>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</si>
  <si>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</si>
  <si>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</si>
  <si>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</si>
  <si>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</si>
  <si>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</si>
  <si>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</si>
  <si>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</si>
  <si>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</si>
  <si>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</si>
  <si>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</si>
  <si>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</si>
  <si>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</si>
  <si>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</si>
  <si>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</si>
  <si>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</si>
  <si>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</si>
  <si>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</si>
  <si>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</si>
  <si>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</si>
  <si>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</si>
  <si>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</si>
  <si>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</si>
  <si>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</si>
  <si>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</si>
  <si>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</si>
  <si>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</si>
  <si>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</si>
  <si>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</si>
  <si>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</si>
  <si>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</si>
  <si>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</si>
  <si>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</si>
  <si>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</si>
  <si>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</si>
  <si>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</si>
  <si>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</si>
  <si>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</si>
  <si>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</si>
  <si>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</si>
  <si>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</si>
  <si>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</si>
  <si>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</si>
  <si>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</si>
  <si>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</si>
  <si>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</si>
  <si>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</si>
  <si>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</si>
  <si>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</si>
  <si>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</si>
  <si>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</si>
  <si>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</si>
  <si>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</si>
  <si>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</si>
  <si>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</si>
  <si>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</si>
  <si>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</si>
  <si>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</si>
  <si>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</si>
  <si>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</si>
  <si>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</si>
  <si>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</si>
  <si>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</si>
  <si>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</si>
  <si>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</si>
  <si>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</si>
  <si>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</si>
  <si>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</si>
  <si>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</si>
  <si>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</si>
  <si>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</si>
  <si>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</si>
  <si>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</si>
  <si>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</si>
  <si>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</si>
  <si>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</si>
  <si>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</si>
  <si>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</si>
  <si>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</si>
  <si>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</si>
  <si>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</si>
  <si>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</si>
  <si>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</si>
  <si>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</si>
  <si>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</si>
  <si>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</si>
  <si>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</si>
  <si>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</si>
  <si>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</si>
  <si>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</si>
  <si>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</si>
  <si>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</si>
  <si>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</si>
  <si>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</si>
  <si>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</si>
  <si>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</si>
  <si>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</si>
  <si>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</si>
  <si>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</si>
  <si>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</si>
  <si>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</si>
  <si>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</si>
  <si>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</si>
  <si>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</si>
  <si>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</si>
  <si>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</si>
  <si>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</si>
  <si>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</si>
  <si>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</si>
  <si>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</si>
  <si>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</si>
  <si>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</si>
  <si>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</si>
  <si>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</si>
  <si>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</si>
  <si>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</si>
  <si>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</si>
  <si>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</si>
  <si>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</si>
  <si>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</si>
  <si>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</si>
  <si>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</si>
  <si>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</si>
  <si>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</si>
  <si>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</si>
  <si>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</si>
  <si>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</si>
  <si>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</si>
  <si>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</si>
  <si>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</si>
  <si>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</si>
  <si>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</si>
  <si>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</si>
  <si>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</si>
  <si>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</si>
  <si>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</si>
  <si>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</si>
  <si>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</si>
  <si>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</si>
  <si>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</si>
  <si>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</si>
  <si>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</si>
  <si>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</si>
  <si>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</si>
  <si>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</si>
  <si>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</si>
  <si>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</si>
  <si>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</si>
  <si>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</si>
  <si>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</si>
  <si>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</si>
  <si>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</si>
  <si>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</si>
  <si>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</si>
  <si>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</si>
  <si>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</si>
  <si>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</si>
  <si>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</si>
  <si>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</si>
  <si>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</si>
  <si>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</si>
  <si>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</si>
  <si>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</si>
  <si>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</si>
  <si>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</si>
  <si>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</si>
  <si>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</si>
  <si>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</si>
  <si>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</si>
  <si>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</si>
  <si>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</si>
  <si>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</si>
  <si>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</si>
  <si>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</si>
  <si>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</si>
  <si>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</si>
  <si>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</si>
  <si>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</si>
  <si>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</si>
  <si>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</si>
  <si>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</si>
  <si>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</si>
  <si>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</si>
  <si>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</si>
  <si>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</si>
  <si>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</si>
  <si>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</si>
  <si>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</si>
  <si>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</si>
  <si>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</si>
  <si>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</si>
  <si>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</si>
  <si>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</si>
  <si>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</si>
  <si>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</si>
  <si>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</si>
  <si>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</si>
  <si>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</si>
  <si>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</si>
  <si>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</si>
  <si>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</si>
  <si>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</si>
  <si>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</si>
  <si>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</si>
  <si>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</si>
  <si>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</si>
  <si>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</si>
  <si>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</si>
  <si>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</si>
  <si>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</si>
  <si>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</si>
  <si>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</si>
  <si>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</si>
  <si>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</si>
  <si>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</si>
  <si>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</si>
  <si>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</si>
  <si>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</si>
  <si>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</si>
  <si>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</si>
  <si>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</si>
  <si>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</si>
  <si>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</si>
  <si>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</si>
  <si>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</si>
  <si>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</si>
  <si>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</si>
  <si>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</si>
  <si>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</si>
  <si>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</si>
  <si>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</si>
  <si>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</si>
  <si>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</si>
  <si>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</si>
  <si>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</si>
  <si>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</si>
  <si>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</si>
  <si>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</si>
  <si>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</si>
  <si>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</si>
  <si>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</si>
  <si>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</si>
  <si>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</si>
  <si>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</si>
  <si>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</si>
  <si>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</si>
  <si>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</si>
  <si>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</si>
  <si>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</si>
  <si>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</si>
  <si>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</si>
  <si>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</si>
  <si>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</si>
  <si>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</si>
  <si>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</si>
  <si>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</si>
  <si>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</si>
  <si>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</si>
  <si>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</si>
  <si>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</si>
  <si>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</si>
  <si>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</si>
  <si>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</si>
  <si>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</si>
  <si>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</si>
  <si>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</si>
  <si>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</si>
  <si>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</si>
  <si>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</si>
  <si>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</si>
  <si>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</si>
  <si>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</si>
  <si>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</si>
  <si>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</si>
  <si>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</si>
  <si>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</si>
  <si>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</si>
  <si>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</si>
  <si>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</si>
  <si>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</si>
  <si>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</si>
  <si>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</si>
  <si>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</si>
  <si>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</si>
  <si>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</si>
  <si>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</si>
  <si>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</si>
  <si>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</si>
  <si>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</si>
  <si>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</si>
  <si>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</si>
  <si>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</si>
  <si>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</si>
  <si>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</si>
  <si>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</si>
  <si>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</si>
  <si>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</si>
  <si>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</si>
  <si>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</si>
  <si>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</si>
  <si>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</si>
  <si>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</si>
  <si>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</si>
  <si>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</si>
  <si>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</si>
  <si>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</si>
  <si>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</si>
  <si>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</si>
  <si>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</si>
  <si>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</si>
  <si>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</si>
  <si>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</si>
  <si>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</si>
  <si>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</si>
  <si>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</si>
  <si>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</si>
  <si>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</si>
  <si>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</si>
  <si>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</si>
  <si>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</si>
  <si>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</si>
  <si>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</si>
  <si>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</si>
  <si>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</si>
  <si>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</si>
  <si>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</si>
  <si>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</si>
  <si>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</si>
  <si>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</si>
  <si>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</si>
  <si>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</si>
  <si>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</si>
  <si>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</si>
  <si>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</si>
  <si>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</si>
  <si>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</si>
  <si>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</si>
  <si>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</si>
  <si>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</si>
  <si>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</si>
  <si>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</si>
  <si>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</si>
  <si>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</si>
  <si>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</si>
  <si>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</si>
  <si>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</si>
  <si>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</si>
  <si>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</si>
  <si>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</si>
  <si>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</si>
  <si>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</si>
  <si>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</si>
  <si>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</si>
  <si>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</si>
  <si>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</si>
  <si>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</si>
  <si>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</si>
  <si>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</si>
  <si>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</si>
  <si>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</si>
  <si>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</si>
  <si>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</si>
  <si>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</si>
  <si>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</si>
  <si>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</si>
  <si>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</si>
  <si>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</si>
  <si>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</si>
  <si>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</si>
  <si>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</si>
  <si>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</si>
  <si>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</si>
  <si>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</si>
  <si>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</si>
  <si>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</si>
  <si>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</si>
  <si>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</si>
  <si>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</si>
  <si>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</si>
  <si>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</si>
  <si>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</si>
  <si>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</si>
  <si>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</si>
  <si>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</si>
  <si>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</si>
  <si>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</si>
  <si>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</si>
  <si>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</si>
  <si>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</si>
  <si>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</si>
  <si>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</si>
  <si>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</si>
  <si>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</si>
  <si>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</si>
  <si>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</si>
  <si>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</si>
  <si>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</si>
  <si>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</si>
  <si>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</si>
  <si>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</si>
  <si>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</si>
  <si>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</si>
  <si>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</si>
  <si>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</si>
  <si>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</si>
  <si>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</si>
  <si>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</si>
  <si>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</si>
  <si>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</si>
  <si>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</si>
  <si>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</si>
  <si>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</si>
  <si>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</si>
  <si>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</si>
  <si>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</si>
  <si>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</si>
  <si>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</si>
  <si>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</si>
  <si>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</si>
  <si>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</si>
  <si>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</si>
  <si>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</si>
  <si>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</si>
  <si>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</si>
  <si>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</si>
  <si>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</si>
  <si>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</si>
  <si>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</si>
  <si>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</si>
  <si>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</si>
  <si>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</si>
  <si>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</si>
  <si>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</si>
  <si>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</si>
  <si>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</si>
  <si>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</si>
  <si>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</si>
  <si>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</si>
  <si>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</si>
  <si>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</si>
  <si>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</si>
  <si>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</si>
  <si>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</si>
  <si>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</si>
  <si>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</si>
  <si>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</si>
  <si>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</si>
  <si>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</si>
  <si>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</si>
  <si>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</si>
  <si>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</si>
  <si>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</si>
  <si>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</si>
  <si>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</si>
  <si>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</si>
  <si>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</si>
  <si>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</si>
  <si>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</si>
  <si>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</si>
  <si>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</si>
  <si>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</si>
  <si>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</si>
  <si>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</si>
  <si>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</si>
  <si>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</si>
  <si>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</si>
  <si>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</si>
  <si>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</si>
  <si>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</si>
  <si>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</si>
  <si>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</si>
  <si>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</si>
  <si>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</si>
  <si>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</si>
  <si>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</si>
  <si>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</si>
  <si>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</si>
  <si>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</si>
  <si>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</si>
  <si>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</si>
  <si>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</si>
  <si>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</si>
  <si>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</si>
  <si>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</si>
  <si>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</si>
  <si>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</si>
  <si>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</si>
  <si>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</si>
  <si>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</si>
  <si>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</si>
  <si>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</si>
  <si>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</si>
  <si>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</si>
  <si>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</si>
  <si>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</si>
  <si>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</si>
  <si>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</si>
  <si>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</si>
  <si>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</si>
  <si>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</si>
  <si>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</si>
  <si>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</si>
  <si>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</si>
  <si>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</si>
  <si>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</si>
  <si>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</si>
  <si>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</si>
  <si>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</si>
  <si>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</si>
  <si>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</si>
  <si>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</si>
  <si>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</si>
  <si>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</si>
  <si>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</si>
  <si>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</si>
  <si>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</si>
  <si>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</si>
  <si>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</si>
  <si>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</si>
  <si>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</si>
  <si>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</si>
  <si>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</si>
  <si>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</si>
  <si>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</si>
  <si>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</si>
  <si>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</si>
  <si>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</si>
  <si>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</si>
  <si>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</si>
  <si>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</si>
  <si>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</si>
  <si>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</si>
  <si>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</si>
  <si>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</si>
  <si>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</si>
  <si>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</si>
  <si>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</si>
  <si>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</si>
  <si>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</si>
  <si>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</si>
  <si>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</si>
  <si>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</si>
  <si>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</si>
  <si>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</si>
  <si>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</si>
  <si>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</si>
  <si>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</si>
  <si>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</si>
  <si>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</si>
  <si>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</si>
  <si>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</si>
  <si>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</si>
  <si>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</si>
  <si>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</si>
  <si>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</si>
  <si>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</si>
  <si>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</si>
  <si>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</si>
  <si>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</si>
  <si>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</si>
  <si>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</si>
  <si>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</si>
  <si>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</si>
  <si>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</si>
  <si>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</si>
  <si>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</si>
  <si>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</si>
  <si>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</si>
  <si>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</si>
  <si>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</si>
  <si>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</si>
  <si>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</si>
  <si>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</si>
  <si>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</si>
  <si>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</si>
  <si>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</si>
  <si>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</si>
  <si>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</si>
  <si>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</si>
  <si>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</si>
  <si>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</si>
  <si>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</si>
  <si>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</si>
  <si>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</si>
  <si>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</si>
  <si>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</si>
  <si>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</si>
  <si>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</si>
  <si>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</si>
  <si>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</si>
  <si>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</si>
  <si>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</si>
  <si>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</si>
  <si>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</si>
  <si>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</si>
  <si>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</si>
  <si>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</si>
  <si>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</si>
  <si>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</si>
  <si>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</si>
  <si>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</si>
  <si>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</si>
  <si>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</si>
  <si>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</si>
  <si>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</si>
  <si>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</si>
  <si>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</si>
  <si>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</si>
  <si>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</si>
  <si>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</si>
  <si>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</si>
  <si>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</si>
  <si>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</si>
  <si>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</si>
  <si>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</si>
  <si>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</si>
  <si>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</si>
  <si>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</si>
  <si>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</si>
  <si>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</si>
  <si>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</si>
  <si>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</si>
  <si>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</si>
  <si>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</si>
  <si>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</si>
  <si>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</si>
  <si>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</si>
  <si>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</si>
  <si>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</si>
  <si>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</si>
  <si>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</si>
  <si>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</si>
  <si>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</si>
  <si>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</si>
  <si>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</si>
  <si>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</si>
  <si>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</si>
  <si>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</si>
  <si>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</si>
  <si>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</si>
  <si>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</si>
  <si>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</si>
  <si>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</si>
  <si>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</si>
  <si>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</si>
  <si>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</si>
  <si>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</si>
  <si>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</si>
  <si>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</si>
  <si>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</si>
  <si>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</si>
  <si>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</si>
  <si>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</si>
  <si>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</si>
  <si>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</si>
  <si>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</si>
  <si>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</si>
  <si>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</si>
  <si>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</si>
  <si>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</si>
  <si>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</si>
  <si>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</si>
  <si>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</si>
  <si>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</si>
  <si>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</si>
  <si>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</si>
  <si>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</si>
  <si>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</si>
  <si>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</si>
  <si>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</si>
  <si>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</si>
  <si>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</si>
  <si>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</si>
  <si>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</si>
  <si>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</si>
  <si>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</si>
  <si>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</si>
  <si>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</si>
  <si>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</si>
  <si>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</si>
  <si>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</si>
  <si>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</si>
  <si>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</si>
  <si>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</si>
  <si>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</si>
  <si>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</si>
  <si>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</si>
  <si>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</si>
  <si>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</si>
  <si>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</si>
  <si>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</si>
  <si>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</si>
  <si>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</si>
  <si>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</si>
  <si>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</si>
  <si>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</si>
  <si>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</si>
  <si>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</si>
  <si>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</si>
  <si>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</si>
  <si>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</si>
  <si>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</si>
  <si>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</si>
  <si>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</si>
  <si>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</si>
  <si>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</si>
  <si>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</si>
  <si>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</si>
  <si>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</si>
  <si>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</si>
  <si>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</si>
  <si>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</si>
  <si>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</si>
  <si>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</si>
  <si>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</si>
  <si>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</si>
  <si>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</si>
  <si>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</si>
  <si>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</si>
  <si>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</si>
  <si>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</si>
  <si>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</si>
  <si>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</si>
  <si>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</si>
  <si>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</si>
  <si>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</si>
  <si>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</si>
  <si>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</si>
  <si>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</si>
  <si>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</si>
  <si>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</si>
  <si>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</si>
  <si>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</si>
  <si>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</si>
  <si>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</si>
  <si>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</si>
  <si>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</si>
  <si>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</si>
  <si>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</si>
  <si>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</si>
  <si>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</si>
  <si>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</si>
  <si>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</si>
  <si>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</si>
  <si>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</si>
  <si>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</si>
  <si>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</si>
  <si>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</si>
  <si>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</si>
  <si>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</si>
  <si>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</si>
  <si>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</si>
  <si>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</si>
  <si>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</si>
  <si>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</si>
  <si>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</si>
  <si>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</si>
  <si>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</si>
  <si>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</si>
  <si>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</si>
  <si>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</si>
  <si>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</si>
  <si>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</si>
  <si>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</si>
  <si>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</si>
  <si>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</si>
  <si>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</si>
  <si>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</si>
  <si>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</si>
  <si>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</si>
  <si>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</si>
  <si>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</si>
  <si>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</si>
  <si>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</si>
  <si>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</si>
  <si>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</si>
  <si>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</si>
  <si>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</si>
  <si>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</si>
  <si>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</si>
  <si>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</si>
  <si>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</si>
  <si>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</si>
  <si>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</si>
  <si>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</si>
  <si>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</si>
  <si>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</si>
  <si>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</si>
  <si>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</si>
  <si>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</si>
  <si>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</si>
  <si>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</si>
  <si>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</si>
  <si>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</si>
  <si>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</si>
  <si>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</si>
  <si>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</si>
  <si>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</si>
  <si>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</si>
  <si>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</si>
  <si>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</si>
  <si>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</si>
  <si>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</si>
  <si>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</si>
  <si>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</si>
  <si>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</si>
  <si>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</si>
  <si>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</si>
  <si>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</si>
  <si>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</si>
  <si>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</si>
  <si>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</si>
  <si>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</si>
  <si>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</si>
  <si>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</si>
  <si>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</si>
  <si>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</si>
  <si>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</si>
  <si>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</si>
  <si>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</si>
  <si>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</si>
  <si>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</si>
  <si>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</si>
  <si>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</si>
  <si>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</si>
  <si>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</si>
  <si>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</si>
  <si>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</si>
  <si>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</si>
  <si>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</si>
  <si>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</si>
  <si>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</si>
  <si>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</si>
  <si>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</si>
  <si>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</si>
  <si>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</si>
  <si>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</si>
  <si>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</si>
  <si>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</si>
  <si>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</si>
  <si>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</si>
  <si>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</si>
  <si>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</si>
  <si>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</si>
  <si>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</si>
  <si>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</si>
  <si>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</si>
  <si>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</si>
  <si>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</si>
  <si>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</si>
  <si>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</si>
  <si>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</si>
  <si>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</si>
  <si>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</si>
  <si>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</si>
  <si>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</si>
  <si>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</si>
  <si>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</si>
  <si>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</si>
  <si>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</si>
  <si>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</si>
  <si>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</si>
  <si>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</si>
  <si>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</si>
  <si>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</si>
  <si>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</si>
  <si>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</si>
  <si>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</si>
  <si>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</si>
  <si>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</si>
  <si>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</si>
  <si>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</si>
  <si>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</si>
  <si>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</si>
  <si>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</si>
  <si>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</si>
  <si>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</si>
  <si>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</si>
  <si>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</si>
  <si>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</si>
  <si>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</si>
  <si>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</si>
  <si>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</si>
  <si>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</si>
  <si>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</si>
  <si>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</si>
  <si>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</si>
  <si>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</si>
  <si>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</si>
  <si>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</si>
  <si>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</si>
  <si>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</si>
  <si>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</si>
  <si>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</si>
  <si>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</si>
  <si>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</si>
  <si>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</si>
  <si>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</si>
  <si>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</si>
  <si>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</si>
  <si>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</si>
  <si>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</si>
  <si>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</si>
  <si>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</si>
  <si>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</si>
  <si>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</si>
  <si>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</si>
  <si>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</si>
  <si>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</si>
  <si>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</si>
  <si>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</si>
  <si>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</si>
  <si>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</si>
  <si>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</si>
  <si>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</si>
  <si>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</si>
  <si>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</si>
  <si>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</si>
  <si>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</si>
  <si>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</si>
  <si>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</si>
  <si>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</si>
  <si>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</si>
  <si>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</si>
  <si>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</si>
  <si>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</si>
  <si>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</si>
  <si>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</si>
  <si>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</si>
  <si>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</si>
  <si>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</si>
  <si>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</si>
  <si>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</si>
  <si>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</si>
  <si>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</si>
  <si>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</si>
  <si>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</si>
  <si>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</si>
  <si>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</si>
  <si>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</si>
  <si>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</si>
  <si>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</si>
  <si>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</si>
  <si>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</si>
  <si>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</si>
  <si>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</si>
  <si>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</si>
  <si>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</si>
  <si>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</si>
  <si>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</si>
  <si>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</si>
  <si>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</si>
  <si>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</si>
  <si>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</si>
  <si>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</si>
  <si>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</si>
  <si>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</si>
  <si>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</si>
  <si>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</si>
  <si>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</si>
  <si>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</si>
  <si>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</si>
  <si>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</si>
  <si>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</si>
  <si>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</si>
  <si>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</si>
  <si>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</si>
  <si>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</si>
  <si>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</si>
  <si>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</si>
  <si>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</si>
  <si>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</si>
  <si>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</si>
  <si>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</si>
  <si>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</si>
  <si>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</si>
  <si>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</si>
  <si>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</si>
  <si>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</si>
  <si>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</si>
  <si>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</si>
  <si>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</si>
  <si>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</si>
  <si>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</si>
  <si>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</si>
  <si>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</si>
  <si>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</si>
  <si>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</si>
  <si>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</si>
  <si>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</si>
  <si>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</si>
  <si>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</si>
  <si>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</si>
  <si>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</si>
  <si>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</si>
  <si>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</si>
  <si>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</si>
  <si>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</si>
  <si>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</si>
  <si>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</si>
  <si>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</si>
  <si>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</si>
  <si>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</si>
  <si>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</si>
  <si>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</si>
  <si>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</si>
  <si>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</si>
  <si>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</si>
  <si>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</si>
  <si>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</si>
  <si>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</si>
  <si>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</si>
  <si>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</si>
  <si>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</si>
  <si>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</si>
  <si>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</si>
  <si>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</si>
  <si>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</si>
  <si>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</si>
  <si>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</si>
  <si>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</si>
  <si>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</si>
  <si>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</si>
  <si>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</si>
  <si>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</si>
  <si>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</si>
  <si>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</si>
  <si>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</si>
  <si>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</si>
  <si>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</si>
  <si>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</si>
  <si>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</si>
  <si>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</si>
  <si>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</si>
  <si>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</si>
  <si>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</si>
  <si>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</si>
  <si>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</si>
  <si>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</si>
  <si>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</si>
  <si>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</si>
  <si>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</si>
  <si>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</si>
  <si>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</si>
  <si>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</si>
  <si>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</si>
  <si>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</si>
  <si>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</si>
  <si>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</si>
  <si>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</si>
  <si>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</si>
  <si>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</si>
  <si>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</si>
  <si>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</si>
  <si>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</si>
  <si>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</si>
  <si>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</si>
  <si>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</si>
  <si>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</si>
  <si>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</si>
  <si>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</si>
  <si>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</si>
  <si>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</si>
  <si>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</si>
  <si>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</si>
  <si>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</si>
  <si>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</si>
  <si>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</si>
  <si>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</si>
  <si>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</si>
  <si>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</si>
  <si>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</si>
  <si>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</si>
  <si>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</si>
  <si>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</si>
  <si>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</si>
  <si>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</si>
  <si>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</si>
  <si>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</si>
  <si>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</si>
  <si>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</si>
  <si>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</si>
  <si>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</si>
  <si>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</si>
  <si>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</si>
  <si>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</si>
  <si>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</si>
  <si>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</si>
  <si>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</si>
  <si>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</si>
  <si>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</si>
  <si>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</si>
  <si>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</si>
  <si>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</si>
  <si>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</si>
  <si>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</si>
  <si>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</si>
  <si>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</si>
  <si>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</si>
  <si>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</si>
  <si>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</si>
  <si>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</si>
  <si>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</si>
  <si>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</si>
  <si>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</si>
  <si>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</si>
  <si>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</si>
  <si>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</si>
  <si>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</si>
  <si>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</si>
  <si>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</si>
  <si>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</si>
  <si>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</si>
  <si>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</si>
  <si>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</si>
  <si>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</si>
  <si>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</si>
  <si>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</si>
  <si>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</si>
  <si>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</si>
  <si>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</si>
  <si>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</si>
  <si>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</si>
  <si>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</si>
  <si>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</si>
  <si>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</si>
  <si>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</si>
  <si>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</si>
  <si>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</si>
  <si>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</si>
  <si>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</si>
  <si>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</si>
  <si>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</si>
  <si>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</si>
  <si>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</si>
  <si>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</si>
  <si>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</si>
  <si>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</si>
  <si>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</si>
  <si>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</si>
  <si>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</si>
  <si>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</si>
  <si>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</si>
  <si>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</si>
  <si>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</si>
  <si>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</si>
  <si>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</si>
  <si>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</si>
  <si>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</si>
  <si>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</si>
  <si>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</si>
  <si>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</si>
  <si>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</si>
  <si>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</si>
  <si>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</si>
  <si>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</si>
  <si>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</si>
  <si>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</si>
  <si>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</si>
  <si>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</si>
  <si>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</si>
  <si>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</si>
  <si>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</si>
  <si>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</si>
  <si>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</si>
  <si>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</si>
  <si>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</si>
  <si>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</si>
  <si>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</si>
  <si>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</si>
  <si>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</si>
  <si>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</si>
  <si>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</si>
  <si>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</si>
  <si>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</si>
  <si>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</si>
  <si>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</si>
  <si>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</si>
  <si>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</si>
  <si>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</si>
  <si>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</si>
  <si>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</si>
  <si>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</si>
  <si>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</si>
  <si>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</si>
  <si>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</si>
  <si>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</si>
  <si>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</si>
  <si>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</si>
  <si>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</si>
  <si>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</si>
  <si>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</si>
  <si>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</si>
  <si>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</si>
  <si>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</si>
  <si>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</si>
  <si>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</si>
  <si>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</si>
  <si>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</si>
  <si>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</si>
  <si>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</si>
  <si>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</si>
  <si>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</si>
  <si>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</si>
  <si>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</si>
  <si>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</si>
  <si>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</si>
  <si>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</si>
  <si>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</si>
  <si>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</si>
  <si>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</si>
  <si>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</si>
  <si>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</si>
  <si>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</si>
  <si>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</si>
  <si>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</si>
  <si>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</si>
  <si>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</si>
  <si>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</si>
  <si>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</si>
  <si>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</si>
  <si>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</si>
  <si>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</si>
  <si>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</si>
  <si>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</si>
  <si>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</si>
  <si>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</si>
  <si>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</si>
  <si>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</si>
  <si>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</si>
  <si>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</si>
  <si>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</si>
  <si>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</si>
  <si>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</si>
  <si>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</si>
  <si>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</si>
  <si>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</si>
  <si>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</si>
  <si>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</si>
  <si>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</si>
  <si>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</si>
  <si>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</si>
  <si>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</si>
  <si>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</si>
  <si>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</si>
  <si>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</si>
  <si>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</si>
  <si>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</si>
  <si>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</si>
  <si>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</si>
  <si>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</si>
  <si>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</si>
  <si>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</si>
  <si>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</si>
  <si>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</si>
  <si>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</si>
  <si>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</si>
  <si>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</si>
  <si>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</si>
  <si>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</si>
  <si>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</si>
  <si>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</si>
  <si>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</si>
  <si>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</si>
  <si>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</si>
  <si>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</si>
  <si>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</si>
  <si>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</si>
  <si>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</si>
  <si>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</si>
  <si>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</si>
  <si>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</si>
  <si>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</si>
  <si>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</si>
  <si>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</si>
  <si>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</si>
  <si>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</si>
  <si>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</si>
  <si>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</si>
  <si>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</si>
  <si>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</si>
  <si>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</si>
  <si>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</si>
  <si>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</si>
  <si>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</si>
  <si>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</si>
  <si>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</si>
  <si>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</si>
  <si>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</si>
  <si>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</si>
  <si>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</si>
  <si>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</si>
  <si>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</si>
  <si>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</si>
  <si>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</si>
  <si>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</si>
  <si>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</si>
  <si>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</si>
  <si>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</si>
  <si>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</si>
  <si>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</si>
  <si>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</si>
  <si>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</si>
  <si>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</si>
  <si>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</si>
  <si>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</si>
  <si>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</si>
  <si>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</si>
  <si>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</si>
  <si>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</si>
  <si>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</si>
  <si>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</si>
  <si>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</si>
  <si>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</si>
  <si>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</si>
  <si>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</si>
  <si>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</si>
  <si>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</si>
  <si>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</si>
  <si>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</si>
  <si>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</si>
  <si>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</si>
  <si>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</si>
  <si>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</si>
  <si>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</si>
  <si>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</si>
  <si>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</si>
  <si>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</si>
  <si>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</si>
  <si>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</si>
  <si>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</si>
  <si>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</si>
  <si>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</si>
  <si>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</si>
  <si>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</si>
  <si>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</si>
  <si>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</si>
  <si>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</si>
  <si>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</si>
  <si>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</si>
  <si>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</si>
  <si>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</si>
  <si>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</si>
  <si>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</si>
  <si>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</si>
  <si>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</si>
  <si>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</si>
  <si>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</si>
  <si>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</si>
  <si>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</si>
  <si>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</si>
  <si>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</si>
  <si>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</si>
  <si>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</si>
  <si>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</si>
  <si>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</si>
  <si>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</si>
  <si>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</si>
  <si>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</si>
  <si>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</si>
  <si>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</si>
  <si>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</si>
  <si>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</si>
  <si>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</si>
  <si>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</si>
  <si>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</si>
  <si>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</si>
  <si>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</si>
  <si>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</si>
  <si>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</si>
  <si>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</si>
  <si>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</si>
  <si>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</si>
  <si>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</si>
  <si>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</si>
  <si>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</si>
  <si>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</si>
  <si>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</si>
  <si>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</si>
  <si>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</si>
  <si>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</si>
  <si>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</si>
  <si>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</si>
  <si>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</si>
  <si>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</si>
  <si>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</si>
  <si>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</si>
  <si>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</si>
  <si>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</si>
  <si>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</si>
  <si>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</si>
  <si>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</si>
  <si>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</si>
  <si>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</si>
  <si>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</si>
  <si>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</si>
  <si>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</si>
  <si>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</si>
  <si>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</si>
  <si>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</si>
  <si>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</si>
  <si>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</si>
  <si>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</si>
  <si>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</si>
  <si>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</si>
  <si>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</si>
  <si>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</si>
  <si>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</si>
  <si>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</si>
  <si>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</si>
  <si>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</si>
  <si>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</si>
  <si>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</si>
  <si>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</si>
  <si>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</si>
  <si>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</si>
  <si>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</si>
  <si>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</si>
  <si>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</si>
  <si>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</si>
  <si>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</si>
  <si>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</si>
  <si>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</si>
  <si>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</si>
  <si>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</si>
  <si>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</si>
  <si>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</si>
  <si>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</si>
  <si>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</si>
  <si>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</si>
  <si>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</si>
  <si>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</si>
  <si>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</si>
  <si>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</si>
  <si>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</si>
  <si>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</si>
  <si>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</si>
  <si>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</si>
  <si>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</si>
  <si>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</si>
  <si>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</si>
  <si>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</si>
  <si>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</si>
  <si>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</si>
  <si>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</si>
  <si>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</si>
  <si>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</si>
  <si>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</si>
  <si>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</si>
  <si>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</si>
  <si>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</si>
  <si>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</si>
  <si>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</si>
  <si>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</si>
  <si>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</si>
  <si>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</si>
  <si>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</si>
  <si>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</si>
  <si>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</si>
  <si>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</si>
  <si>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</si>
  <si>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</si>
  <si>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</si>
  <si>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</si>
  <si>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</si>
  <si>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</si>
  <si>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</si>
  <si>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</si>
  <si>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</si>
  <si>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</si>
  <si>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</si>
  <si>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</si>
  <si>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</si>
  <si>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</si>
  <si>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</si>
  <si>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</si>
  <si>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</si>
  <si>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</si>
  <si>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</si>
  <si>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</si>
  <si>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</si>
  <si>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</si>
  <si>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</si>
  <si>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</si>
  <si>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</si>
  <si>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</si>
  <si>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</si>
  <si>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</si>
  <si>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</si>
  <si>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</si>
  <si>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</si>
  <si>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</si>
  <si>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</si>
  <si>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</si>
  <si>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</si>
  <si>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</si>
  <si>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</si>
  <si>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</si>
  <si>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</si>
  <si>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</si>
  <si>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</si>
  <si>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</si>
  <si>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</si>
  <si>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</si>
  <si>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</si>
  <si>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</si>
  <si>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</si>
  <si>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</si>
  <si>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</si>
  <si>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</si>
  <si>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</si>
  <si>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</si>
  <si>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</si>
  <si>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</si>
  <si>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</si>
  <si>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</si>
  <si>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</si>
  <si>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</si>
  <si>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</si>
  <si>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</si>
  <si>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</si>
  <si>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</si>
  <si>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</si>
  <si>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</si>
  <si>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</si>
  <si>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</si>
  <si>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</si>
  <si>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</si>
  <si>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</si>
  <si>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</si>
  <si>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</si>
  <si>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</si>
  <si>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</si>
  <si>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</si>
  <si>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</si>
  <si>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</si>
  <si>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</si>
  <si>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</si>
  <si>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</si>
  <si>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</si>
  <si>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</si>
  <si>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</si>
  <si>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</si>
  <si>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</si>
  <si>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</si>
  <si>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</si>
  <si>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</si>
  <si>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</si>
  <si>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</si>
  <si>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</si>
  <si>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</si>
  <si>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</si>
  <si>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</si>
  <si>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</si>
  <si>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</si>
  <si>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</si>
  <si>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</si>
  <si>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</si>
  <si>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</si>
  <si>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</si>
  <si>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</si>
  <si>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</si>
  <si>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</si>
  <si>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</si>
  <si>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</si>
  <si>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</si>
  <si>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</si>
  <si>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</si>
  <si>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</si>
  <si>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</si>
  <si>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</si>
  <si>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</si>
  <si>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</si>
  <si>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</si>
  <si>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</si>
  <si>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</si>
  <si>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</si>
  <si>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</si>
  <si>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</si>
  <si>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</si>
  <si>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</si>
  <si>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</si>
  <si>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</si>
  <si>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</si>
  <si>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</si>
  <si>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</si>
  <si>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</si>
  <si>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</si>
  <si>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</si>
  <si>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</si>
  <si>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</si>
  <si>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</si>
  <si>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</si>
  <si>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</si>
  <si>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</si>
  <si>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</si>
  <si>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</si>
  <si>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</si>
  <si>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</si>
  <si>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</si>
  <si>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</si>
  <si>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</si>
  <si>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</si>
  <si>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</si>
  <si>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</si>
  <si>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</si>
  <si>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</si>
  <si>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</si>
  <si>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</si>
  <si>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</si>
  <si>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</si>
  <si>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</si>
  <si>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</si>
  <si>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</si>
  <si>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</si>
  <si>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</si>
  <si>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</si>
  <si>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</si>
  <si>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</si>
  <si>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</si>
  <si>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</si>
  <si>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</si>
  <si>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</si>
  <si>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</si>
  <si>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</si>
  <si>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</si>
  <si>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</si>
  <si>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</si>
  <si>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</si>
  <si>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</si>
  <si>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</si>
  <si>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</si>
  <si>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</si>
  <si>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</si>
  <si>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</si>
  <si>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</si>
  <si>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</si>
  <si>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</si>
  <si>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</si>
  <si>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</si>
  <si>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</si>
  <si>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</si>
  <si>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</si>
  <si>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</si>
  <si>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</si>
  <si>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</si>
  <si>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</si>
  <si>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</si>
  <si>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</si>
  <si>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</si>
  <si>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</si>
  <si>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</si>
  <si>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</si>
  <si>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</si>
  <si>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</si>
  <si>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</si>
  <si>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</si>
  <si>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</si>
  <si>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</si>
  <si>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</si>
  <si>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</si>
  <si>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</si>
  <si>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</si>
  <si>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</si>
  <si>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</si>
  <si>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</si>
  <si>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</si>
  <si>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</si>
  <si>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</si>
  <si>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</si>
  <si>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</si>
  <si>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</si>
  <si>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</si>
  <si>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</si>
  <si>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</si>
  <si>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</si>
  <si>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</si>
  <si>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</si>
  <si>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</si>
  <si>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</si>
  <si>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</si>
  <si>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</si>
  <si>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</si>
  <si>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</si>
  <si>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</si>
  <si>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</si>
  <si>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</si>
  <si>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</si>
  <si>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</si>
  <si>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</si>
  <si>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</si>
  <si>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</si>
  <si>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</si>
  <si>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</si>
  <si>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</si>
  <si>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</si>
  <si>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</si>
  <si>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</si>
  <si>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</si>
  <si>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</si>
  <si>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</si>
  <si>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</si>
  <si>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</si>
  <si>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</si>
  <si>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</si>
  <si>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</si>
  <si>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</si>
  <si>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</si>
  <si>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</si>
  <si>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</si>
  <si>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</si>
  <si>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</si>
  <si>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</si>
  <si>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</si>
  <si>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</si>
  <si>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</si>
  <si>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</si>
  <si>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</si>
  <si>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</si>
  <si>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</si>
  <si>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</si>
  <si>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</si>
  <si>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</si>
  <si>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</si>
  <si>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</si>
  <si>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</si>
  <si>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</si>
  <si>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</si>
  <si>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</si>
  <si>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</si>
  <si>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</si>
  <si>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</si>
  <si>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</si>
  <si>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</si>
  <si>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</si>
  <si>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</si>
  <si>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</si>
  <si>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</si>
  <si>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</si>
  <si>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</si>
  <si>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</si>
  <si>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</si>
  <si>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</si>
  <si>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</si>
  <si>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</si>
  <si>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</si>
  <si>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</si>
  <si>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</si>
  <si>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</si>
  <si>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</si>
  <si>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</si>
  <si>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</si>
  <si>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</si>
  <si>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</si>
  <si>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</si>
  <si>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</si>
  <si>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</si>
  <si>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</si>
  <si>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</si>
  <si>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</si>
  <si>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</si>
  <si>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</si>
  <si>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</si>
  <si>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</si>
  <si>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</si>
  <si>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</si>
  <si>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</si>
  <si>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</si>
  <si>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</si>
  <si>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</si>
  <si>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</si>
  <si>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</si>
  <si>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</si>
  <si>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</si>
  <si>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</si>
  <si>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</si>
  <si>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</si>
  <si>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</si>
  <si>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</si>
  <si>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</si>
  <si>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</si>
  <si>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</si>
  <si>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</si>
  <si>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</si>
  <si>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</si>
  <si>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</si>
  <si>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</si>
  <si>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</si>
  <si>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</si>
  <si>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</si>
  <si>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</si>
  <si>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</si>
  <si>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</si>
  <si>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</si>
  <si>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</si>
  <si>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</si>
  <si>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</si>
  <si>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</si>
  <si>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</si>
  <si>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</si>
  <si>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</si>
  <si>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</si>
  <si>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</si>
  <si>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</si>
  <si>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</si>
  <si>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</si>
  <si>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</si>
  <si>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</si>
  <si>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</si>
  <si>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</si>
  <si>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</si>
  <si>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</si>
  <si>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</si>
  <si>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</si>
  <si>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</si>
  <si>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</si>
  <si>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</si>
  <si>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</si>
  <si>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</si>
  <si>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</si>
  <si>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</si>
  <si>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</si>
  <si>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</si>
  <si>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</si>
  <si>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</si>
  <si>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</si>
  <si>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</si>
  <si>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</si>
  <si>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</si>
  <si>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</si>
  <si>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</si>
  <si>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</si>
  <si>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</si>
  <si>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</si>
  <si>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</si>
  <si>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</si>
  <si>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</si>
  <si>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</si>
  <si>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</si>
  <si>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</si>
  <si>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</si>
  <si>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</si>
  <si>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</si>
  <si>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</si>
  <si>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</si>
  <si>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</si>
  <si>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</si>
  <si>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</si>
  <si>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</si>
  <si>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</si>
  <si>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</si>
  <si>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</si>
  <si>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</si>
  <si>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</si>
  <si>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</si>
  <si>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</si>
  <si>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</si>
  <si>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</si>
  <si>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</si>
  <si>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</si>
  <si>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</si>
  <si>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</si>
  <si>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</si>
  <si>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</si>
  <si>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</si>
  <si>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</si>
  <si>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</si>
  <si>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</si>
  <si>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</si>
  <si>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</si>
  <si>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</si>
  <si>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</si>
  <si>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</si>
  <si>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</si>
  <si>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</si>
  <si>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</si>
  <si>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</si>
  <si>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</si>
  <si>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</si>
  <si>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</si>
  <si>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</si>
  <si>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</si>
  <si>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</si>
  <si>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</si>
  <si>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</si>
  <si>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</si>
  <si>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</si>
  <si>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</si>
  <si>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</si>
  <si>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</si>
  <si>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</si>
  <si>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</si>
  <si>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</si>
  <si>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</si>
  <si>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</si>
  <si>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</si>
  <si>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</si>
  <si>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</si>
  <si>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</si>
  <si>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</si>
  <si>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</si>
  <si>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</si>
  <si>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</si>
  <si>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</si>
  <si>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</si>
  <si>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</si>
  <si>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</si>
  <si>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</si>
  <si>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</si>
  <si>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</si>
  <si>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</si>
  <si>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</si>
  <si>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</si>
  <si>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</si>
  <si>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</si>
  <si>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</si>
  <si>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</si>
  <si>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</si>
  <si>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</si>
  <si>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</si>
  <si>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</si>
  <si>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</si>
  <si>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</si>
  <si>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</si>
  <si>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</si>
  <si>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</si>
  <si>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</si>
  <si>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</si>
  <si>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</si>
  <si>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</si>
  <si>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</si>
  <si>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</si>
  <si>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</si>
  <si>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</si>
  <si>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</si>
  <si>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</si>
  <si>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</si>
  <si>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</si>
  <si>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</si>
  <si>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</si>
  <si>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</si>
  <si>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</si>
  <si>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</si>
  <si>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</si>
  <si>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</si>
  <si>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</si>
  <si>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</si>
  <si>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</si>
  <si>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</si>
  <si>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</si>
  <si>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</si>
  <si>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</si>
  <si>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</si>
  <si>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</si>
  <si>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</si>
  <si>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</si>
  <si>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</si>
  <si>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</si>
  <si>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</si>
  <si>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</si>
  <si>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</si>
  <si>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</si>
  <si>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</si>
  <si>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</si>
  <si>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</si>
  <si>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</si>
  <si>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</si>
  <si>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</si>
  <si>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</si>
  <si>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</si>
  <si>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</si>
  <si>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</si>
  <si>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</si>
  <si>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</si>
  <si>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</si>
  <si>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</si>
  <si>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</si>
  <si>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</si>
  <si>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</si>
  <si>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</si>
  <si>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</si>
  <si>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</si>
  <si>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</si>
  <si>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</si>
  <si>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</si>
  <si>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</si>
  <si>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</si>
  <si>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</si>
  <si>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</si>
  <si>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</si>
  <si>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</si>
  <si>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</si>
  <si>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</si>
  <si>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</si>
  <si>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</si>
  <si>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</si>
  <si>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</si>
  <si>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</si>
  <si>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</si>
  <si>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</si>
  <si>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</si>
  <si>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</si>
  <si>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</si>
  <si>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</si>
  <si>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</si>
  <si>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</si>
  <si>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</si>
  <si>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</si>
  <si>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</si>
  <si>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</si>
  <si>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</si>
  <si>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</si>
  <si>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</si>
  <si>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</si>
  <si>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</si>
  <si>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</si>
  <si>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</si>
  <si>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</si>
  <si>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</si>
  <si>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</si>
  <si>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</si>
  <si>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</si>
  <si>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</si>
  <si>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</si>
  <si>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</si>
  <si>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</si>
  <si>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</si>
  <si>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</si>
  <si>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</si>
  <si>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</si>
  <si>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</si>
  <si>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</si>
  <si>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</si>
  <si>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</si>
  <si>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</si>
  <si>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</si>
  <si>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</si>
  <si>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</si>
  <si>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</si>
  <si>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</si>
  <si>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</si>
  <si>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</si>
  <si>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</si>
  <si>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</si>
  <si>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</si>
  <si>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</si>
  <si>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</si>
  <si>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</si>
  <si>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</si>
  <si>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</si>
  <si>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</si>
  <si>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</si>
  <si>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</si>
  <si>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</si>
  <si>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</si>
  <si>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</si>
  <si>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</si>
  <si>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</si>
  <si>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</si>
  <si>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</si>
  <si>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</si>
  <si>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</si>
  <si>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</si>
  <si>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</si>
  <si>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</si>
  <si>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</si>
  <si>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</si>
  <si>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</si>
  <si>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</si>
  <si>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</si>
  <si>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</si>
  <si>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</si>
  <si>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</si>
  <si>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</si>
  <si>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</si>
  <si>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</si>
  <si>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</si>
  <si>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</si>
  <si>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</si>
  <si>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</si>
  <si>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</si>
  <si>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</si>
  <si>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</si>
  <si>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</si>
  <si>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</si>
  <si>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</si>
  <si>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</si>
  <si>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</si>
  <si>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</si>
  <si>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</si>
  <si>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</si>
  <si>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</si>
  <si>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</si>
  <si>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</si>
  <si>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</si>
  <si>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</si>
  <si>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</si>
  <si>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</si>
  <si>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</si>
  <si>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</si>
  <si>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</si>
  <si>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</si>
  <si>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</si>
  <si>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</si>
  <si>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</si>
  <si>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</si>
  <si>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</si>
  <si>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</si>
  <si>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</si>
  <si>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</si>
  <si>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</si>
  <si>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</si>
  <si>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</si>
  <si>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</si>
  <si>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</si>
  <si>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</si>
  <si>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</si>
  <si>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</si>
  <si>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</si>
  <si>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</si>
  <si>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</si>
  <si>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</si>
  <si>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</si>
  <si>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</si>
  <si>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</si>
  <si>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</si>
  <si>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</si>
  <si>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</si>
  <si>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</si>
  <si>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</si>
  <si>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</si>
  <si>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</si>
  <si>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</si>
  <si>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</si>
  <si>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</si>
  <si>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</si>
  <si>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</si>
  <si>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</si>
  <si>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</si>
  <si>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</si>
  <si>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</si>
  <si>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</si>
  <si>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</si>
  <si>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</si>
  <si>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</si>
  <si>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</si>
  <si>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</si>
  <si>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</si>
  <si>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</si>
  <si>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</si>
  <si>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</si>
  <si>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</si>
  <si>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</si>
  <si>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</si>
  <si>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</si>
  <si>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</si>
  <si>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</si>
  <si>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</si>
  <si>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</si>
  <si>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</si>
  <si>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</si>
  <si>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</si>
  <si>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</si>
  <si>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</si>
  <si>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</si>
  <si>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</si>
  <si>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</si>
  <si>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</si>
  <si>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</si>
  <si>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</si>
  <si>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</si>
  <si>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</si>
  <si>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</si>
  <si>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</si>
  <si>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</si>
  <si>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</si>
  <si>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</si>
  <si>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</si>
  <si>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</si>
  <si>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</si>
  <si>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</si>
  <si>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</si>
  <si>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</si>
  <si>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</si>
  <si>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</si>
  <si>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</si>
  <si>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</si>
  <si>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</si>
  <si>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</si>
  <si>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</si>
  <si>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</si>
  <si>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</si>
  <si>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</si>
  <si>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</si>
  <si>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</si>
  <si>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</si>
  <si>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</si>
  <si>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</si>
  <si>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</si>
  <si>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</si>
  <si>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</si>
  <si>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</si>
  <si>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</si>
  <si>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</si>
  <si>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</si>
  <si>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</si>
  <si>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</si>
  <si>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</si>
  <si>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</si>
  <si>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</si>
  <si>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</si>
  <si>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</si>
  <si>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</si>
  <si>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</si>
  <si>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</si>
  <si>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</si>
  <si>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</si>
  <si>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</si>
  <si>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</si>
  <si>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</si>
  <si>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</si>
  <si>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</si>
  <si>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</si>
  <si>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</si>
  <si>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</si>
  <si>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</si>
  <si>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</si>
  <si>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</si>
  <si>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</si>
  <si>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</si>
  <si>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</si>
  <si>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</si>
  <si>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</si>
  <si>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</si>
  <si>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</si>
  <si>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</si>
  <si>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</si>
  <si>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</si>
  <si>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</si>
  <si>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</si>
  <si>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</si>
  <si>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</si>
  <si>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</si>
  <si>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</si>
  <si>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</si>
  <si>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</si>
  <si>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</si>
  <si>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</si>
  <si>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</si>
  <si>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</si>
  <si>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</si>
  <si>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</si>
  <si>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</si>
  <si>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</si>
  <si>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</si>
  <si>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</si>
  <si>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</si>
  <si>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</si>
  <si>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</si>
  <si>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</si>
  <si>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</si>
  <si>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</si>
  <si>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</si>
  <si>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</si>
  <si>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</si>
  <si>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</si>
  <si>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</si>
  <si>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</si>
  <si>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</si>
  <si>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</si>
  <si>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</si>
  <si>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</si>
  <si>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</si>
  <si>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</si>
  <si>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</si>
  <si>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</si>
  <si>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</si>
  <si>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</si>
  <si>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</si>
  <si>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</si>
  <si>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</si>
  <si>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</si>
  <si>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</si>
  <si>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</si>
  <si>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</si>
  <si>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</si>
  <si>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</si>
  <si>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</si>
  <si>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</si>
  <si>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</si>
  <si>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</si>
  <si>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</si>
  <si>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</si>
  <si>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</si>
  <si>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</si>
  <si>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</si>
  <si>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</si>
  <si>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</si>
  <si>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</si>
  <si>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</si>
  <si>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</si>
  <si>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</si>
  <si>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</si>
  <si>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</si>
  <si>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</si>
  <si>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</si>
  <si>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</si>
  <si>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</si>
  <si>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</si>
  <si>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</si>
  <si>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</si>
  <si>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</si>
  <si>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</si>
  <si>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</si>
  <si>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</si>
  <si>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</si>
  <si>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</si>
  <si>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</si>
  <si>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</si>
  <si>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</si>
  <si>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</si>
  <si>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</si>
  <si>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</si>
  <si>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</si>
  <si>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</si>
  <si>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</si>
  <si>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</si>
  <si>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</si>
  <si>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</si>
  <si>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</si>
  <si>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</si>
  <si>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</si>
  <si>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</si>
  <si>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</si>
  <si>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</si>
  <si>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</si>
  <si>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</si>
  <si>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</si>
  <si>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</si>
  <si>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</si>
  <si>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</si>
  <si>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</si>
  <si>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</si>
  <si>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</si>
  <si>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</si>
  <si>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</si>
  <si>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</si>
  <si>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</si>
  <si>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</si>
  <si>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</si>
  <si>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</si>
  <si>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</si>
  <si>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</si>
  <si>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</si>
  <si>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</si>
  <si>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</si>
  <si>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</si>
  <si>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</si>
  <si>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</si>
  <si>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</si>
  <si>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</si>
  <si>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</si>
  <si>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</si>
  <si>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</si>
  <si>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</si>
  <si>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</si>
  <si>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</si>
  <si>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</si>
  <si>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</si>
  <si>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</si>
  <si>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</si>
  <si>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</si>
  <si>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</si>
  <si>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</si>
  <si>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</si>
  <si>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</si>
  <si>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</si>
  <si>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</si>
  <si>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</si>
  <si>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</si>
  <si>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</si>
  <si>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</si>
  <si>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</si>
  <si>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</si>
  <si>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</si>
  <si>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</si>
  <si>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</si>
  <si>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</si>
  <si>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</si>
  <si>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</si>
  <si>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</si>
  <si>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</si>
  <si>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</si>
  <si>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</si>
  <si>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</si>
  <si>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</si>
  <si>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</si>
  <si>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</si>
  <si>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</si>
  <si>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</si>
  <si>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</si>
  <si>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</si>
  <si>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</si>
  <si>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</si>
  <si>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</si>
  <si>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</si>
  <si>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</si>
  <si>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</si>
  <si>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</si>
  <si>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</si>
  <si>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</si>
  <si>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</si>
  <si>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</si>
  <si>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</si>
  <si>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</si>
  <si>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</si>
  <si>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</si>
  <si>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</si>
  <si>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</si>
  <si>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</si>
  <si>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</si>
  <si>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</si>
  <si>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</si>
  <si>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</si>
  <si>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</si>
  <si>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</si>
  <si>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</si>
  <si>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</si>
  <si>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</si>
  <si>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</si>
  <si>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</si>
  <si>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</si>
  <si>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</si>
  <si>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</si>
  <si>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</si>
  <si>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</si>
  <si>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</si>
  <si>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</si>
  <si>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</si>
  <si>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</si>
  <si>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</si>
  <si>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</si>
  <si>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</si>
  <si>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</si>
  <si>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</si>
  <si>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</si>
  <si>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</si>
  <si>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</si>
  <si>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</si>
  <si>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</si>
  <si>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</si>
  <si>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</si>
  <si>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</si>
  <si>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</si>
  <si>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</si>
  <si>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</si>
  <si>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</si>
  <si>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</si>
  <si>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</si>
  <si>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</si>
  <si>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</si>
  <si>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</si>
  <si>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</si>
  <si>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</si>
  <si>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</si>
  <si>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</si>
  <si>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</si>
  <si>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</si>
  <si>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</si>
  <si>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</si>
  <si>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</si>
  <si>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</si>
  <si>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</si>
  <si>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</si>
  <si>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</si>
  <si>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</si>
  <si>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</si>
  <si>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</si>
  <si>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</si>
  <si>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</si>
  <si>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</si>
  <si>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</si>
  <si>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</si>
  <si>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</si>
  <si>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</si>
  <si>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</si>
  <si>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</si>
  <si>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</si>
  <si>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</si>
  <si>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</si>
  <si>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</si>
  <si>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</si>
  <si>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</si>
  <si>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</si>
  <si>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</si>
  <si>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</si>
  <si>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</si>
  <si>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</si>
  <si>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</si>
  <si>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</si>
  <si>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</si>
  <si>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</si>
  <si>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</si>
  <si>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</si>
  <si>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</si>
  <si>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</si>
  <si>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</si>
  <si>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</si>
  <si>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</si>
  <si>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</si>
  <si>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</si>
  <si>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</si>
  <si>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</si>
  <si>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</si>
  <si>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</si>
  <si>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</si>
  <si>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</si>
  <si>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</si>
  <si>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</si>
  <si>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</si>
  <si>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</si>
  <si>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</si>
  <si>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</si>
  <si>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</si>
  <si>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</si>
  <si>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</si>
  <si>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</si>
  <si>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</si>
  <si>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</si>
  <si>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</si>
  <si>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</si>
  <si>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</si>
  <si>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</si>
  <si>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</si>
  <si>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</si>
  <si>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</si>
  <si>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</si>
  <si>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</si>
  <si>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</si>
  <si>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</si>
  <si>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</si>
  <si>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</si>
  <si>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</si>
  <si>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</si>
  <si>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</si>
  <si>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</si>
  <si>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</si>
  <si>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</si>
  <si>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</si>
  <si>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</si>
  <si>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</si>
  <si>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</si>
  <si>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</si>
  <si>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</si>
  <si>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</si>
  <si>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</si>
  <si>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</si>
  <si>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</si>
  <si>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</si>
  <si>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</si>
  <si>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</si>
  <si>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</si>
  <si>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</si>
  <si>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</si>
  <si>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</si>
  <si>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</si>
  <si>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</si>
  <si>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</si>
  <si>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</si>
  <si>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</si>
  <si>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</si>
  <si>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</si>
  <si>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</si>
  <si>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</si>
  <si>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</si>
  <si>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</si>
  <si>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</si>
  <si>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</si>
  <si>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</si>
  <si>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</si>
  <si>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</si>
  <si>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</si>
  <si>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</si>
  <si>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</si>
  <si>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</si>
  <si>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</si>
  <si>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</si>
  <si>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</si>
  <si>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</si>
  <si>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</si>
  <si>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</si>
  <si>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</si>
  <si>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</si>
  <si>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</si>
  <si>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</si>
  <si>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</si>
  <si>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</si>
  <si>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</si>
  <si>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</si>
  <si>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</si>
  <si>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</si>
  <si>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</si>
  <si>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</si>
  <si>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</si>
  <si>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</si>
  <si>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</si>
  <si>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</si>
  <si>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</si>
  <si>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</si>
  <si>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</si>
  <si>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</si>
  <si>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</si>
  <si>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</si>
  <si>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</si>
  <si>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</si>
  <si>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</si>
  <si>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</si>
  <si>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</si>
  <si>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</si>
  <si>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</si>
  <si>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</si>
  <si>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</si>
  <si>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</si>
  <si>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</si>
  <si>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</si>
  <si>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</si>
  <si>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</si>
  <si>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</si>
  <si>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</si>
  <si>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</si>
  <si>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</si>
  <si>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</si>
  <si>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</si>
  <si>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</si>
  <si>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</si>
  <si>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</si>
  <si>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</si>
  <si>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</si>
  <si>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</si>
  <si>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</si>
  <si>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</si>
  <si>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</si>
  <si>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</si>
  <si>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</si>
  <si>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</si>
  <si>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</si>
  <si>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</si>
  <si>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</si>
  <si>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</si>
  <si>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</si>
  <si>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</si>
  <si>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</si>
  <si>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</si>
  <si>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</si>
  <si>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</si>
  <si>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</si>
  <si>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</si>
  <si>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</si>
  <si>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</si>
  <si>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</si>
  <si>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</si>
  <si>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</si>
  <si>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</si>
  <si>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</si>
  <si>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</si>
  <si>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</si>
  <si>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</si>
  <si>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</si>
  <si>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</si>
  <si>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</si>
  <si>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</si>
  <si>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</si>
  <si>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</si>
  <si>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</si>
  <si>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</si>
  <si>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</si>
  <si>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</si>
  <si>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</si>
  <si>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</si>
  <si>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</si>
  <si>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</si>
  <si>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</si>
  <si>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</si>
  <si>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</si>
  <si>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</si>
  <si>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</si>
  <si>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</si>
  <si>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</si>
  <si>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</si>
  <si>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</si>
  <si>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</si>
  <si>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</si>
  <si>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</si>
  <si>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</si>
  <si>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</si>
  <si>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</si>
  <si>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</si>
  <si>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</si>
  <si>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</si>
  <si>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</si>
  <si>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</si>
  <si>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</si>
  <si>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</si>
  <si>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</si>
  <si>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</si>
  <si>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</si>
  <si>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</si>
  <si>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</si>
  <si>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</si>
  <si>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</si>
  <si>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</si>
  <si>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</si>
  <si>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</si>
  <si>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</si>
  <si>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</si>
  <si>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</si>
  <si>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</si>
  <si>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</si>
  <si>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</si>
  <si>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</si>
  <si>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</si>
  <si>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</si>
  <si>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</si>
  <si>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</si>
  <si>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</si>
  <si>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</si>
  <si>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</si>
  <si>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</si>
  <si>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</si>
  <si>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</si>
  <si>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</si>
  <si>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</si>
  <si>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</si>
  <si>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</si>
  <si>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</si>
  <si>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</si>
  <si>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</si>
  <si>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</si>
  <si>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</si>
  <si>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</si>
  <si>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</si>
  <si>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</si>
  <si>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</si>
  <si>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</si>
  <si>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</si>
  <si>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</si>
  <si>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</si>
  <si>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</si>
  <si>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</si>
  <si>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</si>
  <si>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</si>
  <si>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</si>
  <si>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</si>
  <si>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</si>
  <si>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</si>
  <si>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</si>
  <si>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</si>
  <si>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</si>
  <si>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</si>
  <si>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</si>
  <si>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</si>
  <si>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</si>
  <si>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</si>
  <si>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</si>
  <si>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</si>
  <si>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</si>
  <si>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</si>
  <si>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</si>
  <si>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</si>
  <si>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</si>
  <si>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</si>
  <si>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</si>
  <si>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</si>
  <si>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</si>
  <si>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</si>
  <si>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</si>
  <si>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</si>
  <si>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</si>
  <si>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</si>
  <si>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</si>
  <si>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</si>
  <si>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</si>
  <si>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</si>
  <si>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</si>
  <si>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</si>
  <si>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</si>
  <si>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</si>
  <si>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</si>
  <si>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</si>
  <si>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</si>
  <si>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</si>
  <si>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</si>
  <si>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</si>
  <si>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</si>
  <si>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</si>
  <si>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</si>
  <si>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</si>
  <si>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</si>
  <si>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</si>
  <si>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</si>
  <si>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</si>
  <si>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</si>
  <si>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</si>
  <si>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</si>
  <si>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</si>
  <si>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</si>
  <si>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</si>
  <si>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</si>
  <si>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</si>
  <si>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</si>
  <si>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</si>
  <si>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</si>
  <si>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</si>
  <si>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</si>
  <si>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</si>
  <si>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</si>
  <si>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</si>
  <si>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</si>
  <si>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</si>
  <si>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</si>
  <si>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</si>
  <si>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</si>
  <si>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</si>
  <si>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</si>
  <si>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</si>
  <si>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</si>
  <si>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</si>
  <si>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</si>
  <si>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</si>
  <si>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</si>
  <si>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</si>
  <si>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</si>
  <si>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</si>
  <si>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</si>
  <si>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</si>
  <si>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</si>
  <si>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</si>
  <si>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</si>
  <si>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</si>
  <si>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</si>
  <si>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</si>
  <si>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</si>
  <si>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</si>
  <si>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</si>
  <si>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</si>
  <si>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</si>
  <si>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</si>
  <si>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</si>
  <si>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</si>
  <si>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</si>
  <si>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</si>
  <si>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</si>
  <si>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</si>
  <si>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</si>
  <si>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</si>
  <si>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</si>
  <si>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</si>
  <si>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</si>
  <si>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</si>
  <si>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</si>
  <si>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</si>
  <si>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</si>
  <si>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</si>
  <si>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</si>
  <si>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</si>
  <si>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</si>
  <si>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</si>
  <si>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</si>
  <si>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</si>
  <si>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</si>
  <si>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</si>
  <si>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</si>
  <si>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</si>
  <si>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</si>
  <si>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</si>
  <si>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</si>
  <si>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</si>
  <si>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</si>
  <si>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</si>
  <si>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</si>
  <si>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</si>
  <si>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</si>
  <si>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</si>
  <si>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</si>
  <si>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</si>
  <si>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</si>
  <si>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</si>
  <si>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</si>
  <si>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</si>
  <si>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</si>
  <si>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</si>
  <si>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</si>
  <si>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</si>
  <si>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</si>
  <si>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</si>
  <si>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</si>
  <si>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</si>
  <si>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</si>
  <si>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</si>
  <si>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</si>
  <si>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</si>
  <si>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</si>
  <si>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</si>
  <si>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</si>
  <si>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</si>
  <si>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</si>
  <si>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</si>
  <si>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</si>
  <si>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</si>
  <si>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</si>
  <si>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</si>
  <si>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</si>
  <si>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</si>
  <si>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</si>
  <si>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</si>
  <si>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</si>
  <si>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</si>
  <si>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</si>
  <si>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</si>
  <si>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</si>
  <si>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</si>
  <si>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</si>
  <si>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</si>
  <si>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</si>
  <si>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</si>
  <si>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</si>
  <si>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</si>
  <si>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</si>
  <si>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</si>
  <si>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</si>
  <si>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</si>
  <si>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</si>
  <si>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</si>
  <si>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</si>
  <si>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</si>
  <si>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</si>
  <si>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</si>
  <si>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</si>
  <si>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</si>
  <si>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</si>
  <si>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</si>
  <si>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</si>
  <si>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</si>
  <si>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</si>
  <si>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</si>
  <si>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</si>
  <si>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</si>
  <si>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</si>
  <si>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</si>
  <si>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</si>
  <si>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</si>
  <si>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</si>
  <si>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</si>
  <si>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</si>
  <si>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</si>
  <si>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</si>
  <si>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</si>
  <si>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</si>
  <si>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</si>
  <si>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</si>
  <si>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</si>
  <si>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</si>
  <si>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</si>
  <si>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</si>
  <si>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</si>
  <si>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</si>
  <si>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</si>
  <si>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</si>
  <si>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</si>
  <si>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</si>
  <si>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</si>
  <si>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</si>
  <si>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</si>
  <si>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</si>
  <si>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</si>
  <si>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</si>
  <si>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</si>
  <si>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</si>
  <si>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</si>
  <si>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</si>
  <si>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</si>
  <si>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</si>
  <si>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</si>
  <si>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</si>
  <si>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</si>
  <si>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</si>
  <si>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</si>
  <si>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</si>
  <si>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</si>
  <si>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</si>
  <si>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</si>
  <si>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</si>
  <si>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</si>
  <si>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</si>
  <si>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</si>
  <si>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</si>
  <si>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</si>
  <si>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</si>
  <si>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</si>
  <si>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</si>
  <si>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</si>
  <si>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</si>
  <si>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</si>
  <si>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</si>
  <si>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</si>
  <si>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</si>
  <si>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</si>
  <si>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</si>
  <si>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</si>
  <si>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</si>
  <si>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</si>
  <si>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</si>
  <si>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</si>
  <si>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</si>
  <si>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</si>
  <si>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</si>
  <si>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</si>
  <si>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</si>
  <si>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</si>
  <si>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</si>
  <si>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</si>
  <si>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</si>
  <si>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</si>
  <si>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</si>
  <si>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</si>
  <si>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</si>
  <si>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</si>
  <si>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</si>
  <si>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</si>
  <si>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</si>
  <si>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</si>
  <si>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</si>
  <si>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</si>
  <si>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</si>
  <si>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</si>
  <si>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</si>
  <si>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</si>
  <si>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</si>
  <si>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</si>
  <si>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</si>
  <si>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</si>
  <si>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</si>
  <si>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</si>
  <si>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</si>
  <si>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</si>
  <si>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</si>
  <si>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</si>
  <si>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</si>
  <si>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</si>
  <si>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</si>
  <si>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</si>
  <si>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</si>
  <si>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</si>
  <si>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</si>
  <si>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</si>
  <si>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</si>
  <si>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</si>
  <si>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</si>
  <si>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</si>
  <si>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</si>
  <si>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</si>
  <si>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</si>
  <si>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</si>
  <si>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</si>
  <si>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</si>
  <si>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</si>
  <si>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</si>
  <si>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</si>
  <si>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</si>
  <si>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</si>
  <si>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</si>
  <si>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</si>
  <si>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</si>
  <si>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</si>
  <si>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</si>
  <si>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</si>
  <si>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</si>
  <si>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</si>
  <si>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</si>
  <si>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</si>
  <si>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</si>
  <si>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</si>
  <si>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</si>
  <si>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</si>
  <si>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</si>
  <si>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</si>
  <si>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</si>
  <si>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</si>
  <si>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</si>
  <si>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</si>
  <si>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</si>
  <si>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</si>
  <si>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</si>
  <si>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</si>
  <si>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</si>
  <si>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</si>
  <si>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</si>
  <si>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</si>
  <si>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</si>
  <si>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</si>
  <si>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</si>
  <si>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</si>
  <si>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</si>
  <si>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</si>
  <si>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</si>
  <si>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</si>
  <si>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</si>
  <si>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</si>
  <si>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</si>
  <si>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</si>
  <si>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</si>
  <si>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</si>
  <si>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</si>
  <si>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</si>
  <si>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</si>
  <si>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</si>
  <si>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</si>
  <si>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</si>
  <si>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</si>
  <si>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</si>
  <si>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</si>
  <si>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</si>
  <si>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</si>
  <si>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</si>
  <si>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</si>
  <si>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</si>
  <si>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</si>
  <si>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</si>
  <si>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</si>
  <si>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</si>
  <si>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</si>
  <si>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</si>
  <si>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</si>
  <si>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</si>
  <si>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</si>
  <si>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</si>
  <si>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</si>
  <si>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</si>
  <si>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</si>
  <si>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</si>
  <si>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</si>
  <si>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</si>
  <si>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</si>
  <si>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</si>
  <si>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</si>
  <si>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</si>
  <si>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</si>
  <si>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</si>
  <si>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</si>
  <si>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</si>
  <si>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</si>
  <si>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</si>
  <si>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</si>
  <si>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</si>
  <si>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</si>
  <si>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</si>
  <si>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</si>
  <si>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</si>
  <si>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</si>
  <si>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</si>
  <si>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</si>
  <si>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</si>
  <si>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</si>
  <si>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</si>
  <si>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</si>
  <si>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</si>
  <si>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</si>
  <si>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</si>
  <si>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</si>
  <si>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</si>
  <si>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</si>
  <si>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</si>
  <si>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</si>
  <si>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</si>
  <si>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</si>
  <si>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</si>
  <si>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</si>
  <si>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</si>
  <si>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</si>
  <si>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</si>
  <si>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</si>
  <si>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</si>
  <si>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</si>
  <si>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</si>
  <si>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</si>
  <si>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</si>
  <si>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</si>
  <si>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</si>
  <si>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</si>
  <si>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</si>
  <si>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</si>
  <si>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</si>
  <si>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</si>
  <si>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</si>
  <si>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</si>
  <si>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</si>
  <si>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</si>
  <si>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</si>
  <si>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</si>
  <si>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</si>
  <si>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</si>
  <si>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</si>
  <si>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</si>
  <si>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</si>
  <si>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</si>
  <si>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</si>
  <si>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</si>
  <si>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</si>
  <si>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</si>
  <si>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</si>
  <si>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</si>
  <si>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</si>
  <si>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</si>
  <si>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</si>
  <si>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</si>
  <si>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</si>
  <si>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</si>
  <si>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</si>
  <si>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</si>
  <si>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</si>
  <si>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</si>
  <si>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</si>
  <si>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</si>
  <si>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</si>
  <si>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</si>
  <si>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</si>
  <si>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</si>
  <si>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</si>
  <si>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</si>
  <si>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</si>
  <si>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</si>
  <si>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</si>
  <si>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</si>
  <si>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</si>
  <si>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</si>
  <si>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</si>
  <si>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</si>
  <si>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</si>
  <si>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</si>
  <si>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</si>
  <si>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</si>
  <si>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</si>
  <si>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</si>
  <si>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</si>
  <si>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</si>
  <si>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</si>
  <si>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</si>
  <si>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</si>
  <si>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</si>
  <si>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</si>
  <si>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</si>
  <si>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</si>
  <si>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</si>
  <si>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</si>
  <si>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</si>
  <si>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</si>
  <si>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</si>
  <si>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</si>
  <si>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</si>
  <si>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</si>
  <si>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</si>
  <si>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</si>
  <si>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</si>
  <si>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</si>
  <si>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</si>
  <si>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</si>
  <si>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</si>
  <si>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</si>
  <si>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</si>
  <si>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</si>
  <si>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</si>
  <si>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</si>
  <si>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</si>
  <si>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</si>
  <si>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</si>
  <si>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</si>
  <si>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</si>
  <si>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</si>
  <si>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</si>
  <si>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</si>
  <si>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</si>
  <si>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</si>
  <si>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</si>
  <si>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</si>
  <si>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</si>
  <si>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</si>
  <si>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</si>
  <si>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</si>
  <si>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</si>
  <si>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</si>
  <si>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</si>
  <si>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</si>
  <si>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</si>
  <si>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</si>
  <si>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</si>
  <si>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</si>
  <si>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</si>
  <si>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</si>
  <si>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</si>
  <si>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</si>
  <si>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</si>
  <si>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</si>
  <si>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</si>
  <si>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</si>
  <si>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</si>
  <si>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</si>
  <si>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</si>
  <si>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</si>
  <si>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</si>
  <si>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</si>
  <si>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</si>
  <si>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</si>
  <si>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</si>
  <si>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</si>
  <si>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</si>
  <si>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</si>
  <si>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</si>
  <si>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</si>
  <si>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</si>
  <si>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</si>
  <si>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</si>
  <si>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</si>
  <si>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</si>
  <si>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</si>
  <si>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</si>
  <si>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</si>
  <si>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</si>
  <si>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</si>
  <si>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</si>
  <si>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</si>
  <si>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</si>
  <si>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</si>
  <si>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</si>
  <si>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</si>
  <si>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</si>
  <si>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</si>
  <si>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</si>
  <si>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</si>
  <si>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</si>
  <si>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</si>
  <si>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</si>
  <si>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</si>
  <si>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</si>
  <si>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</si>
  <si>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</si>
  <si>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</si>
  <si>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</si>
  <si>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</si>
  <si>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</si>
  <si>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</si>
  <si>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</si>
  <si>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</si>
  <si>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</si>
  <si>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</si>
  <si>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</si>
  <si>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</si>
  <si>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</si>
  <si>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</si>
  <si>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</si>
  <si>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</si>
  <si>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</si>
  <si>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</si>
  <si>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</si>
  <si>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</si>
  <si>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</si>
  <si>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</si>
  <si>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</si>
  <si>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</si>
  <si>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</si>
  <si>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</si>
  <si>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</si>
  <si>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</si>
  <si>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</si>
  <si>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</si>
  <si>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</si>
  <si>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</si>
  <si>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</si>
  <si>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</si>
  <si>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</si>
  <si>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</si>
  <si>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</si>
  <si>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</si>
  <si>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</si>
  <si>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</si>
  <si>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</si>
  <si>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</si>
  <si>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</si>
  <si>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</si>
  <si>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</si>
  <si>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</si>
  <si>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</si>
  <si>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</si>
  <si>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</si>
  <si>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</si>
  <si>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</si>
  <si>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</si>
  <si>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</si>
  <si>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</si>
  <si>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</si>
  <si>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</si>
  <si>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</si>
  <si>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</si>
  <si>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</si>
  <si>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</si>
  <si>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</si>
  <si>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</si>
  <si>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</si>
  <si>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</si>
  <si>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</si>
  <si>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</si>
  <si>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</si>
  <si>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</si>
  <si>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</si>
  <si>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</si>
  <si>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</si>
  <si>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</si>
  <si>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</si>
  <si>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</si>
  <si>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</si>
  <si>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</si>
  <si>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</si>
  <si>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</si>
  <si>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</si>
  <si>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</si>
  <si>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</si>
  <si>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</si>
  <si>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</si>
  <si>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</si>
  <si>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</si>
  <si>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</si>
  <si>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</si>
  <si>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</si>
  <si>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</si>
  <si>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</si>
  <si>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</si>
  <si>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</si>
  <si>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</si>
  <si>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</si>
  <si>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</si>
  <si>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</si>
  <si>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</si>
  <si>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</si>
  <si>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</si>
  <si>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</si>
  <si>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</si>
  <si>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</si>
  <si>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</si>
  <si>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</si>
  <si>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</si>
  <si>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</si>
  <si>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</si>
  <si>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</si>
  <si>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</si>
  <si>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</si>
  <si>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</si>
  <si>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</si>
  <si>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</si>
  <si>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</si>
  <si>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</si>
  <si>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</si>
  <si>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</si>
  <si>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</si>
  <si>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</si>
  <si>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</si>
  <si>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</si>
  <si>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</si>
  <si>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</si>
  <si>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</si>
  <si>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</si>
  <si>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</si>
  <si>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</si>
  <si>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</si>
  <si>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</si>
  <si>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</si>
  <si>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</si>
  <si>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</si>
  <si>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</si>
  <si>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</si>
  <si>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</si>
  <si>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</si>
  <si>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</si>
  <si>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</si>
  <si>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</si>
  <si>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</si>
  <si>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</si>
  <si>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</si>
  <si>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</si>
  <si>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</si>
  <si>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</si>
  <si>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</si>
  <si>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</si>
  <si>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</si>
  <si>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</si>
  <si>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</si>
  <si>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</si>
  <si>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</si>
  <si>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</si>
  <si>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</si>
  <si>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</si>
  <si>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</si>
  <si>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</si>
  <si>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</si>
  <si>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</si>
  <si>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</si>
  <si>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</si>
  <si>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</si>
  <si>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</si>
  <si>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</si>
  <si>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</si>
  <si>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</si>
  <si>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</si>
  <si>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</si>
  <si>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</si>
  <si>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</si>
  <si>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</si>
  <si>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</si>
  <si>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</si>
  <si>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</si>
  <si>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</si>
  <si>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</si>
  <si>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</si>
  <si>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</si>
  <si>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</si>
  <si>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</si>
  <si>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</si>
  <si>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</si>
  <si>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</si>
  <si>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</si>
  <si>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</si>
  <si>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</si>
  <si>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</si>
  <si>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</si>
  <si>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</si>
  <si>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</si>
  <si>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</si>
  <si>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</si>
  <si>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</si>
  <si>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</si>
  <si>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</si>
  <si>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</si>
  <si>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</si>
  <si>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</si>
  <si>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</si>
  <si>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</si>
  <si>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</si>
  <si>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</si>
  <si>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</si>
  <si>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</si>
  <si>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</si>
  <si>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</si>
  <si>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</si>
  <si>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</si>
  <si>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</si>
  <si>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</si>
  <si>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</si>
  <si>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</si>
  <si>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</si>
  <si>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</si>
  <si>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</si>
  <si>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</si>
  <si>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</si>
  <si>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</si>
  <si>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</si>
  <si>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</si>
  <si>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</si>
  <si>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</si>
  <si>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</si>
  <si>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</si>
  <si>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</si>
  <si>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</si>
  <si>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</si>
  <si>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</si>
  <si>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</si>
  <si>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</si>
  <si>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</si>
  <si>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</si>
  <si>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</si>
  <si>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</si>
  <si>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</si>
  <si>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</si>
  <si>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</si>
  <si>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</si>
  <si>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</si>
  <si>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</si>
  <si>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</si>
  <si>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</si>
  <si>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</si>
  <si>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</si>
  <si>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</si>
  <si>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</si>
  <si>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</si>
  <si>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</si>
  <si>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</si>
  <si>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</si>
  <si>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</si>
  <si>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</si>
  <si>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</si>
  <si>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</si>
  <si>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</si>
  <si>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</si>
  <si>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</si>
  <si>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</si>
  <si>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</si>
  <si>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</si>
  <si>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</si>
  <si>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</si>
  <si>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</si>
  <si>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</si>
  <si>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</si>
  <si>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</si>
  <si>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</si>
  <si>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</si>
  <si>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</si>
  <si>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</si>
  <si>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</si>
  <si>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</si>
  <si>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</si>
  <si>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</si>
  <si>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</si>
  <si>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</si>
  <si>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</si>
  <si>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</si>
  <si>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</si>
  <si>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</si>
  <si>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</si>
  <si>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</si>
  <si>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</si>
  <si>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</si>
  <si>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</si>
  <si>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</si>
  <si>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</si>
  <si>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</si>
  <si>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</si>
  <si>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</si>
  <si>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</si>
  <si>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</si>
  <si>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</si>
  <si>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</si>
  <si>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</si>
  <si>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</si>
  <si>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</si>
  <si>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</si>
  <si>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</si>
  <si>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</si>
  <si>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</si>
  <si>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</si>
  <si>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</si>
  <si>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</si>
  <si>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</si>
  <si>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</si>
  <si>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</si>
  <si>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</si>
  <si>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</si>
  <si>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</si>
  <si>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</si>
  <si>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</si>
  <si>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</si>
  <si>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</si>
  <si>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</si>
  <si>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</si>
  <si>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</si>
  <si>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</si>
  <si>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</si>
  <si>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</si>
  <si>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</si>
  <si>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</si>
  <si>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</si>
  <si>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</si>
  <si>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</si>
  <si>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</si>
  <si>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</si>
  <si>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</si>
  <si>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</si>
  <si>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</si>
  <si>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</si>
  <si>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</si>
  <si>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</si>
  <si>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</si>
  <si>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</si>
  <si>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</si>
  <si>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</si>
  <si>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</si>
  <si>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</si>
  <si>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</si>
  <si>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</si>
  <si>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</si>
  <si>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</si>
  <si>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</si>
  <si>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</si>
  <si>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</si>
  <si>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</si>
  <si>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</si>
  <si>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</si>
  <si>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</si>
  <si>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</si>
  <si>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</si>
  <si>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</si>
  <si>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</si>
  <si>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</si>
  <si>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</si>
  <si>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</si>
  <si>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</si>
  <si>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</si>
  <si>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</si>
  <si>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</si>
  <si>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</si>
  <si>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</si>
  <si>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</si>
  <si>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</si>
  <si>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</si>
  <si>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</si>
  <si>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</si>
  <si>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</si>
  <si>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</si>
  <si>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</si>
  <si>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</si>
  <si>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</si>
  <si>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</si>
  <si>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</si>
  <si>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</si>
  <si>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</si>
  <si>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</si>
  <si>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</si>
  <si>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</si>
  <si>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</si>
  <si>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</si>
  <si>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</si>
  <si>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</si>
  <si>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</si>
  <si>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</si>
  <si>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</si>
  <si>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</si>
  <si>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</si>
  <si>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</si>
  <si>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</si>
  <si>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</si>
  <si>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</si>
  <si>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</si>
  <si>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</si>
  <si>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</si>
  <si>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</si>
  <si>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</si>
  <si>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</si>
  <si>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</si>
  <si>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</si>
  <si>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</si>
  <si>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</si>
  <si>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</si>
  <si>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</si>
  <si>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</si>
  <si>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</si>
  <si>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</si>
  <si>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</si>
  <si>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</si>
  <si>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</si>
  <si>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</si>
  <si>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</si>
  <si>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</si>
  <si>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</si>
  <si>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</si>
  <si>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</si>
  <si>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</si>
  <si>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</si>
  <si>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</si>
  <si>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</si>
  <si>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</si>
  <si>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</si>
  <si>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</si>
  <si>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</si>
  <si>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</si>
  <si>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</si>
  <si>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</si>
  <si>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</si>
  <si>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</si>
  <si>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</si>
  <si>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</si>
  <si>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</si>
  <si>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</si>
  <si>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</si>
  <si>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</si>
  <si>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</si>
  <si>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</si>
  <si>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</si>
  <si>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</si>
  <si>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</si>
  <si>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</si>
  <si>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</si>
  <si>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</si>
  <si>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</si>
  <si>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</si>
  <si>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</si>
  <si>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</si>
  <si>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</si>
  <si>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</si>
  <si>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</si>
  <si>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</si>
  <si>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</si>
  <si>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</si>
  <si>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</si>
  <si>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</si>
  <si>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</si>
  <si>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</si>
  <si>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</si>
  <si>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</si>
  <si>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</si>
  <si>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</si>
  <si>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</si>
  <si>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</si>
  <si>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</si>
  <si>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</si>
  <si>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</si>
  <si>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</si>
  <si>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</si>
  <si>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</si>
  <si>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</si>
  <si>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</si>
  <si>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</si>
  <si>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</si>
  <si>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</si>
  <si>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</si>
  <si>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</si>
  <si>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</si>
  <si>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</si>
  <si>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</si>
  <si>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</si>
  <si>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</si>
  <si>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</si>
  <si>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</si>
  <si>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</si>
  <si>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</si>
  <si>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</si>
  <si>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</si>
  <si>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</si>
  <si>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</si>
  <si>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</si>
  <si>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</si>
  <si>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</si>
  <si>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</si>
  <si>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</si>
  <si>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</si>
  <si>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</si>
  <si>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</si>
  <si>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</si>
  <si>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</si>
  <si>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</si>
  <si>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</si>
  <si>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</si>
  <si>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</si>
  <si>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</si>
  <si>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</si>
  <si>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</si>
  <si>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</si>
  <si>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</si>
  <si>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</si>
  <si>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</si>
  <si>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</si>
  <si>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</si>
  <si>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</si>
  <si>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</si>
  <si>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</si>
  <si>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</si>
  <si>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</si>
  <si>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</si>
  <si>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</si>
  <si>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</si>
  <si>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</si>
  <si>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</si>
  <si>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</si>
  <si>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</si>
  <si>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</si>
  <si>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</si>
  <si>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</si>
  <si>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</si>
  <si>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</si>
  <si>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</si>
  <si>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</si>
  <si>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</si>
  <si>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</si>
  <si>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</si>
  <si>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</si>
  <si>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</si>
  <si>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</si>
  <si>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</si>
  <si>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</si>
  <si>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</si>
  <si>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</si>
  <si>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</si>
  <si>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</si>
  <si>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</si>
  <si>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</si>
  <si>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</si>
  <si>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</si>
  <si>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</si>
  <si>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</si>
  <si>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</si>
  <si>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</si>
  <si>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</si>
  <si>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</si>
  <si>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</si>
  <si>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</si>
  <si>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</si>
  <si>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</si>
  <si>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</si>
  <si>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</si>
  <si>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</si>
  <si>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</si>
  <si>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</si>
  <si>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</si>
  <si>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</si>
  <si>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</si>
  <si>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</si>
  <si>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</si>
  <si>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</si>
  <si>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</si>
  <si>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</si>
  <si>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</si>
  <si>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</si>
  <si>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</si>
  <si>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</si>
  <si>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</si>
  <si>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</si>
  <si>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</si>
  <si>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</si>
  <si>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</si>
  <si>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</si>
  <si>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</si>
  <si>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</si>
  <si>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</si>
  <si>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</si>
  <si>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</si>
  <si>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</si>
  <si>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</si>
  <si>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</si>
  <si>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</si>
  <si>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</si>
  <si>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</si>
  <si>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</si>
  <si>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</si>
  <si>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</si>
  <si>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</si>
  <si>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</si>
  <si>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</si>
  <si>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</si>
  <si>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</si>
  <si>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</si>
  <si>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</si>
  <si>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</si>
  <si>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</si>
  <si>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</si>
  <si>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</si>
  <si>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</si>
  <si>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</si>
  <si>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</si>
  <si>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</si>
  <si>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</si>
  <si>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</si>
  <si>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</si>
  <si>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</si>
  <si>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</si>
  <si>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</si>
  <si>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</si>
  <si>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</si>
  <si>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</si>
  <si>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</si>
  <si>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</si>
  <si>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</si>
  <si>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</si>
  <si>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</si>
  <si>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</si>
  <si>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</si>
  <si>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</si>
  <si>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</si>
  <si>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</si>
  <si>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</si>
  <si>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</si>
  <si>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</si>
  <si>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</si>
  <si>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</si>
  <si>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</si>
  <si>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</si>
  <si>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</si>
  <si>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</si>
  <si>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</si>
  <si>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</si>
  <si>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</si>
  <si>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</si>
  <si>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</si>
  <si>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</si>
  <si>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</si>
  <si>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</si>
  <si>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</si>
  <si>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</si>
  <si>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</si>
  <si>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</si>
  <si>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</si>
  <si>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</si>
  <si>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</si>
  <si>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</si>
  <si>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</si>
  <si>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</si>
  <si>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</si>
  <si>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</si>
  <si>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</si>
  <si>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</si>
  <si>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</si>
  <si>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</si>
  <si>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</si>
  <si>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</si>
  <si>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</si>
  <si>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</si>
  <si>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</si>
  <si>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</si>
  <si>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</si>
  <si>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</si>
  <si>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</si>
  <si>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</si>
  <si>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</si>
  <si>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</si>
  <si>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</si>
  <si>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</si>
  <si>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</si>
  <si>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</si>
  <si>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</si>
  <si>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</si>
  <si>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</si>
  <si>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</si>
  <si>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</si>
  <si>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</si>
  <si>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</si>
  <si>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</si>
  <si>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</si>
  <si>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</si>
  <si>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</si>
  <si>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</si>
  <si>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</si>
  <si>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</si>
  <si>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</si>
  <si>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</si>
  <si>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</si>
  <si>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</si>
  <si>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</si>
  <si>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</si>
  <si>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</si>
  <si>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</si>
  <si>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</si>
  <si>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</si>
  <si>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</si>
  <si>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</si>
  <si>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</si>
  <si>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</si>
  <si>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</si>
  <si>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</si>
  <si>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</si>
  <si>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</si>
  <si>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</si>
  <si>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</si>
  <si>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</si>
  <si>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</si>
  <si>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</si>
  <si>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</si>
  <si>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</si>
  <si>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</si>
  <si>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</si>
  <si>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</si>
  <si>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</si>
  <si>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</si>
  <si>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</si>
  <si>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</si>
  <si>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</si>
  <si>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</si>
  <si>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</si>
  <si>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</si>
  <si>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</si>
  <si>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</si>
  <si>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</si>
  <si>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</si>
  <si>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</si>
  <si>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</si>
  <si>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</si>
  <si>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</si>
  <si>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</si>
  <si>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</si>
  <si>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</si>
  <si>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</si>
  <si>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</si>
  <si>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</si>
  <si>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</si>
  <si>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</si>
  <si>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</si>
  <si>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</si>
  <si>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</si>
  <si>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</si>
  <si>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</si>
  <si>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</si>
  <si>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</si>
  <si>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</si>
  <si>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</si>
  <si>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</si>
  <si>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</si>
  <si>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</si>
  <si>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</si>
  <si>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</si>
  <si>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</si>
  <si>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</si>
  <si>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</si>
  <si>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</si>
  <si>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</si>
  <si>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</si>
  <si>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</si>
  <si>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</si>
  <si>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</si>
  <si>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</si>
  <si>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</si>
  <si>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</si>
  <si>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</si>
  <si>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</si>
  <si>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</si>
  <si>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</si>
  <si>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</si>
  <si>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</si>
  <si>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</si>
  <si>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</si>
  <si>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</si>
  <si>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</si>
  <si>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</si>
  <si>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</si>
  <si>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</si>
  <si>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</si>
  <si>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</si>
  <si>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</si>
  <si>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</si>
  <si>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</si>
  <si>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</si>
  <si>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</si>
  <si>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</si>
  <si>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</si>
  <si>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</si>
  <si>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</si>
  <si>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</si>
  <si>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</si>
  <si>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</si>
  <si>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</si>
  <si>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</si>
  <si>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</si>
  <si>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</si>
  <si>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</si>
  <si>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</si>
  <si>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</si>
  <si>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</si>
  <si>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</si>
  <si>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</si>
  <si>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</si>
  <si>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</si>
  <si>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</si>
  <si>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</si>
  <si>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</si>
  <si>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</si>
  <si>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</si>
  <si>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</si>
  <si>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</si>
  <si>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</si>
  <si>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</si>
  <si>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</si>
  <si>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</si>
  <si>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</si>
  <si>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</si>
  <si>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</si>
  <si>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</si>
  <si>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</si>
  <si>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</si>
  <si>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</si>
  <si>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</si>
  <si>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</si>
  <si>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</si>
  <si>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</si>
  <si>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</si>
  <si>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</si>
  <si>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</si>
  <si>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</si>
  <si>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</si>
  <si>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</si>
  <si>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</si>
  <si>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</si>
  <si>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</si>
  <si>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</si>
  <si>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</si>
  <si>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</si>
  <si>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</si>
  <si>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</si>
  <si>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</si>
  <si>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</si>
  <si>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</si>
  <si>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</si>
  <si>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</si>
  <si>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</si>
  <si>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</si>
  <si>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</si>
  <si>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</si>
  <si>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</si>
  <si>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</si>
  <si>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</si>
  <si>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</si>
  <si>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</si>
  <si>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</si>
  <si>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</si>
  <si>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</si>
  <si>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</si>
  <si>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</si>
  <si>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</si>
  <si>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</si>
  <si>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</si>
  <si>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</si>
  <si>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</si>
  <si>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</si>
  <si>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</si>
  <si>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</si>
  <si>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</si>
  <si>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</si>
  <si>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</si>
  <si>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</si>
  <si>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</si>
  <si>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</si>
  <si>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</si>
  <si>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</si>
  <si>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</si>
  <si>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</si>
  <si>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</si>
  <si>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</si>
  <si>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</si>
  <si>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</si>
  <si>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</si>
  <si>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</si>
  <si>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</si>
  <si>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</si>
  <si>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</si>
  <si>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</si>
  <si>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</si>
  <si>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</si>
  <si>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</si>
  <si>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</si>
  <si>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</si>
  <si>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</si>
  <si>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</si>
  <si>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</si>
  <si>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</si>
  <si>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</si>
  <si>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</si>
  <si>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</si>
  <si>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</si>
  <si>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</si>
  <si>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</si>
  <si>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</si>
  <si>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</si>
  <si>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</si>
  <si>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</si>
  <si>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</si>
  <si>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</si>
  <si>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</si>
  <si>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</si>
  <si>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</si>
  <si>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</si>
  <si>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</si>
  <si>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</si>
  <si>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</si>
  <si>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</si>
  <si>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</si>
  <si>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</si>
  <si>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</si>
  <si>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</si>
  <si>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</si>
  <si>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</si>
  <si>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</si>
  <si>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</si>
  <si>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</si>
  <si>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</si>
  <si>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</si>
  <si>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</si>
  <si>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</si>
  <si>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</si>
  <si>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</si>
  <si>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</si>
  <si>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</si>
  <si>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</si>
  <si>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</si>
  <si>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</si>
  <si>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</si>
  <si>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</si>
  <si>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</si>
  <si>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</si>
  <si>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</si>
  <si>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</si>
  <si>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</si>
  <si>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</si>
  <si>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</si>
  <si>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</si>
  <si>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</si>
  <si>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</si>
  <si>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</si>
  <si>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</si>
  <si>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</si>
  <si>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</si>
  <si>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</si>
  <si>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</si>
  <si>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</si>
  <si>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</si>
  <si>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</si>
  <si>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</si>
  <si>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</si>
  <si>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</si>
  <si>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</si>
  <si>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</si>
  <si>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</si>
  <si>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</si>
  <si>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</si>
  <si>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</si>
  <si>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</si>
  <si>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</si>
  <si>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</si>
  <si>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</si>
  <si>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</si>
  <si>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</si>
  <si>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</si>
  <si>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</si>
  <si>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</si>
  <si>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</si>
  <si>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</si>
  <si>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</si>
  <si>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</si>
  <si>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</si>
  <si>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</si>
  <si>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</si>
  <si>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</si>
  <si>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</si>
  <si>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</si>
  <si>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</si>
  <si>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</si>
  <si>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</si>
  <si>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</si>
  <si>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</si>
  <si>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</si>
  <si>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</si>
  <si>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</si>
  <si>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</si>
  <si>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</si>
  <si>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</si>
  <si>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</si>
  <si>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</si>
  <si>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</si>
  <si>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</si>
  <si>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</si>
  <si>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</si>
  <si>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</si>
  <si>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</si>
  <si>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</si>
  <si>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</si>
  <si>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</si>
  <si>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</si>
  <si>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</si>
  <si>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</si>
  <si>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</si>
  <si>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</si>
  <si>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</si>
  <si>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</si>
  <si>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</si>
  <si>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</si>
  <si>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</si>
  <si>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</si>
  <si>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</si>
  <si>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</si>
  <si>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</si>
  <si>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</si>
  <si>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</si>
  <si>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</si>
  <si>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</si>
  <si>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</si>
  <si>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</si>
  <si>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</si>
  <si>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</si>
  <si>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</si>
  <si>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</si>
  <si>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</si>
  <si>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</si>
  <si>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</si>
  <si>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</si>
  <si>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</si>
  <si>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</si>
  <si>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</si>
  <si>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</si>
  <si>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</si>
  <si>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</si>
  <si>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</si>
  <si>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</si>
  <si>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</si>
  <si>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</si>
  <si>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</si>
  <si>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</si>
  <si>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</si>
  <si>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Number of seconds in a day:</t>
  </si>
  <si>
    <t>Time zone conversion:</t>
  </si>
  <si>
    <t>(epoch time/seconds in a day)+25569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</si>
  <si>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</si>
  <si>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</si>
  <si>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</si>
  <si>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</si>
  <si>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</si>
  <si>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</si>
  <si>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</si>
  <si>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</si>
  <si>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</si>
  <si>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</si>
  <si>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</si>
  <si>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</si>
  <si>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</si>
  <si>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</si>
  <si>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</si>
  <si>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succesful</t>
  </si>
  <si>
    <t>Number failed</t>
  </si>
  <si>
    <t xml:space="preserve">Number canceled </t>
  </si>
  <si>
    <t>Total project</t>
  </si>
  <si>
    <t>percentage succesful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</si>
  <si>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</si>
  <si>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</si>
  <si>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</si>
  <si>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</si>
  <si>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</si>
  <si>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</si>
  <si>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</si>
  <si>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</si>
  <si>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</si>
  <si>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</si>
  <si>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</si>
  <si>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</si>
  <si>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</si>
  <si>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</si>
  <si>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succesful</t>
  </si>
  <si>
    <t xml:space="preserve">Sum of percentage failed </t>
  </si>
  <si>
    <t xml:space="preserve">Sum of 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</si>
</sst>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1" fontId="0" fillId="0" borderId="0" xfId="2" applyNumberFormat="1" applyFont="1"/>
    <xf numFmtId="14" fontId="0" fillId="0" borderId="0" xfId="0" applyNumberForma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4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[StarterBook_Bani_1 .xlsx]State per 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4-408A-96C7-F1187B09D83E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4-408A-96C7-F1187B09D83E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4-408A-96C7-F1187B09D83E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4-408A-96C7-F1187B09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80008"/>
        <c:axId val="549977384"/>
      </c:barChart>
      <c:catAx>
        <c:axId val="54998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77384"/>
        <c:crosses val="autoZero"/>
        <c:auto val="1"/>
        <c:lblAlgn val="ctr"/>
        <c:lblOffset val="100"/>
        <c:noMultiLvlLbl val="0"/>
      </c:catAx>
      <c:valAx>
        <c:axId val="54997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[StarterBook_Bani_1 .xlsx]State per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2-4765-AA78-584FB18E51D6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2-4765-AA78-584FB18E51D6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72-4765-AA78-584FB18E51D6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72-4765-AA78-584FB18E5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984600"/>
        <c:axId val="293970752"/>
      </c:barChart>
      <c:catAx>
        <c:axId val="54998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70752"/>
        <c:crosses val="autoZero"/>
        <c:auto val="1"/>
        <c:lblAlgn val="ctr"/>
        <c:lblOffset val="100"/>
        <c:noMultiLvlLbl val="0"/>
      </c:catAx>
      <c:valAx>
        <c:axId val="2939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84600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[StarterBook_Bani_1 .xlsx]State per date created!PivotTable2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C-483D-A3B9-416272212C10}"/>
            </c:ext>
          </c:extLst>
        </c:ser>
        <c:ser>
          <c:idx val="1"/>
          <c:order val="1"/>
          <c:tx>
            <c:strRef>
              <c:f>'State per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C-483D-A3B9-416272212C10}"/>
            </c:ext>
          </c:extLst>
        </c:ser>
        <c:ser>
          <c:idx val="2"/>
          <c:order val="2"/>
          <c:tx>
            <c:strRef>
              <c:f>'State per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C-483D-A3B9-41627221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625016"/>
        <c:axId val="551631248"/>
      </c:lineChart>
      <c:catAx>
        <c:axId val="55162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31248"/>
        <c:crosses val="autoZero"/>
        <c:auto val="1"/>
        <c:lblAlgn val="ctr"/>
        <c:lblOffset val="100"/>
        <c:noMultiLvlLbl val="0"/>
      </c:catAx>
      <c:valAx>
        <c:axId val="55163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2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[StarterBook_Bani_1 .xlsx]bonus-pivot!PivotTable1</c:name>
    <c:fmtId val="2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'bonus-pivot'!$B$5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'bonus-pivot'!$B$6:$B$18</c:f>
              <c:numCache>
                <c:formatCode>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7-42C8-B404-BF0F2FE16D0F}"/>
            </c:ext>
          </c:extLst>
        </c:ser>
        <c:ser>
          <c:idx val="1"/>
          <c:order val="1"/>
          <c:tx>
            <c:strRef>
              <c:f>'bonus-pivot'!$C$5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'bonus-pivot'!$C$6:$C$18</c:f>
              <c:numCache>
                <c:formatCode>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7-42C8-B404-BF0F2FE16D0F}"/>
            </c:ext>
          </c:extLst>
        </c:ser>
        <c:ser>
          <c:idx val="2"/>
          <c:order val="2"/>
          <c:tx>
            <c:strRef>
              <c:f>'bonus-pivot'!$D$5</c:f>
              <c:strCache>
                <c:ptCount val="1"/>
                <c:pt idx="0">
                  <c:v>Sum of 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'bonus-pivot'!$A$6:$A$18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'bonus-pivot'!$D$6:$D$18</c:f>
              <c:numCache>
                <c:formatCode>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7-42C8-B404-BF0F2FE16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462464"/>
        <c:axId val="403465088"/>
      </c:lineChart>
      <c:catAx>
        <c:axId val="4034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65088"/>
        <c:crosses val="autoZero"/>
        <c:auto val="1"/>
        <c:lblAlgn val="ctr"/>
        <c:lblOffset val="100"/>
        <c:noMultiLvlLbl val="0"/>
      </c:catAx>
      <c:valAx>
        <c:axId val="4034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3</xdr:row>
      <xdr:rowOff>11430</xdr:rowOff>
    </xdr:from>
    <xdr:to>
      <xdr:col>15</xdr:col>
      <xdr:colOff>236220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2DAA8-D387-437D-91D3-EC417DA5F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3</xdr:row>
      <xdr:rowOff>49530</xdr:rowOff>
    </xdr:from>
    <xdr:to>
      <xdr:col>15</xdr:col>
      <xdr:colOff>76200</xdr:colOff>
      <xdr:row>18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F652B1-A641-49A9-8B4E-0F119E24C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3</xdr:row>
      <xdr:rowOff>41910</xdr:rowOff>
    </xdr:from>
    <xdr:to>
      <xdr:col>13</xdr:col>
      <xdr:colOff>106680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BD9E4-7DC7-416A-9521-D46AD0E1B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3810</xdr:rowOff>
    </xdr:from>
    <xdr:to>
      <xdr:col>4</xdr:col>
      <xdr:colOff>7620</xdr:colOff>
      <xdr:row>34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EEF10-6389-4FE0-8EFB-85852B925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ushiravan Vafaeenia" refreshedDate="43604.595981018516" createdVersion="6" refreshedVersion="6" minRefreshableVersion="3" recordCount="4114" xr:uid="{AC7ABA8B-D61F-4151-9021-5DD9D77682A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ushiravan Vafaeenia" refreshedDate="43605.781696527774" createdVersion="6" refreshedVersion="6" minRefreshableVersion="3" recordCount="4115" xr:uid="{7994675A-29E4-478B-BBC6-A1DF91D8C6FD}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3.0266343825665861E-4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outcome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ushiravan Vafaeenia" refreshedDate="43605.898092708332" createdVersion="6" refreshedVersion="6" minRefreshableVersion="3" recordCount="4115" xr:uid="{9C85EE6C-09CF-45E0-8788-5806FA2D3D3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3.0266343825665861E-4" maxValue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ushiravan Vafaeenia" refreshedDate="43612.395821990744" createdVersion="6" refreshedVersion="6" minRefreshableVersion="3" recordCount="16" xr:uid="{40D178E9-057A-405F-9342-6706DB164E60}">
  <cacheSource type="worksheet">
    <worksheetSource ref="A1:H1048576" sheet="Bonus"/>
  </cacheSource>
  <cacheFields count="8">
    <cacheField name="Goals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 " numFmtId="0">
      <sharedItems containsString="0" containsBlank="1" containsNumber="1" containsInteger="1" minValue="4" maxValue="100"/>
    </cacheField>
    <cacheField name="Total project" numFmtId="0">
      <sharedItems containsString="0" containsBlank="1" containsNumber="1" containsInteger="1" minValue="21" maxValue="1412"/>
    </cacheField>
    <cacheField name="percentage succe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 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 " numFmtId="0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s v="animation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1.5645147425427663E-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5.3913874291953868E-3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6.6666666666666666E-2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1.4436958614051972E-2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5.2479586549555885E-3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1.070615034168565E-2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6.8083108346050003E-3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6.2568605927552142E-3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3.4270830953414518E-3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.1746535659296179E-2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6.3018242122719736E-3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1.2448132780082987E-2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1.6677421956925061E-2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9.1087694231112692E-3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6.7701453104359313E-3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4.596622889305816E-2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5.8192700972649431E-3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2.3841059602649008E-2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1.0722236696196709E-2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1.7813765182186234E-2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1.2475049900199601E-2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5.0024764735017331E-3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1.9512195121951219E-2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9.7046413502109713E-3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1.5072464681460264E-2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1.7500000000000002E-2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9.7938144329896906E-3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6.7129111658089059E-3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5.8960305597076899E-3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.1621621621621625E-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1.3079992793664348E-2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7.6923076923076927E-2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.1206171107994391E-3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1.1940298507462687E-2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2.0047169811320754E-2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1.6816816816816817E-2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5.1588697385391022E-3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6.2690487399955398E-3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2.3991275899672846E-2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6.6269659489998469E-3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7.8934385791810564E-3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9.4999999999999998E-3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8.5095669687814696E-3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8.5207023909803659E-3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7.4999999999999997E-3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1.0166666666666666E-2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5.1428571428571426E-3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1.3009822415924022E-2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1.7600741083835109E-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7.2500000000000004E-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3.6666666666666667E-2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8.450504189745774E-3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4.4746579468204111E-3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3.5573122529644272E-2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5.1485148514851488E-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7.7547339945897202E-3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2.0277356951404264E-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4.5142296368989206E-3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7.287921484792537E-3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1.6479285538078636E-3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2.3234150759520088E-2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.1018206338503033E-3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1.034037052994399E-2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2.8189237877526571E-2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1.1538461538461539E-2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7.5727381426863296E-3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1.0961214165261383E-2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8.6021505376344086E-3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4.7182175622542594E-2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1.6044376220792252E-2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2.6729559748427674E-2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1.4343343792021516E-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1.7190775681341718E-2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0.02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5.1358339531753623E-2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1.1633663366336634E-2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.2608695652173912E-2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1.6560509554140127E-2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2.5906735751295335E-2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2.4833434282253181E-2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3.6519036519036519E-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1.8855218855218854E-2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2.4996875390576177E-2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6.3414634146341464E-2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1.4E-2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1.3944223107569721E-2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2.6612398246712585E-3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9.5602294455066923E-3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1.6666666666666666E-2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8.1112398609501733E-3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.1872509960159362E-2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1.2777777777777779E-2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8.1749049429657803E-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1.3562386980108499E-2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4.6153846153846156E-2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4.5652173913043478E-2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1.9767441860465116E-2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1.8823529411764704E-2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1.7647058823529412E-2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2.4523828987165864E-2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5.1999999999999998E-3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0.01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8.4801043705153289E-3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3.5844915874177027E-2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1.6666666666666666E-2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2.5391451544646636E-2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5.3731343283582086E-3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8.9785296031229672E-3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1.2702702702702703E-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2.1412300683371299E-2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1.5294117647058824E-2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9.7966728280961188E-3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1.5576923076923077E-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1.1063829787234043E-2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1.1290322580645161E-2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3.4810126582278479E-2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1.4328808446455505E-2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5.9705189044318941E-3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6.9007251069612393E-3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1.0888437656337365E-2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0.1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3.9735099337748346E-2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8.5714285714285715E-2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9.372746935832732E-3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2.1052631578947368E-2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.2137118371719335E-3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1.0581319399085565E-2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1.2406947890818859E-2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1.2308998302207131E-2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2E-3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2.1655065738592421E-2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0.1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1.7874396135265702E-2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2.6627218934911243E-2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2.6086956521739129E-2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0.05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6.5217391304347824E-2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2.2250265674814028E-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3.5714285714285712E-2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6.6666666666666666E-2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2.7855153203342618E-2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7.4999999999999997E-2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4.9382716049382713E-2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8.4033613445378148E-3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0.25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0.1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0.2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2.2988505747126436E-2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1.0937499999999999E-2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.3333333333333332E-4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0.18181818181818182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9.2307692307692316E-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1.7857142857142856E-2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.0769230769230771E-2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2.0046260601387818E-2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3.888888888888889E-2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0.01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.2418952618453865E-2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5.5401662049861496E-3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2.6773761713520749E-3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3.9215686274509803E-2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4.5454545454545452E-3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6.2500000000000003E-3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1.4492753623188406E-2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0.02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1.2E-2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0.17647058823529413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1.2969283276450512E-2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.0534351145038167E-2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2.1505376344086023E-2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1.1453660398969171E-2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1.8421052631578946E-2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1.0723860589812333E-2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8.4973548450694974E-3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1.3076923076923076E-2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6.1032863849765258E-3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1.089108910891089E-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5.3811659192825115E-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0.05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0.1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.0162424656776741E-3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.1817801222473415E-3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0.01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8.621667612024958E-3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8.3333333333333332E-3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1.5384615384615385E-2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8.0000000000000002E-3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.3333333333333333E-2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6.363636363636363E-2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1.2468827930174564E-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0.02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0.02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8.4855361867858525E-3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9.1707317073170726E-3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1.3694915254237288E-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1.2788521522145976E-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2.1097576290342836E-2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1.8511376783648285E-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1.4600929745302168E-2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9.2468307233407911E-3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1.6950529994311124E-3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2.0811193765497699E-2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1.3796369376479874E-2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1.7519908987485778E-2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1.1703511053315995E-2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4.6326935804103242E-3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1.1187380065228838E-2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2.2017506259764414E-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1.5207653597301333E-2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1.4991592661294146E-2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1.1998186320672457E-2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9.5196305494039523E-3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8.2706766917293225E-3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1.0242085661080074E-2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2.4166666666666666E-2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.2621652850736121E-2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1.5397631133671742E-2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1.044104410441044E-2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2.4742268041237112E-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1.2726139645087247E-2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1.992818671454219E-2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1.0839904459418516E-2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1.7378917378917377E-2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9.1389631894026237E-3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1.2211136180469321E-2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2.1897309043403066E-2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1.8108974358974361E-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1.5314359518427972E-2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1.0501355013550135E-2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1.3254724870379661E-2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1.0223185692466868E-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1.1404380254194288E-2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1.8265191105646072E-2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1.1911367364662744E-2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3.931042055561656E-3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9.8205799490010473E-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1.8159895972469597E-2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1.7574248076587511E-2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8.2452818664875104E-3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1.0966156173189639E-2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8.6618993278017326E-3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1.4755453793805254E-2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3.4994167638726877E-2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2.1329778370271623E-2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6.4757481262363694E-3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4.9696509863429439E-3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0.01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9.9918022146040786E-3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4.3461342146889227E-3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7.0548489666136726E-3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1.7748008011957903E-2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1.3634903116748857E-2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1.1718138656251941E-2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1.626116335342764E-2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1.0750547481584711E-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1.988360814742968E-2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9.3956323006602338E-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1.9335038363171356E-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2.7313076135199729E-2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2.351980400163332E-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1.5945689927376067E-2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1.1116300794021485E-2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3.4572501416512212E-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7.2044967586969077E-3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1.6312849162011173E-2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1.2468407750631846E-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.1156692197844997E-2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4.9778761061946902E-3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9.2581741474276336E-3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1.0449389901127608E-2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2.0048002258929831E-2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9.0521831735889246E-3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7.4122724713829987E-3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9.3788266726038075E-3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6.8945066350359551E-3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8.7270538669876625E-3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9.4951366373320981E-3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1.4100157094141539E-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6.7947856661310334E-3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6.2316715542521991E-3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6.4083756697910716E-3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1.5829383886255925E-2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9.5398428731762065E-3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1.0271563247502462E-2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4.9108525416980044E-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5.3103351899542834E-3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6.8188556181440858E-3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9.1585575271894669E-3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1.6877908700442115E-2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1.0213999769361295E-2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1.428567969569081E-2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1.3723978411719353E-2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6.833036244800951E-3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1.4725568942436412E-2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5.8875190393308015E-3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1.7119377272850528E-2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8.333820691268496E-3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1.0013986013986014E-2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1.1040068401445073E-2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8.4908661579614752E-3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1.1553398058252427E-2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1.3908344840337199E-2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7.7030324154757756E-3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2.2265336289726535E-2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2.4536719286204531E-2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9.6596007133922402E-3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7.9714128642111044E-3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4.0550503809289751E-3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1.2594245857856406E-2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1.160919540229885E-2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5.1800403538724196E-3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1.1901477832512315E-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7.1516646115906291E-3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9.105652578198651E-3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7.1666666666666667E-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2.8748341441839896E-3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1.4653819719113509E-2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4.1677353167478837E-3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3.4805194805194806E-3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1.1514260750594339E-2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1.2217611802674043E-2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2.3323631447517638E-2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1.4096049827897067E-3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6.2013512172049545E-3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2.3936170212765957E-2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1.1124999999999999E-2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2.2196708763872943E-2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2.3333333333333334E-2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1.8489984591679508E-2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9.688228438228438E-3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2.4753951685058156E-2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8.5573167930163112E-3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8.6572438162544167E-3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9.586555905662179E-3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1.4332247557003257E-2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2.3244552058111378E-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1.708219972347353E-2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8.944915174274877E-3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2.1630615640599003E-2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6.911308967484874E-3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1.1255548509828789E-2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1.2232255371904309E-2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1.4E-2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9.5914918994135772E-3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1.1035517222906735E-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6.3560472991326077E-3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9.5075109336375738E-3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1.703002003803988E-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1.225E-2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1.7711640569711546E-2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7.137530627463513E-3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4.4473573334581715E-3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5.5208031878186152E-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1.4063884714676531E-3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1.5178256265442993E-2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1.330039901197036E-2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7.5106701402361288E-3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1.8115942028985508E-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1.1605813517788397E-2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1.0832102412604629E-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6.2435715858343219E-3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2.1929824561403508E-2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5.4559625876851132E-3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7.9498598053768764E-3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1.7344686218858405E-2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1.2712809456545982E-2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1.0931259196972883E-2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1.468469854411703E-2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2.0795727725696031E-2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4.9401482044461337E-3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4.61361014994233E-3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9.085252022401992E-3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0.2068965517241379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1.9933554817275746E-2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2.7906976744186046E-2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8.4967320261437912E-2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2.4521824423737126E-2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0.33333333333333331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6.0150375939849621E-2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1.9230769230769232E-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0.20833333333333334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1.9277108433734941E-2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1.4035087719298246E-2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1.6E-2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5.8635394456289982E-3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0.2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2.5407263488267822E-3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0.2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0.02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2.0887728459530026E-2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0.2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4.8774539690281671E-2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0.1111111111111111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1.7676767676767676E-2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2.5000000000000001E-2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7.6923076923076927E-2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6.097560975609756E-2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4.4444444444444446E-2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4.9180327868852458E-2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5.9683313032886723E-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0.04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0.08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8.8000000000000005E-3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5.7971014492753624E-2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6.5789473684210523E-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9.038238702201622E-3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3.9215686274509803E-2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2.5989909799724813E-2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3.5460992907801421E-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1.6260162601626018E-2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2.5272134007528649E-2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1.1261261261261261E-2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1.8031942297784646E-2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1.1475409836065573E-2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0.1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1.9521912350597609E-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7.3825503355704702E-2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1.5033054680631772E-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0.02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1.3953488372093023E-2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9.6774193548387094E-2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0.1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7.3480293921175683E-3"/>
    <x v="0"/>
    <x v="5"/>
    <m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1.3612565445026177E-2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1.8604651162790697E-2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1.7391304347826087E-2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7.8947368421052627E-2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1.4925373134328358E-2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0.26923076923076922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4.0000000000000001E-3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1.5625E-2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7.4999999999999997E-3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0.1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.3333333333333333E-2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0.18181818181818182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9.7673082447572532E-3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0.06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1.379254391302584E-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1.4634146341463415E-2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2.5491624180626365E-2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6.6601371204701269E-3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1.0703363914373088E-2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9.0116279069767449E-3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1.3930348258706468E-2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3.4178596311340723E-2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E-3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1.3450292397660818E-2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1.5666831928606843E-2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2.2556390977443608E-2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1.1501597444089457E-2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7.9019073569482293E-3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7.7499999999999999E-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1.4036511156186612E-2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8.4830339321357289E-3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.0573248407643311E-3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2.878048780487805E-2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9.9935938500960927E-3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2.4481327800829875E-2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3.9679915349513919E-3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3.9744048328762764E-2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0.04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2.8571428571428571E-2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0.33333333333333331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2.4832018697049374E-3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3.8461538461538464E-2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0.1111111111111111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0.11764705882352941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0.11428571428571428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7.4054482941020893E-3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4.878048780487805E-2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1.5536723163841809E-2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5.0000000000000001E-3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1.4641288433382138E-2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0.02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0.25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3.6363636363636362E-2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2.9411764705882353E-2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2.0408163265306121E-2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0.05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7.0422535211267607E-3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1.8867924528301886E-2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2.6011560693641619E-2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0.05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1.5444015444015444E-2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0.1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0.5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2.8571428571428571E-2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0.2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7.1428571428571425E-2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2.5688073394495412E-3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6.6445182724252493E-3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4.0358744394618833E-2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.2786885245901641E-2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4.0000000000000001E-3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6.0869565217391307E-2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7.6923076923076927E-2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1.8779342723004695E-2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0.33333333333333331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0.1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8.2352941176470594E-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6.4516129032258063E-2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0.01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4.2857142857142858E-2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2.2033151418595982E-2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6.1068702290076333E-2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0.1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3.4223134839151265E-3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0.2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9.4398502106412853E-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0.05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.3333333333333335E-3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1.1494252873563218E-2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2.6392961876832845E-2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8.9758342922899893E-3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1.1111111111111112E-2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8.5714285714285719E-3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0.1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1.3043478260869565E-2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2.0080321285140562E-2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0.5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0.25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0.33333333333333331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1.9801980198019802E-2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6.608622679114654E-3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7.4427330647011099E-3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5.7462573718433385E-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1.3607984488230494E-2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4.2518837459634015E-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2.5592174481758465E-2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7.9402148528724889E-3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6.0827250608272508E-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2.3435267219205486E-2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2.8469750889679714E-2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4.1779404742957188E-3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9.2899800928998005E-3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1.0435077697495864E-2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.158222915042868E-2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2.3317164496638582E-2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8.1475931822438657E-3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5.2505966587112173E-3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9.1460383735957849E-3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6.9605568445475635E-3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1.1772400261608895E-2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9.4736842105263161E-2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2.564102564102564E-2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0.01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.2079646017699116E-2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6.4377682403433476E-3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0.5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5.5888223552894214E-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3.6549707602339179E-2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6.5093572009764032E-4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1.1765152377699343E-2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1.2681772066283395E-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1.988163491769928E-2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1.4634146341463415E-2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0.13333333333333333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2.9180695847362513E-2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1.6315431679129844E-2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7.5046904315196998E-3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1.5342960288808664E-2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1.0649144669763227E-2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6.6378511886384687E-3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7.5471698113207544E-2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1.0067114093959731E-2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5.6372139635877732E-3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1.8083182640144666E-2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1.6901408450704226E-3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2.4660912453760789E-3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2.914200221166981E-3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1.3776337115072933E-2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3.8461538461538464E-2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0.15390505359877488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8.3762521931065714E-3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1.1864406779661017E-2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1.10062893081761E-2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4.9159120310478657E-2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1.8843404808317088E-3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8.3062106003299711E-3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7.6923076923076927E-2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3.4324942791762012E-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8.0051752376130731E-3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8.3632019115890081E-3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8.3160083160083165E-3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5.1177072671443197E-3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8.49627170182558E-3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4.1756252121760776E-2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.2786885245901641E-2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1.000266343109112E-2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3.8095238095238099E-2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5.0251256281407036E-3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1.2449977767896843E-2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8.6393088552915772E-3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2.2377622377622378E-2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1.3114754098360656E-2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4.4444444444444446E-2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5.1546391752577317E-2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1.4990859232175503E-2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1.1884550084889643E-2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4.6355208143973826E-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1.8284878405558602E-2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1.9368794028451809E-2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6.9755854509217742E-3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1.3806706114398421E-2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2.7374609590299467E-2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1.6419427972390099E-2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2.2962112514351322E-2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1.0023451093123534E-2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1.126984126984127E-2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0.203125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5.6108897742363877E-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5.3420805998125589E-3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4.2588012125495157E-3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9.5196121639488755E-3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1.7647058823529412E-2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2.5608994378513428E-2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1.4631578947368421E-2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5.8969584109248912E-3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7.0709654124479085E-3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1.4838709677419355E-2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1.8427518427518427E-2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1.2118842845973418E-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1.8611670020120725E-2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2.923447860156721E-2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7.8537769527345421E-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2.1945137157107233E-2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1.0420613868889731E-2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1.2941434525115156E-2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1.7440225035161745E-2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1.8800358102059087E-2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2.0312500000000001E-3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2.3614457831325302E-2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2.6690845432529076E-2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2.6699029126213591E-2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.0252100840336135E-2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7.4509803921568628E-3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1.9427001569858712E-2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2.553191489361702E-2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0.2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1.7453391511305039E-2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1.6949152542372881E-2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.140096618357488E-2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0.1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0.02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6.25E-2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2.564102564102564E-2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2.9411764705882353E-2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1.584213451917732E-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0.14285714285714285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0.5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1.4999999999999999E-2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2.5961538461538463E-2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2.3469109957473974E-2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0.02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1.5751575157515751E-2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9.7560975609756097E-3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.2110193325508782E-2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6.1624649859943975E-3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1.2408759124087591E-2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1.6707206211149603E-2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7.526881720430108E-3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1.0805224741748203E-2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1.6431322207958923E-2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2.3893815882219414E-2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1.1321702642556159E-2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6.2908011869436198E-3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1.1757188498402555E-2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8.8801184015786881E-3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2.2008679479231245E-2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2.1636408853519026E-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5.5988802239552091E-3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2.4539877300613498E-2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2.2865546105459485E-2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1.2335526315789474E-2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1.3403880070546737E-2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.2727272727272726E-3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1.7142857142857144E-2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8.497905445840814E-3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1.3555291319857313E-2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9.555555555555555E-3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1.2527101903155867E-2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1.7142857142857144E-2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1.1538461538461539E-2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3.6223929747530186E-2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4.0001000025000621E-2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2.199528672427337E-2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1.0046728971962618E-2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2.5438819638768762E-2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1.1183180496533215E-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3.4862385321100919E-2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.2183908045977011E-2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1.4173815740395375E-2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4.4617320672691915E-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1.93006993006993E-2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2.298050139275766E-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2.5115110925073254E-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7.885932770431734E-3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8.7813620071684594E-3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3.5483870967741936E-2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2.7318475916606758E-2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.0769230769230771E-2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1.6486347243688821E-2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5.7142857142857143E-3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1.0204717229936135E-2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6.7213114754098363E-3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1.0407993338884263E-2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1.7057569296375266E-2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9.1151922512939607E-3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2.0361247947454843E-2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2.0976616231086657E-2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1.6464208354556729E-2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1.5778555448335195E-2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1.8555073035925778E-2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1.495398773006135E-2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1.5847267282256054E-2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2.7300824175824176E-2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2.9406829362303766E-2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3.5022093725084018E-2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0.1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5.3333333333333337E-2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2.3978315262718933E-2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2.1427420654100211E-2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2.6830203142966653E-2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1.6875340228633642E-2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.3333333333333333E-2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1.518318713049934E-2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.1333333333333331E-2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5.1376146788990829E-2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0.02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4.3979699896416237E-2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2.340577979460234E-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1.889763779527559E-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1.9801980198019802E-2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2.3529411764705882E-2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5.5555555555555552E-2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2.9259259259259259E-2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4.4444444444444446E-2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1.7187500000000001E-2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9.1590341382181521E-3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0.02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2.8846153846153848E-3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8.0645161290322578E-2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3.6923076923076927E-2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.0769230769230771E-2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0.1111111111111111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2.8767123287671233E-2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3.4992223950233284E-2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2.1465581051073278E-2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.0769230769230771E-2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4.6583850931677016E-2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7.0796460176991149E-2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.3333333333333333E-2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4.6357615894039736E-2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1.1994002998500749E-2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0.1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2.8000000000000001E-2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3.4146341463414637E-2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5.5555555555555552E-2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1.3557483731019521E-2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.2000000000000001E-2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3.4615384615384617E-2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6.9529652351738242E-3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2.5000000000000001E-2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6.7653816696451362E-3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3.5897435897435895E-2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2.2499999999999999E-2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2.8571428571428571E-2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2.8571428571428571E-2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9.5238095238095233E-2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.3333333333333333E-2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2.5000000000000001E-2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1.9867549668874173E-2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.0612244897959183E-2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1.5384615384615385E-2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4.065040650406504E-2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6.6666666666666666E-2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1.2108980827447022E-2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2.4E-2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.3333333333333333E-2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5.1020408163265307E-2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0.01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4.3149946062567418E-3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5.2816901408450703E-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1.8181818181818181E-2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4.5871559633027525E-2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.125E-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1.7777777777777778E-2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1.4492753623188406E-2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5.3435114503816793E-2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2.1723388848660392E-2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1.6666666666666666E-2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1.9736842105263157E-2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0.04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0.05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0.04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0.05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9.0673575129533671E-3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2.6701119724375538E-2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2.3952095808383235E-2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4.1522491349480967E-2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1.4407924358397118E-2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6.4412238325281803E-3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1.7482517482517484E-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1.6666666666666666E-2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2.564102564102564E-2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1.7118402282453638E-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6.3037249283667621E-3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1.0014306151645207E-2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3.968253968253968E-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1.1211795423130088E-2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5.4757418747056049E-3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1.9744483159117306E-2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.0042918454935622E-2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1.9296254256526674E-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8.8008234688625835E-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7.3280062366010527E-3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2.744579455575239E-3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5.1966292134831463E-2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2.3872679045092837E-2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.2992036405005691E-2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2.0134228187919462E-2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1.6891891891891893E-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2.2740033688938798E-2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3.7735849056603772E-2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7.8571428571428575E-4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6.0975609756097563E-3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2.2123893805309734E-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6.4981949458483759E-3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1.9464720194647202E-2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1.0714285714285714E-2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9.2059838895281933E-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6.2305295950155761E-3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1.3201320132013201E-2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1.2644824360305532E-3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.3119254154396443E-3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2.0861372812920592E-2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0.3636363636363636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5.8209489122304963E-3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2.8301886792452831E-2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1.2182203389830509E-2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9.0196078431372551E-3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6.2027231467473524E-3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1.908169350029815E-2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7.6923076923076927E-2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.3018867924528301E-2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8.5653104925053538E-3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1.116109560958943E-2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2.3559648747055045E-3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1.2396694214876033E-2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7.6923076923076927E-2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0.123076923076923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6.5177173758360612E-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3.4237781391765814E-3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.0266343825665861E-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7.6923076923076923E-4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7.4324324324324328E-3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4.6714419184054811E-3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4.6224211755546904E-3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1.072603962638739E-3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3.4188034188034191E-2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5.7160048134777377E-3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4.0000000000000001E-3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1.5384615384615385E-2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1.8181818181818181E-2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1.3333333333333334E-2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7.1975783074462751E-4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1.0426320667284522E-2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5.2287581699346402E-3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2.5000000000000001E-2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1.3370865587614356E-2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6.2066192282812039E-3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1.1272141706924315E-2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1.8779342723004695E-2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9.4161958568738224E-3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4.5290412929181144E-2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.2201914708442123E-2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2.7619650010541851E-2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2.5708511835398091E-3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1.391816121207301E-2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1.742712746658134E-2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1.4354066985645933E-2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2.1744691737017138E-2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1.2616320687186829E-2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2.3238819058754748E-2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9.2178770949720677E-3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1.6385496105031028E-2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1.9765739385065886E-2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2.5538107933890147E-2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1.5347334410339256E-2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4.1730779119579446E-2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2.0568070519098921E-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2.7981651376146791E-2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4.6801872074882997E-2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4.0000000000000001E-3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0.1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3.4204052945999763E-2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0.33333333333333331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.007518796992481E-2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1.8867924528301886E-2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6.6666666666666666E-2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0.02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2.1052631578947368E-2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1.5228426395939087E-2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6.1728395061728392E-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2.9301128489408038E-2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7.6923076923076927E-2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8.8888888888888892E-2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2.4705882352941175E-2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2.8571428571428571E-2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7.8431372549019607E-2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0.1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8.8054006457293811E-3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6.6666666666666666E-2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2.0712070357309768E-2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2.2739651416122005E-2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0.1111111111111111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2.6548672566371681E-2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5.3816584294343765E-2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0.33333333333333331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5.3571428571428568E-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2.4390243902439024E-3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8.771929824561403E-3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0.13333333333333333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2.3032304765963581E-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4.1737649063032366E-2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0.2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0.08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0.33333333333333331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9.4674556213017749E-2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8.1966964277582644E-3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3.734011281480893E-3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1.3475836431226766E-2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0.14893617021276595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1.2201885745978924E-2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0.04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0.1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0.14634146341463414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5.647058823529412E-2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6.1728395061728392E-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1.2453719286435544E-2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1.3976240391334731E-2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4.2424242424242427E-2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2.8668941979522185E-2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6.6666666666666666E-2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4.3137254901960784E-2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9.9766827018391638E-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0.2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0.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7.5471698113207544E-2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5.6016132646202102E-2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9.6385542168674704E-2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2.7522935779816515E-2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0.2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0.17241379310344829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0.27272727272727271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1.6470588235294119E-2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0.2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3.9316239316239315E-2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9.5238095238095233E-2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0.27272727272727271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9.0403337969401955E-3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0.05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0.02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2.2222222222222223E-2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3.9493670886075949E-3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.2000000000000001E-2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0.2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4.3010752688172046E-2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0.01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2.2641509433962263E-2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4.1095890410958902E-2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2.6666666666666668E-2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2.3809523809523808E-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1.6465422612513721E-2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0.02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9.2307692307692316E-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4.2553191489361701E-2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1.9867549668874173E-2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8.5714285714285715E-2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1.6450216450216451E-2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5.7142857142857141E-2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1.207437816952427E-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2.7864855451062349E-3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1.634320735444331E-2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2.9411764705882353E-3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0.17647058823529413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0.02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0.04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.3333333333333333E-2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2.144469525959368E-2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1.5384615384615385E-2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0.1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0.2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1.5625000000000001E-3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1.4468085106382979E-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0.75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9.5238095238095233E-2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0.0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1.6243610846400417E-2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8.4218512898330804E-3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1.5365396627108058E-2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7.6830205246405442E-3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2.6471504204297728E-2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8.8659793814432983E-3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1.9259259259259261E-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1.1205432937181663E-2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5.1724137931034482E-2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1.2505153222481791E-2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1.7725918570009932E-2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1.2592592592592593E-2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1.3082249533689347E-2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8.2644628099173556E-3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1.8309395899572416E-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3.3419977720014855E-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1.708409354785205E-2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1.805973378976192E-2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5.440565336973761E-3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6.0479041916167665E-3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4.2591347231562427E-3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4.7284929835265405E-3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.0917874396135265E-2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8.1053115658772136E-3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4.829362524146813E-3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7.2327044025157234E-3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2.0250476770933687E-3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5.9347181008902079E-3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2.5728456292622444E-2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1.6252821670428894E-2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9.4840667678300454E-3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1.3968040411143799E-2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1.0883419943131679E-2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6.730663135826989E-3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5.7400838439213156E-3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9.7217952659083926E-3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8.9945390298747183E-3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4.2023492356212333E-2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1.2304948729380294E-2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8.6047664098752082E-3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1.6981132075471698E-2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2.2727272727272728E-2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2.0650490449148167E-2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1.6382252559726963E-2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0.04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2.5000000000000001E-2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5.1724137931034482E-2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2.8571428571428571E-2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1.6853932584269662E-2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.3195020746887967E-2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1.3401655498620418E-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0.2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2.247191011235955E-2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2.1676300578034682E-2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7.068607068607069E-3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1.3247863247863248E-2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1.1695906432748537E-2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1.556317594302295E-2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1.5511298353121409E-2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8.4601805282616665E-3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1.2115258677144728E-2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2.9265255292652552E-2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2.3400997652659419E-2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1.058320198153569E-2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1.795420853236699E-2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1.0200872414778211E-2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1.0857495373226403E-2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2.6194836411291771E-2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3.6838066001534921E-2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1.9728072513996268E-2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2.5679012345679011E-2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1.2880274779195289E-2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2.296918767507003E-2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.1423290203327174E-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1.5826692916595726E-2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5.2383446830801469E-3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7.0994820503661364E-3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1.2999999999999999E-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1.0085185547831195E-2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1.4731520223152023E-2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4.0602488539620172E-3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5.2830188679245287E-3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1.3043478260869565E-2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1.2053529025517347E-2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1.5994342361159652E-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2.170700018834015E-2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2.594441111526417E-2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1.8866051037632808E-2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1.3632262154892792E-2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7.8140120864734642E-3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9.548387096774193E-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1.4777262431237191E-2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1.0424070125562663E-2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1.5346534653465346E-2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.0988686669945892E-2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1.2307692307692308E-2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4.1322314049586778E-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1.5181682429069188E-2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2.7718550106609809E-2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2.2631578947368423E-2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9.6087851750171586E-3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2.7807486631016044E-2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7.8252363873492006E-3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3.6065573770491806E-2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2.5107885445272655E-2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1.9166666666666665E-2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1.0865099292398995E-2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1.5766841853798376E-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7.3732718894009217E-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5.9259259259259256E-3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1.4111922141119221E-2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0.02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2.368873008666127E-2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6.5611002460412588E-3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1.1035544719620172E-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4.9602207019548289E-3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7.816571130797291E-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3.345070422535211E-2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2.7176022983150866E-3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7.7419354838709677E-3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1.2489072061945797E-3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3.5714285714285712E-2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9.8023461353045158E-3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5.4240631163708086E-3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6.1380061380061383E-3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1.6569285776576262E-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2.2022838499184339E-2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1.0273972602739725E-2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5.9642147117296221E-3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1.1629838843661739E-3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3.7735849056603772E-2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.3033033033033031E-2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1.8292682926829267E-2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1.646090534979424E-2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9.7345132743362831E-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2.404692082111437E-2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8.5812356979405036E-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2.2058823529411766E-2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6.3508192556839833E-3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9.9502487562189053E-3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1.9296651052226804E-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.2388663967611335E-3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2.6369383262504855E-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5.6700822161921344E-3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1.5136226034308779E-2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1.1154657823334338E-2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2.6151222285389427E-3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0.01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6.3148839664509569E-3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2.4532297917402048E-2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1.8666666666666668E-2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2.0639977836265411E-2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1.213307240704501E-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4.344193817878028E-3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1.6846229187071498E-2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1.4992791926958193E-2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5.9250481410161454E-3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1.6674012046422802E-2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.1437125748502992E-2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4.0946896992962251E-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3.9452233452885559E-2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1.399712978396154E-2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2.5937749401436554E-2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1.4626865671641792E-2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2.4869109947643978E-2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.117782909930716E-2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3.4925254663315253E-2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2.2914757103574702E-2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2.5000000000000001E-2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2.8898254063816978E-3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1.223404255319149E-2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1.5495394073169882E-2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1.5753544547523191E-2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1.5718157181571817E-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1.1909430831873744E-2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1.2861736334405145E-2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9.3395597064709814E-3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2.5806451612903226E-2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4.9519093419674318E-3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2.322308233638283E-2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1.5905442871735006E-2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1.7983301220295438E-2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2.052980132450331E-2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.2702237521514632E-2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1.3530465949820788E-2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4.716981132075472E-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1.3632119514472456E-2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1.7726673853156065E-2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1.9901562165632356E-2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1.4506101772967994E-2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1.517125974668525E-2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1.6E-2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1.4272644098810613E-2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1.6616298511802765E-2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4.676753782668501E-2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6.2193126022913256E-3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2.3593466424682397E-2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3.6606828581485396E-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5.0806057645334636E-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1.8558951965065504E-2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2.0939734422880489E-2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1.133892513202858E-2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1.3877909530083443E-2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1.3468711147948611E-2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1.6207169911036729E-2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5.8020477815699661E-2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1.9334568597438168E-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4.1407108831073652E-2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1.6085790884718499E-2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2.0746887966804978E-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0.16190476190476191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0.2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0.13333333333333333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8.3333333333333329E-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0.42857142857142855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4.0625000000000001E-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0.01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1.125E-2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3.6363636363636362E-2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0.1666666666666666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2.247191011235955E-2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0.01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7.6923076923076927E-2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0.01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9.1683038637852005E-3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9.5465393794749408E-3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6.6666666666666666E-2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1.2406947890818859E-2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8.6540232001473018E-3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1.2422360248447204E-2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1.3431013431013431E-3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0.13333333333333333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2.5974025974025976E-2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2.7261462205700124E-2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1.3333333333333334E-2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.3333333333333333E-2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1.4851485148514852E-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0.04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6.6666666666666666E-2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4.4444444444444444E-3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2.0689655172413793E-2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2.2388025303736365E-2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3.4556638330223238E-2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2.8216704288939052E-2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2.8676470588235293E-2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1.9003194099515536E-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1.436817403103178E-2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1.3034410844629822E-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.0128534704370179E-2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6.6905665096502562E-3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4.3153969099627064E-2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1.0322308826627343E-2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9.6896989272119045E-3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2.5999314060650314E-2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2.2565320665083134E-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1.5582791086360816E-2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2.3076954083915465E-2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1.1050220106010242E-2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3.4261605280952019E-2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.2302092811646949E-2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1.0850954029548771E-2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5.7142857142857141E-2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0.2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0.04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0.02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6.25E-2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1.6666666666666666E-2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2.1229050279329607E-2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0.01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6.6666666666666666E-2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2.4719101123595506E-2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5.2631578947368418E-2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0.2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2.1398002853067047E-2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1.0232160199787264E-2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1.4741464288914777E-2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1.7548499356143089E-2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1.488984833388686E-2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2.0816991492186087E-2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2.5733093955715141E-2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1.2790697674418604E-2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1.0297203650383094E-2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9.0584649968896182E-3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2.5053199386351265E-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1.3162098268481246E-2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1.7129416577184638E-2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1.791442736324626E-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6.6118186257936064E-3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1.1769271386674639E-3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6.2797747942832391E-3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2.5311766884800593E-2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7.6610939782502836E-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1.5586788852758594E-2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8.9664429530201348E-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5.8669329671701409E-3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7.4772415595673125E-3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1.043470730862487E-2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4.5088566827697265E-3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.0945039399666238E-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1.011743450767841E-2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1.8108677937162886E-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1.894163608381674E-2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7.3710073710073713E-3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1.8521265549174597E-2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1.7654171704957679E-2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1.2148258336432379E-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1.1330056803392892E-2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1.1777848707309288E-2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2.0766471587691147E-2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1.514797910977158E-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1.0376134889753566E-2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6.4031180400890867E-3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1.0442243729322336E-2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5.5429864253393668E-3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0.33333333333333331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0.05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0.1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3.8062283737024222E-2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1.6666666666666666E-2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3.5294117647058823E-2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6.9306930693069313E-2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7.5650118203309689E-3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1.7725258493353029E-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0.01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8.5714285714285715E-2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0.02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4.2553191489361701E-2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1.4925373134328358E-2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2.3529411764705882E-2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0.1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0.01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9.2549019607843144E-3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3.7142857142857144E-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6.4516129032258064E-3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2.0933977455716585E-2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0.05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2.4E-2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1.3452914798206279E-2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1.1857707509881422E-2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1.5277171540811872E-2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1.5384615384615385E-2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3.6363636363636362E-2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1.9512195121951219E-2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7.1428571428571425E-2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0.2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.2258064516129031E-2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6.6666666666666666E-2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7.5949367088607592E-3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1.9607843137254902E-3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2.2482893450635387E-2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4.878048780487805E-2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2.5000000000000001E-2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0.04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2.4523160762942781E-2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2.0692993574086459E-2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2.1297836938435941E-2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1.4995051632961122E-2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2.0473822755191575E-2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7.2828389830508471E-3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1.138567360491465E-2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1.4127213837778237E-2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1.8930041152263374E-2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2.2535211267605635E-3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2.0599595365091043E-2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2.6973026973026972E-2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0.02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2.561576354679803E-2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1.4995131450827653E-2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1.4895947426067908E-2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1.5067178502879079E-2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1.5475024485798237E-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1.7131979695431471E-2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1.15E-2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1.5044247787610619E-2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6.1056105610561053E-3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9.2605784299757809E-3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2.3746701846965697E-2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2.1186440677966101E-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8.9270386266094414E-3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1.3341568869672638E-2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1.6239316239316241E-2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2.1798365122615803E-2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1.3183279742765274E-2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1.1875589066918001E-2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8.5305625040087221E-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1.1562115621156211E-2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5.7999999999999996E-3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1.5920398009950248E-2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1.4764565043894652E-2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1.8669527896995709E-2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2.8901734104046242E-2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2.5714285714285714E-2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1.0555555555555556E-2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2.5020605204285881E-2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1.0256410256410256E-2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2.3333333333333334E-2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5.9342421812349638E-3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1.1689497716894977E-2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1.8050541516245488E-3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3.7658802177858441E-2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8.7853323147440796E-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.1239153071850052E-2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2.119126292078392E-2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1.1303426351112681E-2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9.9255583126550868E-3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1.5452538631346579E-2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1.9284809080390104E-2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2.5777103866565579E-2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2.2398506766215586E-2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6.3786358224187786E-3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8.4243589768025172E-3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1.3486261658684145E-2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7.9787234042553196E-2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3.589232303090728E-2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1.2472215361817732E-2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7.5508464255267327E-3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2.9629629629629631E-2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2.9082876394507587E-2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2.2243482420473571E-2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2.4365987071108902E-2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1.9012288430326919E-2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1.412739008646937E-2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1.8604651162790697E-2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2.2417153996101363E-2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3.8242437185555284E-2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2.5520833333333333E-2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2.1933085501858737E-2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1.1204759543877046E-2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2.4742388077079815E-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1.2138728323699421E-2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6.2686567164179103E-3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2.7590090090090089E-2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1.6E-2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2.1276595744680851E-2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1.3409303204671775E-2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1.3157894736842105E-2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1.156930126002291E-2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4.1666666666666664E-2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5.5555555555555552E-2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1.248E-2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3.9503386004514675E-3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5.8333333333333336E-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1.7322834645669291E-2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3.7841067516430991E-3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6.2761506276150627E-3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2.8571428571428571E-2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0.2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1.6370106761565837E-2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8.7094220110847196E-3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1.8518518518518517E-2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1.5157329240214889E-2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0.2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3.9215686274509803E-2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8.4485407066052232E-3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1.8480492813141684E-2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4.7058823529411764E-2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2.9411764705882353E-2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1.9047619047619048E-3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0.02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8.6426029486527702E-3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0.18181818181818182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0.02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2.9390681003584228E-2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2.6666666666666668E-2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8.5714285714285715E-2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3.5555555555555556E-2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4.6153846153846158E-3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0.11428571428571428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1.607142857142857E-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7.2859744990892532E-3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8.1871345029239772E-3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1.8181818181818181E-2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4.5454545454545456E-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1.7647058823529412E-2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0.05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3.9097744360902256E-2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1.5632183908045976E-2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1.1120331950207469E-2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1.0744435917114352E-2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1.1151484776343817E-2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4.8165653837497187E-3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1.6832521702307854E-2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2.785729676485979E-3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1.055557793803634E-2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1.2399563535363554E-2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5.928085519922255E-3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2.8827674567584883E-2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2.1604938271604936E-3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9.5795635976583283E-3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0.13333333333333333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2.121790791427965E-2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2.413793103448276E-3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2.3539668700959023E-2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9.1932457786116327E-3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1.2330754352030947E-2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1.935483870967742E-2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2.8248587570621469E-2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9.6491945375746183E-3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1.8089053803339517E-2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1.3856228845708874E-2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1.7060367454068241E-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8.0213903743315509E-2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2.0351526364477335E-2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6.6445182724252493E-3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2.7932960893854747E-2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2.2144522144522144E-2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1.0122535961640916E-2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1.1324041811846691E-2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5.8606673598638808E-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1.1940298507462687E-2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1.5360983102918587E-2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1.507537688442211E-2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9.5333667837431014E-3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1.2748469344963516E-2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1.6937191249117856E-2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1.4016967908520842E-2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1.9520945446871371E-2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1.659959758551308E-2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2.2254275705749022E-2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.2044198895027624E-2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1.5655577299412915E-2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5.2631578947368418E-2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0.1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9.1687041564792182E-3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3.7383177570093455E-2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9.0962633335514697E-3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0.05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1.8054162487462388E-2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7.4681910381707538E-3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2.052505966587112E-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2.072538860103627E-2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1.6956920256645278E-2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8.5922955749677787E-2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1.1945031712473573E-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1.5711252653927813E-2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1.060695344725987E-2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1.3914656771799629E-2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9.5377842993396925E-3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1.489439628860945E-2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1.3536379018612521E-2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1.4466546112115732E-2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8.2801449025357941E-3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2.368421052631579E-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0.13333333333333333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0.65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2.6589595375722544E-2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2.3720772619451033E-2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1.1787819253438114E-2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1.0616838305552606E-2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0.16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4.6865846514352666E-3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1.6902661427830083E-2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3.6666666666666667E-2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4.0690505548705305E-2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1.3324450366422385E-2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2.3798191337458353E-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1.8811881188118811E-2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1.1921023221159815E-2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2.3961661341853034E-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1.3198680131986801E-2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1.4839133289560078E-2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1.3592233009708738E-2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0.04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2.3809523809523808E-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7.6238881829733167E-3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2.1153846153846155E-2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5.4906658680243586E-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1.6295491580662683E-2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2.795834207031523E-2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2.1919142717973697E-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1.3265306122448979E-2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1.9656019656019656E-2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8.3832335329341312E-3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1.0805920031353295E-2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1.3149243918474688E-2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1.9E-2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1.0101986562907825E-2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1.257445400397088E-2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7.4511021421918662E-3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2.6578073089700997E-2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1.9590675276348911E-2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1.9984627209838585E-2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7.4665146765460245E-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1.7177914110429449E-2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1.1358777429978687E-2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1.4168971288174622E-2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1.8765432098765432E-2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7.3333333333333332E-3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2.4662545207769528E-2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1.415929203539823E-2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1.898101898101898E-2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1.0996563573883162E-2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0.2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1.721664275466284E-2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0.5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1.6E-2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0.1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1.3968775677896467E-2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.0470914127423823E-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2.0360051435919416E-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6.1320754716981132E-2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5.5555555555555552E-2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7.6923076923076927E-2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5.8823529411764705E-2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0.33333333333333331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2.3904382470119521E-2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2.0268176935393737E-2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2.3964497041420119E-2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.0563514804202482E-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1.924500370096225E-2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1.9729425028184894E-2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2.3673469387755101E-2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2.3988005997001498E-3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2.1435452793834298E-2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2.0637898686679174E-2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1.4178568114475222E-2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1.1369019422074847E-2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3.8067349926793559E-2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1.7307692307692309E-2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1.7467248908296942E-2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5.0931946250541826E-3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2.3255813953488372E-2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2.8127881955118353E-2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1.453287197231834E-2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3.5000000000000003E-2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1.9750485532769348E-2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9.3632958801498131E-3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0.25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2.9327610872675252E-2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0.04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9.5238095238095233E-2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4.6304957904583725E-3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4.7058823529411764E-2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9.2378752886836026E-3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7.6938651548896534E-3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8.5110195305500812E-3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0.1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1.4165261382799325E-2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4.0816326530612242E-2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.3333333333333333E-2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0.5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5.8823529411764705E-2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3.4142177783197169E-4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3.4615384615384617E-2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3.3755274261603373E-2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2.4401580292818963E-2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1.8518518518518517E-2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2.7693639117265252E-2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4.3189368770764118E-2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9.6153846153846159E-3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.1419939577039278E-2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3.6510173372141033E-2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1.7741935483870968E-2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1.2927756653992395E-2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2.336448598130841E-2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2.0472440944881889E-2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2.0729513022280082E-2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1.424247819120527E-2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1.0632128358786004E-2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1.245753114382786E-2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1.8450184501845018E-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1.6592268460615102E-2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2.5812883299064504E-2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6.5554916618746403E-3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8.6720867208672087E-3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2.7902790279027902E-2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1.5487039808860178E-2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1.1436936730866005E-2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1.453159360797537E-2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5.6753616972408669E-3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1.9539219235786653E-3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6.2327486421511888E-3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2.8568944315401145E-2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5.3048508455894759E-3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1.77920164222387E-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1.9491119696254378E-2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7.8514808608386218E-3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9.8178472628000189E-3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4.3373067390534642E-3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1.1874989269588009E-3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1.7322738507527806E-3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2.0689264255753315E-3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1.31339598232169E-2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1.3493877302442571E-2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2.7052134056084687E-2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3.9984490864149663E-4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1.4773184128696961E-2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1.5861085914215367E-2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8.5034013605442185E-3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5.5324468289103127E-3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7.8542016165929537E-3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7.3182615196474045E-3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5.4710507119120309E-3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3.5793743815051618E-3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1.6293085584029841E-2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1.2387347587913058E-2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3.6716662760075841E-3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1.4114577155734788E-2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4.0332332917116503E-3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5.3529198713168713E-3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7.5763610348650364E-3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3.4117137911136755E-2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4.0812268535779083E-3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7.5571278450029965E-4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3.5378234448557111E-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1.0963181128492936E-2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.1496062992125984E-2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1.127554615926709E-2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2.2068095838587644E-3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7.8431372549019607E-2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1.1986301369863013E-2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0.04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0.02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9.823182711198428E-3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2.1428571428571429E-2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3.8461538461538464E-2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4.5801526717557254E-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2.9661016949152543E-2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0.04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7.7888957087324127E-3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1.2684840029406688E-2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1.0897435897435897E-2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.020213933526627E-3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5.1476888090053827E-3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2.4451258876694642E-3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1.1840026549315007E-2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2.2294725394235999E-2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2.6084847849310849E-3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1.8090753718915307E-2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2.3695525913778547E-3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1.5581098339719029E-2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5.7611048389744676E-3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1.1286467598723754E-2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1.9911479951474985E-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5.1978086299249238E-3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1.3620841806392205E-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6.7711704028229468E-3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9.1769654043871059E-3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4.2287694974003469E-2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6.7591604411241547E-3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2.5971535197423625E-3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2.1863135532859735E-3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4.4844964551123256E-3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4.5302013422818792E-3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1.3604720538363365E-2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4.4823657577193988E-3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2.0871862615587846E-2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1.0409745293466223E-2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8.4306795802196015E-3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8.4420440382218537E-3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6.982523965442424E-3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3.5371286574581925E-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1.6836825212443115E-3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3.8145073771032652E-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2.146808268249769E-2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1.4277327603765221E-2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6.0640290122172353E-3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2.2258634764581167E-3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3.6399584158256254E-2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6.9456502865080745E-3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1.1333279365336355E-2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2.752817001854229E-2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1.1089206505667817E-2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6.5520661305266239E-3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1.7919075144508672E-2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4.388789268766285E-3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1.0889699557710054E-2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1.2347045154075982E-2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3.5920299194962704E-3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2.3204525841403777E-2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.0647390723074481E-3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2.3955652346070087E-2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1.5619890836833765E-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1.0054753608760578E-2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7.2204989182285016E-3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2.1954960683808016E-2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9.5171773444753943E-2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8.7134326277389217E-3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2.7780040733197557E-2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6.4862861378799114E-3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1.7655705054054288E-3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8.2742316784869974E-3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1.1605795844985306E-2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1.9526629817891588E-2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1.4867337602927721E-2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1.5923566878980892E-2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2.889078030576329E-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4.0963607339370087E-3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3.857217408403692E-3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4.9513767677127488E-3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4.4206989756608948E-3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.0798607902922789E-3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4.8780487804878049E-3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4.886170112608345E-2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8.5945332702155909E-3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.2551857879973682E-3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1.8291985823710986E-3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2.1063955304160737E-2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9.8463962189838522E-3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1.3715710723192019E-2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2.2877784467188442E-2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2.9411764705882353E-2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1.4153846153846154E-2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1.119805720453319E-2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8.6891757696127107E-3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1.6097875080489377E-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2.1643022866575091E-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2.0597938212829858E-2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1.7385200630648155E-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1.134466570129403E-2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9.0505183478690136E-3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1.4964216005204945E-2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1.7065655368570753E-2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8.8000000000000005E-3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2.2950819672131147E-2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1.2666666666666666E-2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5.3156146179401996E-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1.5865021405187609E-2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.2926829268292684E-2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1.9426048565121413E-2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2.7941176470588237E-2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1.0119676170362548E-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3.5714285714285712E-2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1.9488188976377954E-2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1.8683651804670912E-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2.691840011881225E-2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1.1124053581828771E-2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9.3874677305796767E-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1.8933731938216243E-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1.8309859154929577E-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3.6666666666666667E-2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1.4577656675749319E-2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2.8080229226361032E-2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1.0635155096011817E-2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1.899492092331833E-3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1.9740552735476594E-2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1.2628982772581737E-2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1.0918114143920596E-2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8.549730311767775E-3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3.5211267605633804E-2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9.6774193548387101E-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0.1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4.3478260869565216E-2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.1690140845070422E-2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0.2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2.9222387320455671E-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0.04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5.0847457627118647E-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4.7058823529411764E-2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0.12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4.6853037638606911E-2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0.1875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2.8846153846153848E-2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4.6025104602510462E-2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8.3875026210945697E-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3.759769062874041E-2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9.375E-2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3.4440344403444033E-2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1.9642857142857142E-2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1.9966722129783693E-2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2.2222222222222223E-2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3.9538714991762765E-2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1.9496166484118293E-2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2.0250368188512519E-2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9.876543209876543E-3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5.0847457627118647E-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0.08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0.11764705882352941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4.3478260869565216E-2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5.5592766242464835E-2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2.6958002270147559E-3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1.5730817886192842E-2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7.6923076923076927E-2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0.18823529411764706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2.8077753779697623E-2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1.1480601741884403E-2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1.3313161875945537E-2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1.470327723649247E-2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3.3756491633006348E-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1.0914051841746248E-2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4.4444444444444446E-2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1.5535975149750808E-2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4.5751633986928102E-2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.0015797788309637E-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1.1077068112184774E-2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1.2999999999999999E-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1.6882386043894203E-2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1.529497450837582E-2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1.4857142857142857E-2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1.1268052690049199E-2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1.5181781861765881E-2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2.4783612233121755E-2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1.3011152416356878E-2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1.4554383948380451E-2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1.7308948399738733E-2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2.2639109697933226E-2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.1679345974792779E-2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9.3418557280325904E-3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6.7098553019165627E-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1.7870982448142239E-2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1.7552980483273667E-2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2.2698167365864431E-2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1.4571948998178506E-2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1.5309613410879233E-2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2.7839643652561249E-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2.4955910967051569E-2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1.3219170007073804E-2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1.6338835439269034E-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2.077687443541102E-2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1.4682813578465207E-2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1.5176510351063528E-2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1.2246740786726114E-2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1.8974901723616572E-2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2.4255279904085585E-2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6.6509893346635304E-2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2.5597103018576539E-2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2.2820629849383843E-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3.6628198695434017E-2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2.368421052631579E-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.0088495575221239E-2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3.5000000000000001E-3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2.3622047244094488E-2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1.9893899204244031E-2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1.6154363921920576E-2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2.4539877300613498E-2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1.7922191461460003E-2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0.1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1.3675135754212227E-2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3.8372093023255817E-2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4.4164037854889593E-2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2.1176470588235293E-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.0936311903153064E-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1.8719211822660099E-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1.9491525423728815E-2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2.6883709458626219E-2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3.6900369003690037E-2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4.8470747903640154E-3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1.2173555418465968E-2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6.0680893043323688E-3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1.6441884086253817E-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1.4712351532332959E-2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1.2260640788767891E-2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3.9330634916117754E-2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4.6515972351952178E-2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3.6728745837078802E-2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3.9854780153287618E-2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4.7102758703770627E-2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2.4034334763948499E-2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7.3754452862375194E-3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4.5215772325287583E-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1.5473735576998757E-2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1.4374090247452693E-2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1.3309725754038144E-2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7.0932466380966451E-3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2.0213293650793652E-2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1.856484417000662E-2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0.21875839828003224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1.5383799267943345E-2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1.8700238947497661E-2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2.2772672792648822E-2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1.9664665700683089E-2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1.7055296469020653E-2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.0472320975114271E-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2.3422950389288613E-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4.2001401796784965E-2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1.0161191593552336E-2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9.3178036605657232E-3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8.5689430187037841E-2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2.3933586505343107E-2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4.6772684752104769E-2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1.06265916307731E-2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6.3605336642879304E-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1.1033153018049382E-2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1.0277743790529793E-2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2.6940346375881975E-2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3.5580892471004523E-2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6.9236095084237248E-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4.1196074800962781E-2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2.8475711892797319E-2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4.0383014154870944E-2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5.3084554234281581E-3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6.7529935950988579E-3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2.0026198352612063E-2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9.274583199120303E-3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2.3455438199865768E-2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6.9585729028453489E-2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2.6683608640406607E-2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.311036789297659E-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2.9805697038294662E-2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1.5444810543657331E-2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1.7261507671781189E-2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1.8840044329516071E-2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2.0806241872561769E-2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1.2136382599461449E-2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1.9819819819819819E-2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8.6330935251798559E-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1.586430729163224E-2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9.2574141688646482E-3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2.1697335896731666E-2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9.3271152564956689E-3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1.9633301784222606E-2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2.4975024975024976E-2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1.5518311607697082E-2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1.8577834721332478E-2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9.9537037037037042E-3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2.1445121467965182E-2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2.9347826086956522E-2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1.5333979551042985E-2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2.262142381902861E-2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1.3895543842836608E-2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1.8886679920477135E-2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9.1364761119218322E-3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1.3326987148976678E-2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8.6419753086419745E-3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.1585786096865069E-2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2.1656050955414011E-2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1.4602451794187657E-2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1.8702354510577588E-2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9.1652488886449709E-3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1.9536738435187537E-2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3.579508032416024E-2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1.2121664395335251E-2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1.6717522306955581E-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1.5428177296983337E-2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1.1099252934898612E-2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2.4412855377008654E-2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1.7857102235891181E-2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2.6544350300482043E-2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2.4951267056530214E-2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1.2815255279885175E-2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5.2884615384615384E-2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2.6928795638526352E-2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2.3831631073970908E-2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1.6381373090373644E-2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1.549636803874092E-2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4.7058823529411764E-2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.3333333333333333E-2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3.9228295819935692E-2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8.7499999999999994E-2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9.2592592592592587E-3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1.822052439157976E-2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2.1104342699941048E-2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4.7205438066465254E-3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4.5469761214014725E-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2.4512563771643379E-2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1.3244534748090455E-2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7.3841319717203452E-2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1.6429622363903874E-2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8.6436170212765961E-3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2.0788022565518521E-2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1.3479930717674523E-2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8.107306462775599E-3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1.5009788992821405E-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9.5247098863179783E-3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.3333333333333335E-3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7.6923076923076927E-2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6.6666666666666666E-2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1.8518518518518517E-2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6.4814814814814811E-2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0.04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3.6363636363636362E-2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2.7247956403269754E-3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0.5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1.6666666666666666E-2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1.0266159695817491E-2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2.0895522388059702E-2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0.02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4.878048780487805E-2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.3333333333333333E-2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0.02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0.1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1.2257530720436369E-2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5.4545454545454543E-2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4.4557606619987271E-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2.6666666666666668E-2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6.8965517241379309E-3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8.8832487309644676E-3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2.9239766081871343E-3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1.7278617710583154E-2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.3333333333333333E-2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0.04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0.02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0.66666666666666663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0.1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4.4776119402985072E-2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1.9230769230769232E-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5.9405940594059403E-2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1.7761989342806393E-2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1.1895910780669145E-2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5.9384560014396253E-3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6.6666666666666666E-2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1.3043478260869565E-2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1.9867549668874173E-2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0.12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2.8260869565217391E-2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1.7910447761194031E-2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0.2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1.4394242303078768E-2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0.125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2.903225806451613E-2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1.99501246882793E-3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9.5238095238095233E-2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7.6923076923076927E-2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.2679738562091504E-3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4.4444444444444446E-2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0.02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0.2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1.3471758744283772E-2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1.2307285118771919E-2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7.6784454678531146E-3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1.8723143032535298E-2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1.3310185185185185E-2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1.3215859030837005E-2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.1554307116104865E-2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2.0930232558139535E-2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1.1111111111111112E-2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6.6972947525382413E-3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1.6110870506712862E-2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1.8726591760299626E-2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1.4436543848308555E-2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3.6831368993653674E-3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2.9304029304029304E-2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2.4695908588278657E-2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5.2698682532936678E-3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1.4521691777092031E-2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9.1931540342298293E-3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7.937434341076223E-3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1.1046885035324342E-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3.4625517500940908E-2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.2258064516129031E-2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1.9351935193519351E-2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3.8065027755749402E-2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2.0799999999999999E-2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3.6286919831223625E-2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2.7047949485622613E-2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3.44574780058651E-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3.4895893916482491E-2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2.6562499999999999E-2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1.0214083256564021E-2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2.35E-2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7.599726409849245E-3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.0939648586707412E-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1.6365540717465307E-2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.1906614785992216E-2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7.745098039215686E-3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3.9967027202557889E-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4.0000000000000001E-3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2.1034265926260509E-2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2.4975024975024976E-2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1.5187849720223821E-2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2.1551156459001321E-2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1.9854721549636804E-2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3.7641154328732745E-2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2.5320504277832567E-2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2.0306154326772883E-2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1.6030779095864058E-2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2.6359143327841845E-2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1.937984496124031E-2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3.5999999999999997E-2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1.0062160062160062E-2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2.5741214985347309E-2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2.1954470609759285E-2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1.6666666666666668E-3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1.2414484156014597E-2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1.893939393939394E-2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2.0974706971005553E-2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4.2647058823529413E-2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2.491103202846975E-2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5.8139534883720929E-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6.6666666666666666E-2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2.8000000000000001E-2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2.6666666666666668E-2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1.9047619047619049E-2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1.2903225806451613E-2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1.8675721561969439E-2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6.1538461538461542E-2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9.6448996382431963E-3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5.4000000000000003E-3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1.8465909090909092E-2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5.6430446194225721E-3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9.9676052828307996E-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7.3041168658698535E-3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1.7380660954712364E-2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1.88811628931536E-2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1.2146396036439189E-2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7.3846153846153844E-3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1.3501549358123064E-2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1.1892963330029732E-2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1.6385542168674699E-2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6.6666666666666671E-3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3.7581305709467596E-3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0.13793103448275862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0.01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9.0939612656237949E-3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5.8852867830423939E-3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1.0444874274661509E-2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1.6817939135077415E-2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1.793103448275862E-2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.3248081841432228E-2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1.1307280301527474E-2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1.561699948796723E-2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1.6624040920716114E-2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2.0327669902912623E-2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6.0546555391916218E-3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2.292441140024783E-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2.2883295194508008E-2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1.4832472520196E-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5.6338028169014088E-3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2.5717959708529789E-2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1.8186753528773074E-2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1.6301816488122962E-2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4.3256997455470736E-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3.3771106941838651E-2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1.3225569434239529E-2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2.8089887640449437E-2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6.993006993006993E-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0.04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0.01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1.6666666666666666E-2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0.02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1.3793103448275862E-2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3.3898305084745763E-2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1.6E-2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4.3321299638989168E-2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3.9215686274509803E-2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2.0754716981132074E-2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0.02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0.2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4.9301561216105174E-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3.4334763948497854E-2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0.2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7.6923076923076927E-2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0.02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1.0410958904109589E-2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.2703488372093025E-3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8.2352941176470587E-2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1.1965811965811967E-2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5.5555555555555552E-2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8.6555106751298322E-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4.566071968551557E-2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1.2496486161866551E-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2.8153153153153154E-2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1.5400410677618071E-2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1.6402664753456871E-2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.1802412027094003E-2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1.2202599950944321E-2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1.6969967623088087E-2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6.35754274953755E-3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1.7934482259160417E-2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1.1932762159168648E-2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1.7116777760764503E-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3.6958817317845828E-3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9.3370681605975722E-3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2.1195172210774212E-2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8.3119423053416453E-3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3.6235186873290796E-2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4.8709514170040486E-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2.8131634819532909E-2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1.3397733844539165E-2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2.1250342747463669E-2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3.7606212139691834E-2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2.7192982456140352E-2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.142623737411495E-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3.626220362622036E-2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1.7857142857142856E-2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4.6391752577319589E-2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2.267818574514039E-2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1.5656802880851729E-2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2.5649145028499049E-2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1.2471084308454393E-2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2.8649386084583901E-2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1.1223281258812249E-2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2.5354969574036511E-2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7.3043478260869567E-3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2.6695141484249868E-2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.1287605294825514E-2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3.9660056657223795E-2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9.959349593495935E-2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2.1766561514195582E-2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6.6666666666666666E-2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4.4726222626754663E-3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2.5328787140769606E-2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1.0952380952380953E-2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1.2711938910460905E-2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8.3333333333333329E-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5.6603773584905662E-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2.4193548387096774E-2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1.3966480446927373E-2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.2486145614370344E-3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1.2429378531073447E-2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1.1912865895166781E-2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0.11764705882352941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1.3629160063391443E-2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8.8603905566890118E-3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1.0495643418520008E-2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4.3956043956043959E-2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7.5018754688672166E-3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0.26315789473684209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1.1661807580174927E-2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3.7453183520599251E-3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2.6769602160689318E-3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5.7458563535911604E-3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1.0672853828306265E-2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1.2931973425422376E-2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1.0843373493975903E-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1.6403046280023433E-2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1.098901098901099E-2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2.4048096192384769E-2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2.9619181946403384E-2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1.4160891834890027E-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5.9825960841189268E-3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7.7748476857324722E-3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1.5287295730100159E-2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8.5066162570888466E-3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7.9062957540263542E-3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1.8181818181818182E-3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2.2727272727272728E-2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1.4492753623188406E-2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3.6363636363636362E-2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1.1778563015312132E-2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8.3333333333333329E-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5.0000000000000001E-3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0.1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0.1891891891891892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1.3743303051479153E-2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5.7142857142857141E-2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0.04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7.4999999999999997E-2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4.2253521126760563E-2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1.1209439528023599E-2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8.5794423362481435E-3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7.6893502499038827E-2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5.7142857142857141E-2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2.9299363057324841E-2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7.5559430398140079E-3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1.0843373493975904E-3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6.1135371179039302E-3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4.6003450258769408E-3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6.6914308976185628E-3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1.4037552948117702E-2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2.2489943307762546E-2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6.0626340964116295E-3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1.1782515980849511E-2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1.8537328593194517E-2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1.9789648491558263E-2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9.2591385088874687E-3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1.0485063082264774E-2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1.7351767565672978E-2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1.5585917998068013E-2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1.082395257443549E-2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7.9377849289353711E-3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1.0566615620214395E-2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5.8582506518573699E-3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2.4532603739170086E-2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1.4651144373168607E-2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1.0472450315363561E-2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0.13907693315572248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1.954442465018939E-3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3.8205116081138587E-3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1.4334664747267897E-2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1.2948404571579574E-2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2.9362951614962337E-3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1.4832855252864296E-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1.18244862740085E-3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1.0288935870331219E-2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2.2131711581022521E-3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7.2114321107817547E-3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4.6210405929108599E-2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5.8991049633848654E-3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6.1773350326423384E-3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2.027849128024875E-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4.5207100591715975E-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5.4838709677419356E-2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0.11428571428571428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2.4623803009575923E-2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2.6347305389221556E-2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2.7984009137635636E-2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2.3720349563046191E-2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2.8571428571428571E-2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7.5471698113207544E-2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1.8181818181818181E-2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2.5454545454545455E-2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2.1052631578947368E-2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5.7692307692307696E-2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.1488549618320608E-2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0.2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2.564102564102564E-2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1.9047619047619049E-2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0.1111111111111111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0.04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.3333333333333333E-2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8.8888888888888892E-2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0.04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8.8235294117647065E-2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3.3932135728542916E-2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1.5848241085364388E-2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2.2807017543859651E-2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1.3333333333333334E-2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2.175226586102719E-2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0.1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1.0676156583629894E-2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1.8867924528301886E-2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2.1276595744680851E-2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1.4999999999999999E-2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5.3275109170305673E-2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1.5126050420168067E-2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2.7130301872372947E-2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2.5118805159538356E-2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.1746031746031744E-2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9.7560975609756097E-3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7.907742998352554E-3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2.0886075949367089E-2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1.3658536585365854E-2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1.1152416356877323E-2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6.6023017613674904E-3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0.04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2.7397260273972601E-2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2.2727272727272728E-2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1.1447207064144546E-2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2.7416173570019724E-2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2.2291803132512767E-2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2.3308270676691729E-2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1.951951951951952E-2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2.9459901800327332E-2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1.1019929660023447E-2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0.02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4.0909090909090909E-2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2.2598870056497175E-2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1.4761904761904763E-2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1.529594324983374E-2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8.2031250000000003E-3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2.1072088724584104E-2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1.0770918519996011E-2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1.4651368049426301E-2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2.6874797039293193E-2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3.9603960396039604E-2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2.3140495867768594E-2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3.9792794914056982E-2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4.230769230769231E-2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9.6199188908799391E-3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1.984732824427481E-2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7.3529411764705885E-2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3.5000000000000003E-2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1.5666666666666666E-2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0.11290322580645161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1.9736842105263157E-2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1.6451612903225808E-2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8.8167053364269134E-3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9.5634095634095639E-3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1.0171979865771811E-2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2.8539241457003379E-2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3.6666666666666666E-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1.566265060240964E-2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.3124243808381484E-2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1.1973999315771467E-2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1.5441176470588236E-2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4.9706305218093091E-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2.268041237113402E-2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2.4705882352941175E-2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2.2453222453222454E-2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7.9487179487179489E-3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5.0769230769230768E-2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0.1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.3333333333333333E-2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1.6483516483516484E-2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4.2857142857142858E-2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0.2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4.1800643086816719E-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6.3157894736842107E-2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3.3573141486810551E-2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1.6666666666666666E-2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4.1095890410958902E-2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2E-3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2.8571428571428571E-2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3.3834586466165412E-2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3.7499999999999999E-2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5.4545454545454543E-2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0.05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7.4999999999999997E-2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4.4444444444444446E-2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1.984126984126984E-2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9.5211496470827186E-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2.8248587570621469E-2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1.2E-2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2.7837259100642397E-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8.3945435466946487E-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1.107011070110701E-2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0.42857142857142855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9.2307692307692316E-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6.3492063492063489E-2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3.4482758620689655E-2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1.0357142857142856E-2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1.5873015873015872E-2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2.6205450733752622E-3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2.1621621621621623E-2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3.8461538461538464E-2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0.1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0.2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1.2259194395796848E-2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0.14285714285714285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3.6630036630036632E-2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3.4000000000000002E-2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0.08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0.17391304347826086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1.9199999999999998E-2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5.454545454545455E-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3.7974683544303799E-2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2.0558002936857563E-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0.33333333333333331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0.04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0.10256410256410256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5.3333333333333337E-2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2.7331189710610933E-2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1.2389380530973451E-2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1.893939393939394E-2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0.05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2.1308980213089801E-2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1.2807881773399015E-2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4.9099836333878887E-3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4.8275862068965517E-2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2.0594965675057208E-2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1.4684287812041116E-2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0.11764705882352941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1.9374068554396422E-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2.3255813953488372E-2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1.2E-2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.3333333333333333E-2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5.6976744186046507E-3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4.3166382108380591E-3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1.3333333333333334E-2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8.9171974522292991E-3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2.4E-2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3.9189031969677482E-3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6.143479984145858E-3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1.1320754716981131E-2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1.1663597298956415E-2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2.1019852082522383E-2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1.3703703703703704E-2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1.1045029736618521E-2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2.6562499999999999E-2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2.75E-2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7.8914919852034523E-3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.0376670716889429E-3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1.2308839985080195E-2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4.9449204406364746E-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0.01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1.2126865671641791E-2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0.375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0.08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5.2919708029197078E-2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4.9844236760124613E-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4.9586776859504135E-3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1.5384615384615385E-2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1.5128593040847202E-2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1.0714285714285714E-2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1.9704433497536946E-2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1.6420361247947456E-2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9.17173607861488E-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3.8922173525375872E-2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2.3853211009174313E-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1.1264630819325883E-2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1.2464887640449437E-2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1.2668463611859838E-2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1.0461538461538461E-2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1.4308176100628931E-2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1.3416536661466459E-2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8.0683436165163748E-3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3.7757437070938217E-3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1.7058823529411765E-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1.4107365792759051E-2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0.1166666666666666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8.8054006457293811E-3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1.6477857878475798E-2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9.0729783037475347E-3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7.3282442748091601E-3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1.8809385301531898E-2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1.1561826376641191E-2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6.4417103747010556E-3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8.6894132653061226E-3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9.1245376078914926E-3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2.2116903633491312E-2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9.6013797001471002E-3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2.8000000000000001E-2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1.0309570340159176E-2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2.7000000000000001E-3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1.0592255125284738E-2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2.0414673046251993E-2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2.1934197407776669E-2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4.2964084937811307E-2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1.5815548780487805E-2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6.5137919574609505E-3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1.1086474501108648E-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8.4054004212406209E-3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1.2461059190031152E-2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1.6E-2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7.6116708226389362E-3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1.3692444009094942E-2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5.6013179571663919E-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6.1383681248060986E-3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9.238526220190094E-3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1.1252900232018562E-2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1.8518518518518517E-2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8.5667215815486003E-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4.2753598984602023E-3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6.3291139240506328E-3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6.7385444743935305E-2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1.1739594450373533E-2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6.8170234454638127E-3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1.9698684396661479E-2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1.1402508551881414E-2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4.1274936941068565E-3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6.8284303199484643E-3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9.6926713947990545E-3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1.2427825130602145E-2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4.261363636363636E-3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1.9728021451829152E-2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6.1459159397303726E-3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8.321775312066574E-3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1.4771528285041798E-2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1.9192587690271344E-2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1.937984496124031E-2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6.0864272671941567E-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1.1784311391501013E-2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1.0576543172355105E-2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2.1960364220674881E-2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1.9333333333333334E-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1.9654088050314465E-2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5.2320291173794361E-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1.1196417146513116E-2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1.128813007161528E-2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1.0384117665625098E-2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.0018761726078799E-2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2.6865671641791045E-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1.085417780063083E-2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1.3023255813953489E-2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1.0359869138495093E-2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1.9270833333333334E-2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7.7571056299618208E-3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1.1889337702918985E-2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1.2056681473778601E-2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3.846919148371692E-3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2.6845637583892617E-2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5.6490384615384614E-3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1.35E-2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1.4150943396226415E-2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4.2321644498186213E-2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2.6666666666666668E-2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7.4999999999999997E-2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2.4390243902439025E-2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1.7910447761194031E-2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1.0023937761819269E-2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3.9182282793867124E-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8.4995868256404206E-3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0.2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3.5756853396901072E-4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5.0000000000000001E-3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1.1428571428571429E-2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4.9645390070921988E-2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4.790419161676647E-2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1.631116687578419E-2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1.0852713178294573E-2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0.13636363636363635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1.5432098765432098E-2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.3200531208499334E-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1.9047619047619049E-2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4.2253521126760563E-2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2.4051309460181719E-3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1.8617021276595744E-2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2.3775558725630053E-3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5.3571428571428568E-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1.276595744680851E-2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1.4754098360655738E-2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0.06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1.6E-2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2.3809523809523808E-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7.687051588657328E-3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7.8726382085374388E-4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1.1306532663316583E-2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1.7748628707139173E-2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1.8681318681318681E-2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0.04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0.02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1.7610062893081761E-2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2.4489795918367346E-2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1.5358361774744027E-2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1.7985611510791366E-2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7.1154898741105635E-3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0.04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1.4381591562799617E-2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0.18181818181818182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4.2194092827004216E-3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1.2520193861066236E-2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9.7560975609756101E-2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3.668564199873498E-3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7.6923076923076927E-2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1.7186793306196293E-2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0.1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1.4264264264264264E-2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1.7274472168905951E-2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7.982740021574973E-3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.3333333333333335E-3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2.3255813953488372E-2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1.2903225806451613E-3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0.2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7.8125E-2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0.1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1.7241379310344827E-2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4.084890600056343E-3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0.1538461538461538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1.6346153846153847E-2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7.1818795654042108E-3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0.1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1.0666666666666666E-2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1.8604651162790697E-2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0.1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2.9629629629629631E-2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5.3333333333333337E-2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4.3209876543209874E-2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3.4428794992175271E-2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0.02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2.2222222222222222E-3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4.1666666666666664E-2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.1007751937984496E-2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6.6666666666666666E-2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3.9787798408488064E-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2.2857142857142859E-3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9.0619017230376513E-3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2.4142312579415501E-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1.9230769230769232E-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2.9420084865629421E-2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9.6755833807626642E-3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2.8743028743028743E-2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2.393841569406506E-2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1.5559772296015181E-2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.2041658399848072E-2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1.5892857142857143E-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1.0148514851485149E-2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1.2105263157894737E-2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2.5971171999081021E-2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1.247537754432042E-2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3.5204567078972404E-2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1.2386944553676759E-2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4.9826989619377159E-3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2.6601723491944548E-2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1.7213114754098362E-2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1.6583502482086697E-2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1.5781922525107604E-2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1.9645732689210951E-2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9.9502487562189053E-3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.162583518930958E-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1.536037810161481E-2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1.2608695652173913E-2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7.1844660194174759E-3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7.5807514831905077E-3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1.0952902519167579E-2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2.5206232813932174E-2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1.737649063032368E-2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.0279503105590064E-2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1.2930620961787931E-2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.1315240083507306E-2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2.7522935779816515E-2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2.1382044746530729E-2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2.4954128440366971E-2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9.9783080260303688E-3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2.4E-2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2.1406727828746176E-2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1.3987617518917679E-2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6.9230769230769235E-2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2.8023598820058997E-3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2.6490066225165563E-2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7.8431372549019607E-2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4.0885860306643949E-2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1.8840579710144929E-2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.3333333333333335E-3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3.4934497816593887E-3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2.7272727272727271E-2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2.0322085889570553E-2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0.08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9.1709464416727809E-3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2.4E-2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4.3956043956043959E-2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1.411764705882353E-2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1.5845410628019325E-2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1.9937013153135667E-2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1.5902464882056717E-2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1.1691659707345411E-2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1.8613861386138613E-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7.8242050940569331E-3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9.383159268929504E-3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3.8151638527460638E-3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1.7491254372813594E-2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1.991955564068186E-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1.5017956252040483E-2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5.9434621915892515E-3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3.9005685574507471E-3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2.7314479091128836E-2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2.6923076923076925E-2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2.1796759941089837E-2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7.0565174779483831E-3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1.9052271617000488E-2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1.6799999999999999E-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0.02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5.1647124511446122E-3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9.3635562972233816E-3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1.2950647532376619E-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1.7391304347826087E-2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1.9817073170731708E-2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1.026936026936027E-2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2.8637526116178709E-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1.1691751178864415E-2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5.4671968190854875E-3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7.6256589533173604E-3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2.5119236883942766E-2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1.6749933161324407E-2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1.1269472986410341E-2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1.7039077645138252E-2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1.4375016692300804E-2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8.630120335480735E-3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4.1894353369763208E-2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1.2326515704894084E-2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1.7352994065815502E-2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2.1537880219157379E-2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1.6535758577924761E-2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1.5248657078495927E-2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8.3897904521821332E-3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1.2040939193257074E-2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1.7385257301808066E-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5.6469432850478765E-3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1.4129980628252364E-2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3.4285714285714287E-2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1.3743557707324692E-2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1.928513304389955E-2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1.0183299389002037E-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3.9723817090250874E-3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1.3365067740754303E-2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1.478129713423831E-2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1.0659454299578396E-2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2.4249686180531783E-2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1.9029126213592235E-2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1.4227642276422764E-2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2.0693157293385805E-2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1.8805093046033301E-2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1.6406250000000001E-2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8.6206896551724137E-3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1.6393442622950821E-2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2.6153846153846153E-2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9.3893673509033212E-3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4.8882681564245811E-3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1.8210760904170648E-2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6.6481994459833792E-3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1.9018638265500189E-2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1.841620626151013E-2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1.3152804642166345E-2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9.5051297525648761E-3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1.4563106796116505E-2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7.7302631578947366E-3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7.4480287864741286E-3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5.6085918854415273E-2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4.921259842519685E-3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1.4453961456102784E-2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7.9921388797903701E-3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1.3599999999999999E-2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2.0645310572293993E-2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3.7582116925482176E-2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2.9702970297029702E-2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2.456140350877193E-2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5.1903114186851208E-2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1.1864406779661017E-2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3.3802816901408447E-2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3.7499479173900362E-2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2.1749190189726979E-2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7.9941860465116282E-3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7.0775582424063696E-3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1.8072289156626505E-2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2.1542227662178701E-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1.7482517482517484E-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5.7570523891767415E-3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1.6778523489932886E-2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1.1162494020092489E-2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4.9007596177407502E-3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2.0532319391634982E-2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1.8747656542932135E-2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1.3317757009345794E-2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5.5555555555555552E-2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4.7655649500384324E-3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1.6387472687545521E-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1.6393442622950821E-2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1.2494614390348987E-2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3.4400948991696323E-2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2.0227272727272726E-2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1.0640851676742844E-2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1.6143497757847534E-2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1.2738853503184714E-2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2.9629629629629631E-2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1.5049504950495049E-2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2.7932960893854747E-2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6.8656716417910451E-3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3.8919777601270848E-2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6.5573770491803279E-3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.3333333333333333E-2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7.0283600493218253E-3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4.0740740740740744E-2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3.4155597722960152E-3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2.2260273972602738E-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4.3287327478042661E-2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1.2437810945273632E-2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1.3833333333333333E-2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.0327868852459017E-2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8.5724934774506142E-3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1.2559808612440191E-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3.5999999999999997E-2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1.2341197822141561E-2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7.3073660859920399E-3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5.6300910397700044E-3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9.16767189384801E-3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8.3582089552238798E-3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1.2786885245901639E-2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1.9166666666666665E-2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8.7623220153340634E-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0.02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1.090909090909091E-2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9.2088740058601931E-3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1.4321972443799855E-2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9.126466753585397E-3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1.3953488372093023E-2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1.0682492581602374E-2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1.3020833333333334E-2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2.7936507936507936E-2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1.7985611510791366E-2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6.7873303167420816E-3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1.7751479289940829E-2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1.0396039603960397E-2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1.5729682493445966E-2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5.4117647058823529E-3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7.8912757562472607E-3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1.1986603208179094E-2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1.834862385321101E-2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.3078880407124683E-3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2.2655758338577723E-2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1.153846153846154E-3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1.6289592760180997E-2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3.3707865168539325E-2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2.1988527724665391E-2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1.039461020211742E-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1.4722536806342015E-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.2490974729241874E-2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2.6086956521739129E-2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1.4962593516209476E-2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1.3941018766756031E-2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5.6666666666666671E-3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2.3747031621047369E-3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9.5249876298861957E-3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3.5472972972972971E-2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1.8330921369995177E-2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8.9371209703159905E-3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1.1735941320293399E-2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1.3045944412932501E-2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1.5345268542199489E-2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1.0665493462385805E-2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7.4999999999999997E-3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1.9523809523809523E-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9.9828864803194525E-3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2.8901734104046242E-2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5.4148471615720522E-3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1.4322916666666666E-2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1.6143497757847534E-2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2.4E-2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2.7725267800882167E-2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3.4482758620689655E-2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4.1304347826086954E-2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1.7891373801916934E-2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8.5714285714285715E-2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1.4629754670267838E-2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3.6947791164658635E-2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8.4652923015635893E-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2.2342586323628979E-2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1.0021257212268448E-2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8.5000000000000006E-3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4.9180327868852463E-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3.5306334371754934E-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9.0718771807397069E-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.1279178338001867E-2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1.7061611374407582E-2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3.3980582524271843E-2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1.2288786482334869E-2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5.0209205020920501E-3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8.6666666666666663E-3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2.1538461538461538E-2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1.4170692431561997E-2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4.4999999999999998E-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6.270903010033445E-3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2.6470432526867489E-2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1.3878562577447335E-2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1.5699658703071672E-2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3.5196687370600416E-2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9.688581314878892E-3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1.4054384356859151E-2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2.8571428571428571E-2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1.2228479485116654E-2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3.3666654797012735E-3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2.1454993834771886E-2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1.9333333333333334E-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2.4817518248175182E-2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6.1538461538461542E-2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.3164593111898261E-2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1.0500000000000001E-2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1.9151846785225718E-2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7.4540682414698167E-3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1.5916627190904784E-2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1.6964285714285713E-2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6.987724268177526E-3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1.1881188118811881E-2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5.3742802303262957E-3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1.113764896605492E-2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1.558662743398493E-2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1.6764132553606238E-2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.2000000000000001E-2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2.4258760107816711E-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2.306805074971165E-2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1.55E-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2.3105360443622922E-2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1.2987012987012988E-2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1.9522776572668113E-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1.4652014652014652E-2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5.131578947368421E-2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2.4316109422492401E-2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2.4151436031331592E-2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3.6363636363636362E-2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2.9787234042553193E-2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6.8554396423248882E-3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2.7879421502003832E-3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1.9614835948644792E-2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2.2203947368421052E-2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5.7052297939778132E-2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0.02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1.7266187050359712E-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3.3663366336633666E-2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1.1027278003482298E-2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1.8177624712187607E-2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1.7475728155339806E-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1.3707865168539326E-2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1.5511551155115511E-2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1.3959599277385448E-3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1.9842519685039368E-2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2.4E-2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2.7958993476234855E-2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1.1268985791278784E-2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6.7346938775510205E-3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1.9306930693069307E-2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0.05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1.9230769230769232E-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1.8786127167630059E-2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2.5254762959680991E-2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2.9197080291970802E-2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6.0747663551401869E-3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7.9966329966329967E-3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1.9277108433734941E-2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2.4822695035460994E-2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1.5406162464985995E-2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1.8072289156626505E-2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1.2027491408934709E-2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2.5831702544031311E-2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7.9757975797579757E-3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1.2777284826974268E-2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2.1176470588235293E-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1.2642225031605562E-2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8.7495187764672945E-3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1.9333333333333334E-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.2500000000000001E-2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1.347557551937114E-2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2.0900321543408359E-2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2.9062870699881376E-2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2.4852071005917159E-2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1.6587677725118485E-2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3.9510818438381938E-2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2.781456953642384E-2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7.3529411764705881E-3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1.4131647452584604E-2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8.0000000000000002E-3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1.5034695451040863E-2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9.5238095238095247E-3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6.8965517241379309E-3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8.3333333333333329E-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1.0344827586206896E-2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1.6574585635359115E-2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1.2516469038208168E-2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1.7000000000000001E-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1.3273001508295626E-2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1.8181818181818181E-2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1.4935064935064935E-2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4.4000000000000003E-3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.2499999999999999E-3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1.9991639859695036E-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1.3813517513566848E-2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1.0421836228287842E-2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2.1922428330522766E-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2.4372759856630826E-2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1.7597888253409591E-2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7.28633320204805E-3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1.3207547169811321E-2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1.0101010101010102E-2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1.225944404846757E-2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2.2168963451168363E-2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2.7272727272727271E-2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8.0000000000000002E-3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2.0312500000000001E-2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2.3642732049036778E-2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1.2678288431061807E-2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2.6120358514724711E-2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2.2297624818225885E-2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7.3913043478260873E-2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2.2988505747126436E-2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.2308291163876998E-2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1.8105849582172703E-2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2.1680216802168022E-2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2.5396825396825397E-2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1.5116485861639694E-2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1.8471337579617834E-2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9.5999999999999992E-3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.1872509960159362E-2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1.6888888888888887E-2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8.3909273098462279E-3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6.0747663551401869E-3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4.1176470588235294E-2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2.4427480916030534E-2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1.6366612111292964E-2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2.5873221216041398E-2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1.7792985457656115E-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9.3456131163035111E-3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5.8333333333333336E-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9.0497737556561094E-3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5.5779919229077529E-3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4.3650793650793648E-2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2.318840579710145E-2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2.132564841498559E-2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2.1093750000000001E-2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6.6098081023454158E-2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4.7397857616835716E-2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1.6915422885572139E-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1.0212765957446808E-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1.8138424821002388E-2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3.7683823529411763E-2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1.7117117117117116E-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8.1608280254777069E-3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1.1368605159597726E-2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1.3653741125068269E-2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1.7999999999999999E-2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2.5291828793774319E-2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7.311129163281885E-3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1.006612059607224E-2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0.05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3.4615384615384617E-2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2.4663378216237833E-2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2.8000000000000001E-2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2.6341463414634145E-2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0.0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1.7073170731707318E-2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7.3732718894009217E-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.2323232323232323E-2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5.6790123456790121E-3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6.5797489947605706E-3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4.4233807266982623E-2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5.4726368159203981E-2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1.215686274509804E-2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1.4591245252848292E-2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1.4693877551020407E-2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1.37524557956778E-2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1.2955709551069599E-2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1.7866004962779156E-2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2.0123336579032782E-2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1.2658227848101266E-2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1.2865497076023392E-2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2.4523160762942781E-2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1.6831683168316833E-2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0.30769230769230771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2.5395304264494489E-2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1.2243878060969516E-2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2.2265625000000001E-2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2.0384047267355983E-2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.2608695652173912E-2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1.6376663254861822E-2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3.4482758620689655E-2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3.3750000000000002E-2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6.9883527454242932E-3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1.9100431300061615E-2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1.4999999999999999E-2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7.8947368421052634E-3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1.6E-2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2.8174603174603175E-2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2.6966292134831461E-2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1.4423076923076924E-2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5.7954545454545453E-2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2.7722772277227723E-2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1.5044247787610619E-2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1.7836124943413308E-2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2.12636695018226E-2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2.0979230561743872E-2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1.1333333333333334E-2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1.238881829733164E-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2.5324675324675326E-2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1.1784925116621655E-2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1.4500000000000001E-2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6.7621776504297997E-3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0.01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1.7593643586833144E-2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5.6514913657770803E-3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7.8369905956112845E-3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1.511879049676026E-2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9.2592592592592587E-3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5.4545454545454543E-2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0.13333333333333333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1.4616321559074299E-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1.6632016632016633E-2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6.6666666666666666E-2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1.8180459741488806E-3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1.0256410256410256E-2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3.4000000000000002E-2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1.7307692307692309E-2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2.2606382978723406E-2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1.6417910447761194E-2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1.4525993883792049E-2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1.3590228797522794E-2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8.6940086940086939E-3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9.0293453724604959E-3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1.3245033112582781E-2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4.2469781117281937E-3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8.7999999999999995E-2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1.0810810810810811E-2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4.9297510475720977E-3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3.8461538461538464E-2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2.1714285714285714E-2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1.9607843137254902E-2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.1666666666666669E-2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1.8739237054579642E-2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2.7053140096618359E-2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1.2301013024602027E-2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4.9792531120331947E-2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1.1331444759206799E-2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1.871306631648063E-2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2.5082508250825083E-2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6.8888888888888888E-3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4.2857142857142858E-2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1.5533980582524271E-2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1.6115317649916992E-2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1.5121951219512195E-2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1.3623978201634877E-2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1.0050251256281407E-2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1.6085790884718499E-2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1.6044061302681992E-2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1.7010309278350514E-2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2.2051773729626079E-2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2.3841059602649008E-2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1.6901408450704224E-2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4.9877799391490844E-3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1.1908396946564885E-2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1.7464788732394366E-2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1.7222222222222222E-2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5.3532353860581434E-3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1.3492063492063493E-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.255813953488372E-2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1.5957446808510637E-2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8.2397003745318352E-3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2.5161290322580646E-2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1.3888888888888888E-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2.4610930148389432E-2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1.5873015873015872E-2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2.9702970297029702E-2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2.5913621262458473E-2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6.4122137404580152E-3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2.3148148148148147E-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6.6013055915503285E-2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1.1965811965811967E-2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7.1428571428571426E-3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1.2365591397849462E-2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1.8571428571428572E-2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.2332563510392612E-2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1.4713896457765668E-2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3.6842105263157891E-2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9.019947961838682E-3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9.3596059113300496E-3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9.4772838299951156E-3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7.5208913649025067E-3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1.9261637239165328E-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.2258064516129032E-3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3.842940685045948E-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9.5238095238095247E-3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1.1597564511452595E-2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8.7301587301587304E-3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2.0983213429256596E-2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1.3719512195121951E-2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2.0183465432980687E-2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3.937007874015748E-2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1.5977770059048279E-2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1.6377171215880892E-2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1.664876476906552E-2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1.3812154696132596E-2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0.01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1.935483870967742E-2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.0534351145038167E-2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1.6393442622950821E-2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0.1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0.1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2.6666666666666668E-2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2.2222222222222223E-2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9.9378881987577643E-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3.9106145251396648E-2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0.04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0.1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4.9504950495049506E-3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0.04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1.0046367851622875E-2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1.3333333333333334E-2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4.6457607433217189E-3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8.2956259426847662E-3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2.6548672566371681E-2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5.8060770272885618E-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8.9999999999999993E-3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3.9270687237026647E-2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3.7362637362637363E-3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1.3164823591363875E-2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1.6938110749185668E-2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1.9955689298988381E-2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1.8017054825303865E-2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6.0000000000000001E-3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2.1084337349397589E-2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1.54E-2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1.7999999999999999E-2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1.3472676907579955E-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9.3521584489445215E-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2.398286937901499E-2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1.3469233252285707E-2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1.3636363636363636E-2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0.01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2.6027397260273973E-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5.9891107078039931E-3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1.0536044362292052E-2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0.01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6.9825436408977558E-3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1.1010893756588966E-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2.0600558659217876E-2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1.4280047600158666E-2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7.3732127973328201E-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0.01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1.0536980749746707E-2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1.3267813267813268E-2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1.5513897866839044E-2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8.6956521739130436E-3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9.9502487562189053E-3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1.0663863021928507E-2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2.8490028490028491E-2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2E-3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3.4482758620689655E-2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5.7142857142857141E-2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5.7471264367816091E-3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0.02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0.2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6.8773234200743497E-3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4.8780487804878049E-3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9.9502487562189053E-3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1.8161180476730987E-2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2.1126760563380281E-2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1.6963528413910092E-2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0.66666666666666663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0.2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1.9780219780219779E-2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2.4E-2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1.8765432098765432E-2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1.4238773274917854E-2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2.3030303030303029E-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5.0205385668644457E-3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1.2735909131646848E-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1.6175071360608945E-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1.9999800001999982E-2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2.0686917481563486E-2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9.324009324009324E-3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1.7543859649122806E-2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2.4436090225563908E-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4.6511627906976744E-2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1.257174091281771E-2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1.3815669878203964E-2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1.5471698113207547E-2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2.5925925925925925E-2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9.2961487383798145E-3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3.6363636363636362E-2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1.4192139737991267E-2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5.5999999999999999E-3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1.5968063872255488E-2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1.3333333333333334E-2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1.6977608420893776E-2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7.1656050955414014E-3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1.4285714285714285E-2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1.742586365025986E-2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2.5000000000000001E-2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1.5555555555555555E-2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8.3251714005876595E-3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9.9182734269618353E-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1.580246913580247E-2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4.6153846153846156E-2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3.8990825688073397E-2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2.0966271649954422E-2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1.7840375586854459E-2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1.2297097884899164E-2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1.4251781472684086E-2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4.2328042328042326E-2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5.3034767236299352E-3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2.0197275716298733E-2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1.3251301467108376E-2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0.10526315789473684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2.8169014084507043E-2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0.1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7.6923076923076927E-2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1.1185682326621925E-2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0.04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1.5384615384615385E-2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0.1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1.2264150943396227E-2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0.01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0.05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2.1538461538461538E-2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0.18181818181818182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1.9920318725099601E-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0.1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.3185840707964605E-2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6.6666666666666671E-3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7.4999999999999997E-2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2.2340942204953862E-2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1.1281224818694601E-2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0.1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1.7346938775510204E-2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0.04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5.7142857142857141E-2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2.5830258302583026E-2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7.6271186440677971E-2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.1695721077654518E-3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2.6923076923076925E-2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7.7958236658932714E-3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2.1153846153846155E-2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0.02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2.3529411764705882E-2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2.2727272727272728E-2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1.9656019656019656E-2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1.6E-2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3.7037037037037035E-2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0.04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2.1160409556313993E-2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0.66666666666666663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4.046242774566474E-2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1.5841584158415842E-2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2.6143790849673203E-2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6.1538461538461542E-2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2.9629629629629631E-2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1.6216216216216217E-2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1.2028065486134313E-2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7.0000000000000001E-3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2.9702970297029702E-2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0.2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0.1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2.5000000000000001E-2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.3333333333333333E-2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2.2222222222222223E-2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9.8360655737704916E-2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1.2283236994219654E-2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1.7467248908296942E-2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0.2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6.6666666666666666E-2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0.08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1.0752688172043012E-2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.0905077262693158E-2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1.0889292196007259E-2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2.181818181818182E-2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1.7490494296577948E-2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4.0241448692152921E-3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1.2594458438287154E-2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0.2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0.18181818181818182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0.04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7.2951739618406283E-3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0.2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2.564102564102564E-2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1.9801980198019802E-2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2.0291693088142042E-2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0.04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0.04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1.8823529411764704E-2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0.14285714285714285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2.4960998439937598E-2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4.1095890410958902E-2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8.8888888888888892E-2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9.5238095238095233E-2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6.6666666666666666E-2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2.3809523809523808E-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1.4035087719298246E-2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4.4444444444444446E-2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2.4390243902439025E-2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2.0872865275142316E-2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2.843601895734597E-2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0.18181818181818182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4.4117647058823532E-2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3.7914691943127965E-2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9.475032010243278E-3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3.4375000000000003E-2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1.6129032258064516E-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4.5977011494252873E-3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3.7383177570093455E-2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5.4545454545454543E-2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1.5555555555555555E-2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5.7142857142857143E-3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2.9411764705882353E-2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1.1864843951508899E-2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0.10526315789473684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2.9641185647425898E-2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2.663934426229508E-2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8.6092715231788075E-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0.125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4.3478260869565216E-2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0.01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1.6635859519408502E-2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0.33333333333333331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0.2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5.7142857142857141E-2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3.4205231388329982E-2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1.6783216783216783E-2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1.2110726643598616E-2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0.1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.0905077262693158E-2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0.17391304347826086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9.9502487562189053E-3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0.05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0.5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0.2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6.6666666666666666E-2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0.04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2.1814006888633754E-2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0.21052631578947367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7.6923076923076927E-2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0.1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1.9047619047619049E-2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.0769230769230771E-2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0.13793103448275862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0.0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1.6E-2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1.5733567606421212E-2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0.1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1.6E-2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.255813953488372E-2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1.9607843137254902E-2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1.4999999999999999E-2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1.6949152542372881E-2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1.5304486005350058E-2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0.01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6.7842605156037995E-3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6.0219624512929506E-3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2.5000000000000001E-2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1.3289036544850499E-2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1.6666666666666666E-2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8.0000000000000004E-4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9.5238095238095233E-2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0.14285714285714285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1.7777777777777778E-2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2.6086956521739129E-2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3.6363636363636362E-2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.0323225591469511E-2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6.25E-2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1.1545293072824156E-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1.8181818181818181E-2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2.383654937570942E-2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1.1320754716981131E-2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7.7419354838709677E-3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4.2105263157894736E-2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2.8000000000000001E-2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1.7543859649122806E-2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6.1224489795918364E-3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6.6666666666666666E-2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1.5584415584415584E-2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0.14814814814814814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0.04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5.5829228243021349E-3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2.8612303290414875E-2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.0232558139534883E-2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3.6363636363636362E-2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0.5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5.4054054054054057E-2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2.8571428571428571E-2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2.2569444444444444E-2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4.4943820224719105E-3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0.2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3.4285714285714287E-2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0.66666666666666663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7.9051383399209481E-3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0.1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0.1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0.10638297872340426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1.3888888888888888E-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.3333333333333333E-2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9.375E-2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3.9215686274509803E-2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0.05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6.6666666666666666E-2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1.0958904109589041E-2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1.25E-3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1.2500000000000001E-2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0.02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4.3795620437956206E-2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0.06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2.1840873634945399E-2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2.6086956521739132E-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9.3484419263456086E-3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9.7560975609756101E-2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1.6949152542372881E-2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6.9767441860465115E-2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6.3829787234042548E-2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m/>
  </r>
  <r>
    <m/>
    <m/>
    <m/>
    <m/>
    <m/>
    <x v="4"/>
    <x v="21"/>
    <m/>
    <m/>
    <m/>
    <m/>
    <m/>
    <m/>
    <m/>
    <x v="2880"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322"/>
    <n v="113"/>
    <n v="18"/>
    <n v="453"/>
    <x v="0"/>
    <x v="0"/>
    <x v="0"/>
  </r>
  <r>
    <x v="1"/>
    <n v="932"/>
    <n v="420"/>
    <n v="60"/>
    <n v="1412"/>
    <x v="1"/>
    <x v="1"/>
    <x v="1"/>
  </r>
  <r>
    <x v="2"/>
    <n v="381"/>
    <n v="283"/>
    <n v="52"/>
    <n v="716"/>
    <x v="2"/>
    <x v="2"/>
    <x v="2"/>
  </r>
  <r>
    <x v="3"/>
    <n v="168"/>
    <n v="144"/>
    <n v="40"/>
    <n v="352"/>
    <x v="3"/>
    <x v="3"/>
    <x v="3"/>
  </r>
  <r>
    <x v="4"/>
    <n v="94"/>
    <n v="90"/>
    <n v="17"/>
    <n v="201"/>
    <x v="4"/>
    <x v="4"/>
    <x v="4"/>
  </r>
  <r>
    <x v="5"/>
    <n v="62"/>
    <n v="72"/>
    <n v="14"/>
    <n v="148"/>
    <x v="5"/>
    <x v="5"/>
    <x v="5"/>
  </r>
  <r>
    <x v="6"/>
    <n v="55"/>
    <n v="64"/>
    <n v="18"/>
    <n v="137"/>
    <x v="6"/>
    <x v="6"/>
    <x v="6"/>
  </r>
  <r>
    <x v="7"/>
    <n v="32"/>
    <n v="37"/>
    <n v="13"/>
    <n v="82"/>
    <x v="7"/>
    <x v="7"/>
    <x v="7"/>
  </r>
  <r>
    <x v="8"/>
    <n v="26"/>
    <n v="22"/>
    <n v="7"/>
    <n v="55"/>
    <x v="8"/>
    <x v="8"/>
    <x v="8"/>
  </r>
  <r>
    <x v="9"/>
    <n v="21"/>
    <n v="16"/>
    <n v="6"/>
    <n v="43"/>
    <x v="9"/>
    <x v="9"/>
    <x v="9"/>
  </r>
  <r>
    <x v="10"/>
    <n v="6"/>
    <n v="11"/>
    <n v="4"/>
    <n v="21"/>
    <x v="10"/>
    <x v="10"/>
    <x v="10"/>
  </r>
  <r>
    <x v="11"/>
    <n v="86"/>
    <n v="258"/>
    <n v="100"/>
    <n v="444"/>
    <x v="11"/>
    <x v="11"/>
    <x v="11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  <r>
    <x v="12"/>
    <m/>
    <m/>
    <m/>
    <m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57965-0563-443C-AE04-23AEEC958BC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99444-00F0-41E9-9F68-B58B71D1F0E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4C42C-3833-4A5C-B359-CA2295CA2F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631C1-D617-4036-B23A-EC8EE4F94B49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5:D18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h="1" x="12"/>
        <item t="default"/>
      </items>
    </pivotField>
    <pivotField showAll="0"/>
    <pivotField showAll="0"/>
    <pivotField showAll="0"/>
    <pivotField showAll="0"/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>
      <items count="14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x="12"/>
        <item t="default"/>
      </items>
    </pivotField>
    <pivotField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 " fld="6" baseField="0" baseItem="0" numFmtId="9"/>
    <dataField name="Sum of percentage succesful" fld="5" baseField="0" baseItem="0" numFmtId="9"/>
    <dataField name="Sum of percentage canceled " fld="7" baseField="0" baseItem="0" numFmtId="9"/>
  </dataFields>
  <formats count="6"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2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8066-12F6-44D5-95A0-FB77CDCC7B2F}">
  <sheetPr codeName="Sheet1"/>
  <dimension ref="A1:F14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s="9" t="s">
        <v>8312</v>
      </c>
    </row>
    <row r="3" spans="1:6" x14ac:dyDescent="0.3">
      <c r="A3" s="6" t="s">
        <v>8323</v>
      </c>
      <c r="B3" s="6" t="s">
        <v>8313</v>
      </c>
    </row>
    <row r="4" spans="1:6" x14ac:dyDescent="0.3">
      <c r="A4" s="6" t="s">
        <v>8310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8311</v>
      </c>
    </row>
    <row r="5" spans="1:6" x14ac:dyDescent="0.3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B718-845D-41C5-A8E6-624D9CAE9451}">
  <sheetPr codeName="Sheet2"/>
  <dimension ref="A1:F47"/>
  <sheetViews>
    <sheetView topLeftCell="A21" workbookViewId="0">
      <selection activeCell="I21" sqref="I2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s="9" t="s">
        <v>8312</v>
      </c>
    </row>
    <row r="2" spans="1:6" x14ac:dyDescent="0.3">
      <c r="A2" s="6" t="s">
        <v>8308</v>
      </c>
      <c r="B2" s="9" t="s">
        <v>8312</v>
      </c>
    </row>
    <row r="4" spans="1:6" x14ac:dyDescent="0.3">
      <c r="A4" s="6" t="s">
        <v>8323</v>
      </c>
      <c r="B4" s="6" t="s">
        <v>8313</v>
      </c>
    </row>
    <row r="5" spans="1:6" x14ac:dyDescent="0.3">
      <c r="A5" s="6" t="s">
        <v>8310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8311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9CE3B-253D-4AF3-A0BE-4B4505B3953B}">
  <sheetPr codeName="Sheet3"/>
  <dimension ref="A1:E18"/>
  <sheetViews>
    <sheetView workbookViewId="0">
      <selection activeCell="B12" sqref="B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8308</v>
      </c>
      <c r="B1" s="9" t="s">
        <v>8312</v>
      </c>
    </row>
    <row r="2" spans="1:5" x14ac:dyDescent="0.3">
      <c r="A2" s="6" t="s">
        <v>8382</v>
      </c>
      <c r="B2" s="9" t="s">
        <v>8312</v>
      </c>
    </row>
    <row r="4" spans="1:5" x14ac:dyDescent="0.3">
      <c r="A4" s="6" t="s">
        <v>8323</v>
      </c>
      <c r="B4" s="6" t="s">
        <v>8313</v>
      </c>
    </row>
    <row r="5" spans="1:5" x14ac:dyDescent="0.3">
      <c r="A5" s="6" t="s">
        <v>8310</v>
      </c>
      <c r="B5" s="9" t="s">
        <v>8220</v>
      </c>
      <c r="C5" s="9" t="s">
        <v>8221</v>
      </c>
      <c r="D5" s="9" t="s">
        <v>8219</v>
      </c>
      <c r="E5" s="9" t="s">
        <v>8311</v>
      </c>
    </row>
    <row r="6" spans="1:5" x14ac:dyDescent="0.3">
      <c r="A6" s="7" t="s">
        <v>8376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7" t="s">
        <v>8377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7" t="s">
        <v>8378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7" t="s">
        <v>8379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7" t="s">
        <v>8370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7" t="s">
        <v>8380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7" t="s">
        <v>8371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7" t="s">
        <v>8372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7" t="s">
        <v>8373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7" t="s">
        <v>8374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7" t="s">
        <v>8375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7" t="s">
        <v>8381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22500-C89B-4AB3-B9A7-453D836CFB8D}">
  <dimension ref="A5:D18"/>
  <sheetViews>
    <sheetView topLeftCell="A11" workbookViewId="0">
      <selection activeCell="A5" sqref="A5:D18"/>
    </sheetView>
  </sheetViews>
  <sheetFormatPr defaultRowHeight="14.4" x14ac:dyDescent="0.3"/>
  <cols>
    <col min="1" max="1" width="16.88671875" bestFit="1" customWidth="1"/>
    <col min="2" max="2" width="22.77734375" bestFit="1" customWidth="1"/>
    <col min="3" max="3" width="25.44140625" bestFit="1" customWidth="1"/>
    <col min="4" max="4" width="25.6640625" bestFit="1" customWidth="1"/>
    <col min="5" max="13" width="12" bestFit="1" customWidth="1"/>
    <col min="14" max="14" width="7" bestFit="1" customWidth="1"/>
    <col min="15" max="15" width="25.6640625" bestFit="1" customWidth="1"/>
    <col min="16" max="26" width="12" bestFit="1" customWidth="1"/>
    <col min="27" max="27" width="7" bestFit="1" customWidth="1"/>
    <col min="28" max="28" width="24" bestFit="1" customWidth="1"/>
    <col min="29" max="29" width="30.44140625" bestFit="1" customWidth="1"/>
  </cols>
  <sheetData>
    <row r="5" spans="1:4" x14ac:dyDescent="0.3">
      <c r="A5" s="6" t="s">
        <v>8310</v>
      </c>
      <c r="B5" s="12" t="s">
        <v>8404</v>
      </c>
      <c r="C5" s="12" t="s">
        <v>8403</v>
      </c>
      <c r="D5" s="12" t="s">
        <v>8405</v>
      </c>
    </row>
    <row r="6" spans="1:4" x14ac:dyDescent="0.3">
      <c r="A6" s="7" t="s">
        <v>8392</v>
      </c>
      <c r="B6" s="12">
        <v>0.29745042492917845</v>
      </c>
      <c r="C6" s="12">
        <v>0.66005665722379603</v>
      </c>
      <c r="D6" s="12">
        <v>4.2492917847025496E-2</v>
      </c>
    </row>
    <row r="7" spans="1:4" x14ac:dyDescent="0.3">
      <c r="A7" s="7" t="s">
        <v>8394</v>
      </c>
      <c r="B7" s="12">
        <v>0.40909090909090912</v>
      </c>
      <c r="C7" s="12">
        <v>0.47727272727272729</v>
      </c>
      <c r="D7" s="12">
        <v>0.11363636363636363</v>
      </c>
    </row>
    <row r="8" spans="1:4" x14ac:dyDescent="0.3">
      <c r="A8" s="7" t="s">
        <v>8395</v>
      </c>
      <c r="B8" s="12">
        <v>0.44776119402985076</v>
      </c>
      <c r="C8" s="12">
        <v>0.46766169154228854</v>
      </c>
      <c r="D8" s="12">
        <v>8.45771144278607E-2</v>
      </c>
    </row>
    <row r="9" spans="1:4" x14ac:dyDescent="0.3">
      <c r="A9" s="7" t="s">
        <v>8396</v>
      </c>
      <c r="B9" s="12">
        <v>0.48648648648648651</v>
      </c>
      <c r="C9" s="12">
        <v>0.41891891891891891</v>
      </c>
      <c r="D9" s="12">
        <v>9.45945945945946E-2</v>
      </c>
    </row>
    <row r="10" spans="1:4" x14ac:dyDescent="0.3">
      <c r="A10" s="7" t="s">
        <v>8397</v>
      </c>
      <c r="B10" s="12">
        <v>0.46715328467153283</v>
      </c>
      <c r="C10" s="12">
        <v>0.40145985401459855</v>
      </c>
      <c r="D10" s="12">
        <v>0.13138686131386862</v>
      </c>
    </row>
    <row r="11" spans="1:4" x14ac:dyDescent="0.3">
      <c r="A11" s="7" t="s">
        <v>8398</v>
      </c>
      <c r="B11" s="12">
        <v>0.45121951219512196</v>
      </c>
      <c r="C11" s="12">
        <v>0.3902439024390244</v>
      </c>
      <c r="D11" s="12">
        <v>0.15853658536585366</v>
      </c>
    </row>
    <row r="12" spans="1:4" x14ac:dyDescent="0.3">
      <c r="A12" s="7" t="s">
        <v>8399</v>
      </c>
      <c r="B12" s="12">
        <v>0.4</v>
      </c>
      <c r="C12" s="12">
        <v>0.47272727272727272</v>
      </c>
      <c r="D12" s="12">
        <v>0.12727272727272726</v>
      </c>
    </row>
    <row r="13" spans="1:4" x14ac:dyDescent="0.3">
      <c r="A13" s="7" t="s">
        <v>8400</v>
      </c>
      <c r="B13" s="12">
        <v>0.37209302325581395</v>
      </c>
      <c r="C13" s="12">
        <v>0.48837209302325579</v>
      </c>
      <c r="D13" s="12">
        <v>0.13953488372093023</v>
      </c>
    </row>
    <row r="14" spans="1:4" x14ac:dyDescent="0.3">
      <c r="A14" s="7" t="s">
        <v>8401</v>
      </c>
      <c r="B14" s="12">
        <v>0.52380952380952384</v>
      </c>
      <c r="C14" s="12">
        <v>0.2857142857142857</v>
      </c>
      <c r="D14" s="12">
        <v>0.19047619047619047</v>
      </c>
    </row>
    <row r="15" spans="1:4" x14ac:dyDescent="0.3">
      <c r="A15" s="7" t="s">
        <v>8393</v>
      </c>
      <c r="B15" s="12">
        <v>0.39525139664804471</v>
      </c>
      <c r="C15" s="12">
        <v>0.53212290502793291</v>
      </c>
      <c r="D15" s="12">
        <v>7.2625698324022353E-2</v>
      </c>
    </row>
    <row r="16" spans="1:4" x14ac:dyDescent="0.3">
      <c r="A16" s="7" t="s">
        <v>8402</v>
      </c>
      <c r="B16" s="12">
        <v>0.58108108108108103</v>
      </c>
      <c r="C16" s="12">
        <v>0.19369369369369369</v>
      </c>
      <c r="D16" s="12">
        <v>0.22522522522522523</v>
      </c>
    </row>
    <row r="17" spans="1:4" x14ac:dyDescent="0.3">
      <c r="A17" s="7" t="s">
        <v>8391</v>
      </c>
      <c r="B17" s="12">
        <v>0.24944812362030905</v>
      </c>
      <c r="C17" s="12">
        <v>0.71081677704194257</v>
      </c>
      <c r="D17" s="12">
        <v>3.9735099337748346E-2</v>
      </c>
    </row>
    <row r="18" spans="1:4" x14ac:dyDescent="0.3">
      <c r="A18" s="7" t="s">
        <v>8311</v>
      </c>
      <c r="B18" s="12">
        <v>5.0808449598178518</v>
      </c>
      <c r="C18" s="12">
        <v>5.4990607786397359</v>
      </c>
      <c r="D18" s="12">
        <v>1.4200942615424104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742E-A170-49CA-A4AE-116434466D9D}">
  <sheetPr codeName="Sheet4"/>
  <dimension ref="A1:N4115"/>
  <sheetViews>
    <sheetView workbookViewId="0">
      <selection activeCell="C22" sqref="C22"/>
    </sheetView>
  </sheetViews>
  <sheetFormatPr defaultRowHeight="14.4" x14ac:dyDescent="0.3"/>
  <cols>
    <col min="1" max="1" width="16.88671875" bestFit="1" customWidth="1"/>
    <col min="2" max="2" width="15.5546875" bestFit="1" customWidth="1"/>
    <col min="3" max="3" width="12.5546875" bestFit="1" customWidth="1"/>
    <col min="4" max="4" width="15.77734375" bestFit="1" customWidth="1"/>
    <col min="5" max="5" width="11.44140625" bestFit="1" customWidth="1"/>
    <col min="6" max="6" width="18.21875" bestFit="1" customWidth="1"/>
    <col min="7" max="7" width="18.6640625" bestFit="1" customWidth="1"/>
    <col min="8" max="8" width="18.44140625" bestFit="1" customWidth="1"/>
    <col min="13" max="13" width="8.77734375" style="9"/>
    <col min="14" max="14" width="21.33203125" style="9" customWidth="1"/>
  </cols>
  <sheetData>
    <row r="1" spans="1:14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M1" s="1" t="s">
        <v>8216</v>
      </c>
      <c r="N1" s="1" t="s">
        <v>8218</v>
      </c>
    </row>
    <row r="2" spans="1:14" x14ac:dyDescent="0.3">
      <c r="A2" t="s">
        <v>8391</v>
      </c>
      <c r="B2">
        <f>COUNTIFS($N$2:$N$4115, "successful",$M$2:$M$4115, "&lt;1000")</f>
        <v>322</v>
      </c>
      <c r="C2" s="9">
        <f>COUNTIFS($N$2:$N$4115,"failed",$M$2:$M$4115,"&lt;1000")</f>
        <v>113</v>
      </c>
      <c r="D2">
        <f>COUNTIFS($N$2:$N$4115,"canceled",$M$2:$M$4115,"&lt;1000")</f>
        <v>18</v>
      </c>
      <c r="E2">
        <f>SUM(B2:D2)</f>
        <v>453</v>
      </c>
      <c r="F2" s="12">
        <f>(B2/E2)</f>
        <v>0.71081677704194257</v>
      </c>
      <c r="G2" s="12">
        <f>C2/E2</f>
        <v>0.24944812362030905</v>
      </c>
      <c r="H2" s="12">
        <f>D2/E2</f>
        <v>3.9735099337748346E-2</v>
      </c>
      <c r="M2" s="9">
        <v>8500</v>
      </c>
      <c r="N2" s="9" t="s">
        <v>8219</v>
      </c>
    </row>
    <row r="3" spans="1:14" x14ac:dyDescent="0.3">
      <c r="A3" t="s">
        <v>8392</v>
      </c>
      <c r="B3">
        <f>COUNTIFS($N$2:$N$4115,"successful",$M$2:$M$4115,"&lt;=4999",$M$2:$M$4115,"&gt;=1000")</f>
        <v>932</v>
      </c>
      <c r="C3">
        <f>COUNTIFS($N$2:$N$4115,"failed",$M$2:$M$4115,"&lt;=4999",$M$2:$M$4115,"&gt;=1000")</f>
        <v>420</v>
      </c>
      <c r="D3">
        <f>COUNTIFS($N$2:$N$4115,"canceled",$M$2:$M$4115,"&lt;=4999",$M$2:$M$4115,"&gt;=1000")</f>
        <v>60</v>
      </c>
      <c r="E3" s="9">
        <f>SUM(B3:D3)</f>
        <v>1412</v>
      </c>
      <c r="F3" s="12">
        <f t="shared" ref="F3:F13" si="0">(B3/E3)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  <c r="M3" s="9">
        <v>10275</v>
      </c>
      <c r="N3" s="9" t="s">
        <v>8219</v>
      </c>
    </row>
    <row r="4" spans="1:14" x14ac:dyDescent="0.3">
      <c r="A4" t="s">
        <v>8393</v>
      </c>
      <c r="B4">
        <f>COUNTIFS($N$2:$N$4115,"successful",$M$2:$M$4115,"&lt;=9999",$M$2:$M$4115,"&gt;=5000")</f>
        <v>381</v>
      </c>
      <c r="C4">
        <f>COUNTIFS($N$2:$N$4115,"failed",$M$2:$M$4115,"&lt;=9999",$M$2:$M$4115,"&gt;=5000")</f>
        <v>283</v>
      </c>
      <c r="D4">
        <f>COUNTIFS($N$2:$N$4115,"canceled",$M$2:$M$4115,"&lt;=9999",$M$2:$M$4115,"&gt;=5000")</f>
        <v>52</v>
      </c>
      <c r="E4" s="9">
        <f t="shared" ref="E4:E13" si="3">SUM(B4:D4)</f>
        <v>716</v>
      </c>
      <c r="F4" s="12">
        <f t="shared" si="0"/>
        <v>0.53212290502793291</v>
      </c>
      <c r="G4" s="12">
        <f t="shared" si="1"/>
        <v>0.39525139664804471</v>
      </c>
      <c r="H4" s="12">
        <f t="shared" si="2"/>
        <v>7.2625698324022353E-2</v>
      </c>
      <c r="M4" s="9">
        <v>500</v>
      </c>
      <c r="N4" s="9" t="s">
        <v>8219</v>
      </c>
    </row>
    <row r="5" spans="1:14" x14ac:dyDescent="0.3">
      <c r="A5" t="s">
        <v>8394</v>
      </c>
      <c r="B5">
        <f>COUNTIFS($N$2:$N$4115,"successful",$M$2:$M$4115,"&lt;=14999",$M$2:$M$4115,"&gt;=10000")</f>
        <v>168</v>
      </c>
      <c r="C5">
        <f>COUNTIFS($N$2:$N$4115,"failed",$M$2:$M$4115,"&lt;=14999",$M$2:$M$4115,"&gt;=10000")</f>
        <v>144</v>
      </c>
      <c r="D5">
        <f>COUNTIFS($N$2:$N$4115,"canceled",$M$2:$M$4115,"&lt;=14999",$M$2:$M$4115,"&gt;=10000")</f>
        <v>40</v>
      </c>
      <c r="E5" s="9">
        <f t="shared" si="3"/>
        <v>352</v>
      </c>
      <c r="F5" s="12">
        <f t="shared" si="0"/>
        <v>0.47727272727272729</v>
      </c>
      <c r="G5" s="12">
        <f t="shared" si="1"/>
        <v>0.40909090909090912</v>
      </c>
      <c r="H5" s="12">
        <f t="shared" si="2"/>
        <v>0.11363636363636363</v>
      </c>
      <c r="M5" s="9">
        <v>10000</v>
      </c>
      <c r="N5" s="9" t="s">
        <v>8219</v>
      </c>
    </row>
    <row r="6" spans="1:14" x14ac:dyDescent="0.3">
      <c r="A6" t="s">
        <v>8395</v>
      </c>
      <c r="B6">
        <f>COUNTIFS($N$2:$N$4115,"successful",$M$2:$M$4115,"&lt;=19999",$M$2:$M$4115,"&gt;=15000")</f>
        <v>94</v>
      </c>
      <c r="C6">
        <f>COUNTIFS($N$2:$N$4115,"failed",$M$2:$M$4115,"&lt;=19999",$M$2:$M$4115,"&gt;=15000")</f>
        <v>90</v>
      </c>
      <c r="D6">
        <f>COUNTIFS($N$2:$N$4115,"canceled",$M$2:$M$4115,"&lt;=19999",$M$2:$M$4115,"&gt;=15000")</f>
        <v>17</v>
      </c>
      <c r="E6" s="9">
        <f t="shared" si="3"/>
        <v>201</v>
      </c>
      <c r="F6" s="12">
        <f t="shared" si="0"/>
        <v>0.46766169154228854</v>
      </c>
      <c r="G6" s="12">
        <f t="shared" si="1"/>
        <v>0.44776119402985076</v>
      </c>
      <c r="H6" s="12">
        <f t="shared" si="2"/>
        <v>8.45771144278607E-2</v>
      </c>
      <c r="M6" s="9">
        <v>44000</v>
      </c>
      <c r="N6" s="9" t="s">
        <v>8219</v>
      </c>
    </row>
    <row r="7" spans="1:14" x14ac:dyDescent="0.3">
      <c r="A7" t="s">
        <v>8396</v>
      </c>
      <c r="B7">
        <f>COUNTIFS($N$2:$N$4115,"successful",$M$2:$M$4115,"&lt;=24999",$M$2:$M$4115,"&gt;=20000")</f>
        <v>62</v>
      </c>
      <c r="C7">
        <f>COUNTIFS($N$2:$N$4115,"failed",$M$2:$M$4115,"&lt;=24999",$M$2:$M$4115,"&gt;=20000")</f>
        <v>72</v>
      </c>
      <c r="D7">
        <f>COUNTIFS($N$2:$N$4115,"canceled",$M$2:$M$4115,"&lt;=24999",$M$2:$M$4115,"&gt;=20000")</f>
        <v>14</v>
      </c>
      <c r="E7" s="9">
        <f t="shared" si="3"/>
        <v>148</v>
      </c>
      <c r="F7" s="12">
        <f t="shared" si="0"/>
        <v>0.41891891891891891</v>
      </c>
      <c r="G7" s="12">
        <f t="shared" si="1"/>
        <v>0.48648648648648651</v>
      </c>
      <c r="H7" s="12">
        <f t="shared" si="2"/>
        <v>9.45945945945946E-2</v>
      </c>
      <c r="M7" s="9">
        <v>3999</v>
      </c>
      <c r="N7" s="9" t="s">
        <v>8219</v>
      </c>
    </row>
    <row r="8" spans="1:14" x14ac:dyDescent="0.3">
      <c r="A8" t="s">
        <v>8397</v>
      </c>
      <c r="B8">
        <f>COUNTIFS($N$2:$N$4115,"successful",$M$2:$M$4115,"&lt;=29999",$M$2:$M$4115,"&gt;=25000")</f>
        <v>55</v>
      </c>
      <c r="C8">
        <f>COUNTIFS($N$2:$N$4115,"failed",$M$2:$M$4115,"&lt;=29999",$M$2:$M$4115,"&gt;=25000")</f>
        <v>64</v>
      </c>
      <c r="D8">
        <f>COUNTIFS($N$2:$N$4115,"canceled",$M$2:$M$4115,"&lt;=29999",$M$2:$M$4115,"&gt;=25000")</f>
        <v>18</v>
      </c>
      <c r="E8" s="9">
        <f t="shared" si="3"/>
        <v>137</v>
      </c>
      <c r="F8" s="12">
        <f t="shared" si="0"/>
        <v>0.40145985401459855</v>
      </c>
      <c r="G8" s="12">
        <f t="shared" si="1"/>
        <v>0.46715328467153283</v>
      </c>
      <c r="H8" s="12">
        <f t="shared" si="2"/>
        <v>0.13138686131386862</v>
      </c>
      <c r="M8" s="9">
        <v>8000</v>
      </c>
      <c r="N8" s="9" t="s">
        <v>8219</v>
      </c>
    </row>
    <row r="9" spans="1:14" x14ac:dyDescent="0.3">
      <c r="A9" t="s">
        <v>8398</v>
      </c>
      <c r="B9">
        <f>COUNTIFS($N$2:$N$4115,"successful",$M$2:$M$4115,"&lt;=34999",$M$2:$M$4115,"&gt;=30000")</f>
        <v>32</v>
      </c>
      <c r="C9">
        <f>COUNTIFS($N$2:$N$4115,"failed",$M$2:$M$4115,"&lt;=34999",$M$2:$M$4115,"&gt;=30000")</f>
        <v>37</v>
      </c>
      <c r="D9">
        <f>COUNTIFS($N$2:$N$4115,"canceled",$M$2:$M$4115,"&lt;=34999",$M$2:$M$4115,"&gt;=30000")</f>
        <v>13</v>
      </c>
      <c r="E9" s="9">
        <f t="shared" si="3"/>
        <v>82</v>
      </c>
      <c r="F9" s="12">
        <f t="shared" si="0"/>
        <v>0.3902439024390244</v>
      </c>
      <c r="G9" s="12">
        <f t="shared" si="1"/>
        <v>0.45121951219512196</v>
      </c>
      <c r="H9" s="12">
        <f t="shared" si="2"/>
        <v>0.15853658536585366</v>
      </c>
      <c r="M9" s="9">
        <v>9000</v>
      </c>
      <c r="N9" s="9" t="s">
        <v>8219</v>
      </c>
    </row>
    <row r="10" spans="1:14" x14ac:dyDescent="0.3">
      <c r="A10" t="s">
        <v>8399</v>
      </c>
      <c r="B10">
        <f>COUNTIFS($N$2:$N$4115,"successful",$M$2:$M$4115,"&lt;=39999",$M$2:$M$4115,"&gt;=35000")</f>
        <v>26</v>
      </c>
      <c r="C10">
        <f>COUNTIFS($N$2:$N$4115,"failed",$M$2:$M$4115,"&lt;=39999",$M$2:$M$4115,"&gt;=35000")</f>
        <v>22</v>
      </c>
      <c r="D10">
        <f>COUNTIFS($N$2:$N$4115,"canceled",$M$2:$M$4115,"&lt;=39999",$M$2:$M$4115,"&gt;=35000")</f>
        <v>7</v>
      </c>
      <c r="E10" s="9">
        <f t="shared" si="3"/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  <c r="M10" s="9">
        <v>3500</v>
      </c>
      <c r="N10" s="9" t="s">
        <v>8219</v>
      </c>
    </row>
    <row r="11" spans="1:14" x14ac:dyDescent="0.3">
      <c r="A11" t="s">
        <v>8400</v>
      </c>
      <c r="B11">
        <f>COUNTIFS($N$2:$N$4115,"successful",$M$2:$M$4115,"&lt;=44999",$M$2:$M$4115,"&gt;=40000")</f>
        <v>21</v>
      </c>
      <c r="C11">
        <f>COUNTIFS($N$2:$N$4115,"failed",$M$2:$M$4115,"&lt;=44999",$M$2:$M$4115,"&gt;=40000")</f>
        <v>16</v>
      </c>
      <c r="D11">
        <f>COUNTIFS($N$2:$N$4115,"canceled",$M$2:$M$4115,"&lt;=44999",$M$2:$M$4115,"&gt;=40000")</f>
        <v>6</v>
      </c>
      <c r="E11" s="9">
        <f t="shared" si="3"/>
        <v>43</v>
      </c>
      <c r="F11" s="12">
        <f t="shared" si="0"/>
        <v>0.48837209302325579</v>
      </c>
      <c r="G11" s="12">
        <f t="shared" si="1"/>
        <v>0.37209302325581395</v>
      </c>
      <c r="H11" s="12">
        <f t="shared" si="2"/>
        <v>0.13953488372093023</v>
      </c>
      <c r="M11" s="9">
        <v>500</v>
      </c>
      <c r="N11" s="9" t="s">
        <v>8219</v>
      </c>
    </row>
    <row r="12" spans="1:14" x14ac:dyDescent="0.3">
      <c r="A12" t="s">
        <v>8401</v>
      </c>
      <c r="B12">
        <f>COUNTIFS($N$2:$N$4115,"successful",$M$2:$M$4115,"&lt;=49999",$M$2:$M$4115,"&gt;=45000")</f>
        <v>6</v>
      </c>
      <c r="C12">
        <f>COUNTIFS($N$2:$N$4115,"failed",$M$2:$M$4115,"&lt;=49999",$M$2:$M$4115,"&gt;=45000")</f>
        <v>11</v>
      </c>
      <c r="D12">
        <f>COUNTIFS($N$2:$N$4115,"canceled",$M$2:$M$4115,"&lt;=49999",$M$2:$M$4115,"&gt;=45000")</f>
        <v>4</v>
      </c>
      <c r="E12" s="9">
        <f t="shared" si="3"/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  <c r="M12" s="9">
        <v>3000</v>
      </c>
      <c r="N12" s="9" t="s">
        <v>8219</v>
      </c>
    </row>
    <row r="13" spans="1:14" x14ac:dyDescent="0.3">
      <c r="A13" t="s">
        <v>8402</v>
      </c>
      <c r="B13">
        <f>COUNTIFS($N$2:$N$4115,"successful",$M$2:$M$4115,"&gt;=50000")</f>
        <v>86</v>
      </c>
      <c r="C13">
        <f>COUNTIFS($N$2:$N$4115,"failed",$M$2:$M$4115,"&gt;=50000")</f>
        <v>258</v>
      </c>
      <c r="D13">
        <f>COUNTIFS($N$2:$N$4115,"canceled",$M$2:$M$4115,"&gt;=50000")</f>
        <v>100</v>
      </c>
      <c r="E13" s="9">
        <f t="shared" si="3"/>
        <v>444</v>
      </c>
      <c r="F13" s="12">
        <f t="shared" si="0"/>
        <v>0.19369369369369369</v>
      </c>
      <c r="G13" s="12">
        <f t="shared" si="1"/>
        <v>0.58108108108108103</v>
      </c>
      <c r="H13" s="12">
        <f t="shared" si="2"/>
        <v>0.22522522522522523</v>
      </c>
      <c r="M13" s="9">
        <v>5000</v>
      </c>
      <c r="N13" s="9" t="s">
        <v>8219</v>
      </c>
    </row>
    <row r="14" spans="1:14" x14ac:dyDescent="0.3">
      <c r="M14" s="9">
        <v>30000</v>
      </c>
      <c r="N14" s="9" t="s">
        <v>8219</v>
      </c>
    </row>
    <row r="15" spans="1:14" x14ac:dyDescent="0.3">
      <c r="M15" s="9">
        <v>3500</v>
      </c>
      <c r="N15" s="9" t="s">
        <v>8219</v>
      </c>
    </row>
    <row r="16" spans="1:14" x14ac:dyDescent="0.3">
      <c r="M16" s="9">
        <v>6000</v>
      </c>
      <c r="N16" s="9" t="s">
        <v>8219</v>
      </c>
    </row>
    <row r="17" spans="13:14" x14ac:dyDescent="0.3">
      <c r="M17" s="9">
        <v>2000</v>
      </c>
      <c r="N17" s="9" t="s">
        <v>8219</v>
      </c>
    </row>
    <row r="18" spans="13:14" x14ac:dyDescent="0.3">
      <c r="M18" s="9">
        <v>12000</v>
      </c>
      <c r="N18" s="9" t="s">
        <v>8219</v>
      </c>
    </row>
    <row r="19" spans="13:14" x14ac:dyDescent="0.3">
      <c r="M19" s="9">
        <v>1500</v>
      </c>
      <c r="N19" s="9" t="s">
        <v>8219</v>
      </c>
    </row>
    <row r="20" spans="13:14" x14ac:dyDescent="0.3">
      <c r="M20" s="9">
        <v>30000</v>
      </c>
      <c r="N20" s="9" t="s">
        <v>8219</v>
      </c>
    </row>
    <row r="21" spans="13:14" x14ac:dyDescent="0.3">
      <c r="M21" s="9">
        <v>850</v>
      </c>
      <c r="N21" s="9" t="s">
        <v>8219</v>
      </c>
    </row>
    <row r="22" spans="13:14" x14ac:dyDescent="0.3">
      <c r="M22" s="9">
        <v>2000</v>
      </c>
      <c r="N22" s="9" t="s">
        <v>8219</v>
      </c>
    </row>
    <row r="23" spans="13:14" x14ac:dyDescent="0.3">
      <c r="M23" s="9">
        <v>18500</v>
      </c>
      <c r="N23" s="9" t="s">
        <v>8219</v>
      </c>
    </row>
    <row r="24" spans="13:14" x14ac:dyDescent="0.3">
      <c r="M24" s="9">
        <v>350</v>
      </c>
      <c r="N24" s="9" t="s">
        <v>8219</v>
      </c>
    </row>
    <row r="25" spans="13:14" x14ac:dyDescent="0.3">
      <c r="M25" s="9">
        <v>2000</v>
      </c>
      <c r="N25" s="9" t="s">
        <v>8219</v>
      </c>
    </row>
    <row r="26" spans="13:14" x14ac:dyDescent="0.3">
      <c r="M26" s="9">
        <v>35000</v>
      </c>
      <c r="N26" s="9" t="s">
        <v>8219</v>
      </c>
    </row>
    <row r="27" spans="13:14" x14ac:dyDescent="0.3">
      <c r="M27" s="9">
        <v>600</v>
      </c>
      <c r="N27" s="9" t="s">
        <v>8219</v>
      </c>
    </row>
    <row r="28" spans="13:14" x14ac:dyDescent="0.3">
      <c r="M28" s="9">
        <v>1250</v>
      </c>
      <c r="N28" s="9" t="s">
        <v>8219</v>
      </c>
    </row>
    <row r="29" spans="13:14" x14ac:dyDescent="0.3">
      <c r="M29" s="9">
        <v>20000</v>
      </c>
      <c r="N29" s="9" t="s">
        <v>8219</v>
      </c>
    </row>
    <row r="30" spans="13:14" x14ac:dyDescent="0.3">
      <c r="M30" s="9">
        <v>12000</v>
      </c>
      <c r="N30" s="9" t="s">
        <v>8219</v>
      </c>
    </row>
    <row r="31" spans="13:14" x14ac:dyDescent="0.3">
      <c r="M31" s="9">
        <v>3000</v>
      </c>
      <c r="N31" s="9" t="s">
        <v>8219</v>
      </c>
    </row>
    <row r="32" spans="13:14" x14ac:dyDescent="0.3">
      <c r="M32" s="9">
        <v>4000</v>
      </c>
      <c r="N32" s="9" t="s">
        <v>8219</v>
      </c>
    </row>
    <row r="33" spans="13:14" x14ac:dyDescent="0.3">
      <c r="M33" s="9">
        <v>13</v>
      </c>
      <c r="N33" s="9" t="s">
        <v>8219</v>
      </c>
    </row>
    <row r="34" spans="13:14" x14ac:dyDescent="0.3">
      <c r="M34" s="9">
        <v>28450</v>
      </c>
      <c r="N34" s="9" t="s">
        <v>8219</v>
      </c>
    </row>
    <row r="35" spans="13:14" x14ac:dyDescent="0.3">
      <c r="M35" s="9">
        <v>5250</v>
      </c>
      <c r="N35" s="9" t="s">
        <v>8219</v>
      </c>
    </row>
    <row r="36" spans="13:14" x14ac:dyDescent="0.3">
      <c r="M36" s="9">
        <v>2600</v>
      </c>
      <c r="N36" s="9" t="s">
        <v>8219</v>
      </c>
    </row>
    <row r="37" spans="13:14" x14ac:dyDescent="0.3">
      <c r="M37" s="9">
        <v>1000</v>
      </c>
      <c r="N37" s="9" t="s">
        <v>8219</v>
      </c>
    </row>
    <row r="38" spans="13:14" x14ac:dyDescent="0.3">
      <c r="M38" s="9">
        <v>6000</v>
      </c>
      <c r="N38" s="9" t="s">
        <v>8219</v>
      </c>
    </row>
    <row r="39" spans="13:14" x14ac:dyDescent="0.3">
      <c r="M39" s="9">
        <v>22000</v>
      </c>
      <c r="N39" s="9" t="s">
        <v>8219</v>
      </c>
    </row>
    <row r="40" spans="13:14" x14ac:dyDescent="0.3">
      <c r="M40" s="9">
        <v>2500</v>
      </c>
      <c r="N40" s="9" t="s">
        <v>8219</v>
      </c>
    </row>
    <row r="41" spans="13:14" x14ac:dyDescent="0.3">
      <c r="M41" s="9">
        <v>25000</v>
      </c>
      <c r="N41" s="9" t="s">
        <v>8219</v>
      </c>
    </row>
    <row r="42" spans="13:14" x14ac:dyDescent="0.3">
      <c r="M42" s="9">
        <v>2000</v>
      </c>
      <c r="N42" s="9" t="s">
        <v>8219</v>
      </c>
    </row>
    <row r="43" spans="13:14" x14ac:dyDescent="0.3">
      <c r="M43" s="9">
        <v>2000</v>
      </c>
      <c r="N43" s="9" t="s">
        <v>8219</v>
      </c>
    </row>
    <row r="44" spans="13:14" x14ac:dyDescent="0.3">
      <c r="M44" s="9">
        <v>14000</v>
      </c>
      <c r="N44" s="9" t="s">
        <v>8219</v>
      </c>
    </row>
    <row r="45" spans="13:14" x14ac:dyDescent="0.3">
      <c r="M45" s="9">
        <v>10000</v>
      </c>
      <c r="N45" s="9" t="s">
        <v>8219</v>
      </c>
    </row>
    <row r="46" spans="13:14" x14ac:dyDescent="0.3">
      <c r="M46" s="9">
        <v>2000</v>
      </c>
      <c r="N46" s="9" t="s">
        <v>8219</v>
      </c>
    </row>
    <row r="47" spans="13:14" x14ac:dyDescent="0.3">
      <c r="M47" s="9">
        <v>5000</v>
      </c>
      <c r="N47" s="9" t="s">
        <v>8219</v>
      </c>
    </row>
    <row r="48" spans="13:14" x14ac:dyDescent="0.3">
      <c r="M48" s="9">
        <v>8400</v>
      </c>
      <c r="N48" s="9" t="s">
        <v>8219</v>
      </c>
    </row>
    <row r="49" spans="13:14" x14ac:dyDescent="0.3">
      <c r="M49" s="9">
        <v>5000</v>
      </c>
      <c r="N49" s="9" t="s">
        <v>8219</v>
      </c>
    </row>
    <row r="50" spans="13:14" x14ac:dyDescent="0.3">
      <c r="M50" s="9">
        <v>2000</v>
      </c>
      <c r="N50" s="9" t="s">
        <v>8219</v>
      </c>
    </row>
    <row r="51" spans="13:14" x14ac:dyDescent="0.3">
      <c r="M51" s="9">
        <v>12000</v>
      </c>
      <c r="N51" s="9" t="s">
        <v>8219</v>
      </c>
    </row>
    <row r="52" spans="13:14" x14ac:dyDescent="0.3">
      <c r="M52" s="9">
        <v>600</v>
      </c>
      <c r="N52" s="9" t="s">
        <v>8219</v>
      </c>
    </row>
    <row r="53" spans="13:14" x14ac:dyDescent="0.3">
      <c r="M53" s="9">
        <v>11000</v>
      </c>
      <c r="N53" s="9" t="s">
        <v>8219</v>
      </c>
    </row>
    <row r="54" spans="13:14" x14ac:dyDescent="0.3">
      <c r="M54" s="9">
        <v>10000</v>
      </c>
      <c r="N54" s="9" t="s">
        <v>8219</v>
      </c>
    </row>
    <row r="55" spans="13:14" x14ac:dyDescent="0.3">
      <c r="M55" s="9">
        <v>3000</v>
      </c>
      <c r="N55" s="9" t="s">
        <v>8219</v>
      </c>
    </row>
    <row r="56" spans="13:14" x14ac:dyDescent="0.3">
      <c r="M56" s="9">
        <v>10000</v>
      </c>
      <c r="N56" s="9" t="s">
        <v>8219</v>
      </c>
    </row>
    <row r="57" spans="13:14" x14ac:dyDescent="0.3">
      <c r="M57" s="9">
        <v>8600</v>
      </c>
      <c r="N57" s="9" t="s">
        <v>8219</v>
      </c>
    </row>
    <row r="58" spans="13:14" x14ac:dyDescent="0.3">
      <c r="M58" s="9">
        <v>8000</v>
      </c>
      <c r="N58" s="9" t="s">
        <v>8219</v>
      </c>
    </row>
    <row r="59" spans="13:14" x14ac:dyDescent="0.3">
      <c r="M59" s="9">
        <v>15000</v>
      </c>
      <c r="N59" s="9" t="s">
        <v>8219</v>
      </c>
    </row>
    <row r="60" spans="13:14" x14ac:dyDescent="0.3">
      <c r="M60" s="9">
        <v>10000</v>
      </c>
      <c r="N60" s="9" t="s">
        <v>8219</v>
      </c>
    </row>
    <row r="61" spans="13:14" x14ac:dyDescent="0.3">
      <c r="M61" s="9">
        <v>20000</v>
      </c>
      <c r="N61" s="9" t="s">
        <v>8219</v>
      </c>
    </row>
    <row r="62" spans="13:14" x14ac:dyDescent="0.3">
      <c r="M62" s="9">
        <v>4500</v>
      </c>
      <c r="N62" s="9" t="s">
        <v>8219</v>
      </c>
    </row>
    <row r="63" spans="13:14" x14ac:dyDescent="0.3">
      <c r="M63" s="9">
        <v>5000</v>
      </c>
      <c r="N63" s="9" t="s">
        <v>8219</v>
      </c>
    </row>
    <row r="64" spans="13:14" x14ac:dyDescent="0.3">
      <c r="M64" s="9">
        <v>3000</v>
      </c>
      <c r="N64" s="9" t="s">
        <v>8219</v>
      </c>
    </row>
    <row r="65" spans="13:14" x14ac:dyDescent="0.3">
      <c r="M65" s="9">
        <v>2000</v>
      </c>
      <c r="N65" s="9" t="s">
        <v>8219</v>
      </c>
    </row>
    <row r="66" spans="13:14" x14ac:dyDescent="0.3">
      <c r="M66" s="9">
        <v>1200</v>
      </c>
      <c r="N66" s="9" t="s">
        <v>8219</v>
      </c>
    </row>
    <row r="67" spans="13:14" x14ac:dyDescent="0.3">
      <c r="M67" s="9">
        <v>7000</v>
      </c>
      <c r="N67" s="9" t="s">
        <v>8219</v>
      </c>
    </row>
    <row r="68" spans="13:14" x14ac:dyDescent="0.3">
      <c r="M68" s="9">
        <v>2000</v>
      </c>
      <c r="N68" s="9" t="s">
        <v>8219</v>
      </c>
    </row>
    <row r="69" spans="13:14" x14ac:dyDescent="0.3">
      <c r="M69" s="9">
        <v>2000</v>
      </c>
      <c r="N69" s="9" t="s">
        <v>8219</v>
      </c>
    </row>
    <row r="70" spans="13:14" x14ac:dyDescent="0.3">
      <c r="M70" s="9">
        <v>600</v>
      </c>
      <c r="N70" s="9" t="s">
        <v>8219</v>
      </c>
    </row>
    <row r="71" spans="13:14" x14ac:dyDescent="0.3">
      <c r="M71" s="9">
        <v>10000</v>
      </c>
      <c r="N71" s="9" t="s">
        <v>8219</v>
      </c>
    </row>
    <row r="72" spans="13:14" x14ac:dyDescent="0.3">
      <c r="M72" s="9">
        <v>500</v>
      </c>
      <c r="N72" s="9" t="s">
        <v>8219</v>
      </c>
    </row>
    <row r="73" spans="13:14" x14ac:dyDescent="0.3">
      <c r="M73" s="9">
        <v>1800</v>
      </c>
      <c r="N73" s="9" t="s">
        <v>8219</v>
      </c>
    </row>
    <row r="74" spans="13:14" x14ac:dyDescent="0.3">
      <c r="M74" s="9">
        <v>2200</v>
      </c>
      <c r="N74" s="9" t="s">
        <v>8219</v>
      </c>
    </row>
    <row r="75" spans="13:14" x14ac:dyDescent="0.3">
      <c r="M75" s="9">
        <v>900</v>
      </c>
      <c r="N75" s="9" t="s">
        <v>8219</v>
      </c>
    </row>
    <row r="76" spans="13:14" x14ac:dyDescent="0.3">
      <c r="M76" s="9">
        <v>500</v>
      </c>
      <c r="N76" s="9" t="s">
        <v>8219</v>
      </c>
    </row>
    <row r="77" spans="13:14" x14ac:dyDescent="0.3">
      <c r="M77" s="9">
        <v>3500</v>
      </c>
      <c r="N77" s="9" t="s">
        <v>8219</v>
      </c>
    </row>
    <row r="78" spans="13:14" x14ac:dyDescent="0.3">
      <c r="M78" s="9">
        <v>300</v>
      </c>
      <c r="N78" s="9" t="s">
        <v>8219</v>
      </c>
    </row>
    <row r="79" spans="13:14" x14ac:dyDescent="0.3">
      <c r="M79" s="9">
        <v>400</v>
      </c>
      <c r="N79" s="9" t="s">
        <v>8219</v>
      </c>
    </row>
    <row r="80" spans="13:14" x14ac:dyDescent="0.3">
      <c r="M80" s="9">
        <v>50</v>
      </c>
      <c r="N80" s="9" t="s">
        <v>8219</v>
      </c>
    </row>
    <row r="81" spans="13:14" x14ac:dyDescent="0.3">
      <c r="M81" s="9">
        <v>1300</v>
      </c>
      <c r="N81" s="9" t="s">
        <v>8219</v>
      </c>
    </row>
    <row r="82" spans="13:14" x14ac:dyDescent="0.3">
      <c r="M82" s="9">
        <v>12000</v>
      </c>
      <c r="N82" s="9" t="s">
        <v>8219</v>
      </c>
    </row>
    <row r="83" spans="13:14" x14ac:dyDescent="0.3">
      <c r="M83" s="9">
        <v>750</v>
      </c>
      <c r="N83" s="9" t="s">
        <v>8219</v>
      </c>
    </row>
    <row r="84" spans="13:14" x14ac:dyDescent="0.3">
      <c r="M84" s="9">
        <v>4000</v>
      </c>
      <c r="N84" s="9" t="s">
        <v>8219</v>
      </c>
    </row>
    <row r="85" spans="13:14" x14ac:dyDescent="0.3">
      <c r="M85" s="9">
        <v>200</v>
      </c>
      <c r="N85" s="9" t="s">
        <v>8219</v>
      </c>
    </row>
    <row r="86" spans="13:14" x14ac:dyDescent="0.3">
      <c r="M86" s="9">
        <v>500</v>
      </c>
      <c r="N86" s="9" t="s">
        <v>8219</v>
      </c>
    </row>
    <row r="87" spans="13:14" x14ac:dyDescent="0.3">
      <c r="M87" s="9">
        <v>1200</v>
      </c>
      <c r="N87" s="9" t="s">
        <v>8219</v>
      </c>
    </row>
    <row r="88" spans="13:14" x14ac:dyDescent="0.3">
      <c r="M88" s="9">
        <v>6000</v>
      </c>
      <c r="N88" s="9" t="s">
        <v>8219</v>
      </c>
    </row>
    <row r="89" spans="13:14" x14ac:dyDescent="0.3">
      <c r="M89" s="9">
        <v>2500</v>
      </c>
      <c r="N89" s="9" t="s">
        <v>8219</v>
      </c>
    </row>
    <row r="90" spans="13:14" x14ac:dyDescent="0.3">
      <c r="M90" s="9">
        <v>3500</v>
      </c>
      <c r="N90" s="9" t="s">
        <v>8219</v>
      </c>
    </row>
    <row r="91" spans="13:14" x14ac:dyDescent="0.3">
      <c r="M91" s="9">
        <v>6000</v>
      </c>
      <c r="N91" s="9" t="s">
        <v>8219</v>
      </c>
    </row>
    <row r="92" spans="13:14" x14ac:dyDescent="0.3">
      <c r="M92" s="9">
        <v>500</v>
      </c>
      <c r="N92" s="9" t="s">
        <v>8219</v>
      </c>
    </row>
    <row r="93" spans="13:14" x14ac:dyDescent="0.3">
      <c r="M93" s="9">
        <v>3000</v>
      </c>
      <c r="N93" s="9" t="s">
        <v>8219</v>
      </c>
    </row>
    <row r="94" spans="13:14" x14ac:dyDescent="0.3">
      <c r="M94" s="9">
        <v>5000</v>
      </c>
      <c r="N94" s="9" t="s">
        <v>8219</v>
      </c>
    </row>
    <row r="95" spans="13:14" x14ac:dyDescent="0.3">
      <c r="M95" s="9">
        <v>1000</v>
      </c>
      <c r="N95" s="9" t="s">
        <v>8219</v>
      </c>
    </row>
    <row r="96" spans="13:14" x14ac:dyDescent="0.3">
      <c r="M96" s="9">
        <v>250</v>
      </c>
      <c r="N96" s="9" t="s">
        <v>8219</v>
      </c>
    </row>
    <row r="97" spans="13:14" x14ac:dyDescent="0.3">
      <c r="M97" s="9">
        <v>350</v>
      </c>
      <c r="N97" s="9" t="s">
        <v>8219</v>
      </c>
    </row>
    <row r="98" spans="13:14" x14ac:dyDescent="0.3">
      <c r="M98" s="9">
        <v>1500</v>
      </c>
      <c r="N98" s="9" t="s">
        <v>8219</v>
      </c>
    </row>
    <row r="99" spans="13:14" x14ac:dyDescent="0.3">
      <c r="M99" s="9">
        <v>400</v>
      </c>
      <c r="N99" s="9" t="s">
        <v>8219</v>
      </c>
    </row>
    <row r="100" spans="13:14" x14ac:dyDescent="0.3">
      <c r="M100" s="9">
        <v>3200</v>
      </c>
      <c r="N100" s="9" t="s">
        <v>8219</v>
      </c>
    </row>
    <row r="101" spans="13:14" x14ac:dyDescent="0.3">
      <c r="M101" s="9">
        <v>1500</v>
      </c>
      <c r="N101" s="9" t="s">
        <v>8219</v>
      </c>
    </row>
    <row r="102" spans="13:14" x14ac:dyDescent="0.3">
      <c r="M102" s="9">
        <v>5000</v>
      </c>
      <c r="N102" s="9" t="s">
        <v>8219</v>
      </c>
    </row>
    <row r="103" spans="13:14" x14ac:dyDescent="0.3">
      <c r="M103" s="9">
        <v>3500</v>
      </c>
      <c r="N103" s="9" t="s">
        <v>8219</v>
      </c>
    </row>
    <row r="104" spans="13:14" x14ac:dyDescent="0.3">
      <c r="M104" s="9">
        <v>6000</v>
      </c>
      <c r="N104" s="9" t="s">
        <v>8219</v>
      </c>
    </row>
    <row r="105" spans="13:14" x14ac:dyDescent="0.3">
      <c r="M105" s="9">
        <v>1300</v>
      </c>
      <c r="N105" s="9" t="s">
        <v>8219</v>
      </c>
    </row>
    <row r="106" spans="13:14" x14ac:dyDescent="0.3">
      <c r="M106" s="9">
        <v>500</v>
      </c>
      <c r="N106" s="9" t="s">
        <v>8219</v>
      </c>
    </row>
    <row r="107" spans="13:14" x14ac:dyDescent="0.3">
      <c r="M107" s="9">
        <v>2200</v>
      </c>
      <c r="N107" s="9" t="s">
        <v>8219</v>
      </c>
    </row>
    <row r="108" spans="13:14" x14ac:dyDescent="0.3">
      <c r="M108" s="9">
        <v>5000</v>
      </c>
      <c r="N108" s="9" t="s">
        <v>8219</v>
      </c>
    </row>
    <row r="109" spans="13:14" x14ac:dyDescent="0.3">
      <c r="M109" s="9">
        <v>7500</v>
      </c>
      <c r="N109" s="9" t="s">
        <v>8219</v>
      </c>
    </row>
    <row r="110" spans="13:14" x14ac:dyDescent="0.3">
      <c r="M110" s="9">
        <v>1500</v>
      </c>
      <c r="N110" s="9" t="s">
        <v>8219</v>
      </c>
    </row>
    <row r="111" spans="13:14" x14ac:dyDescent="0.3">
      <c r="M111" s="9">
        <v>1000</v>
      </c>
      <c r="N111" s="9" t="s">
        <v>8219</v>
      </c>
    </row>
    <row r="112" spans="13:14" x14ac:dyDescent="0.3">
      <c r="M112" s="9">
        <v>1300</v>
      </c>
      <c r="N112" s="9" t="s">
        <v>8219</v>
      </c>
    </row>
    <row r="113" spans="13:14" x14ac:dyDescent="0.3">
      <c r="M113" s="9">
        <v>3500</v>
      </c>
      <c r="N113" s="9" t="s">
        <v>8219</v>
      </c>
    </row>
    <row r="114" spans="13:14" x14ac:dyDescent="0.3">
      <c r="M114" s="9">
        <v>5000</v>
      </c>
      <c r="N114" s="9" t="s">
        <v>8219</v>
      </c>
    </row>
    <row r="115" spans="13:14" x14ac:dyDescent="0.3">
      <c r="M115" s="9">
        <v>5000</v>
      </c>
      <c r="N115" s="9" t="s">
        <v>8219</v>
      </c>
    </row>
    <row r="116" spans="13:14" x14ac:dyDescent="0.3">
      <c r="M116" s="9">
        <v>3000</v>
      </c>
      <c r="N116" s="9" t="s">
        <v>8219</v>
      </c>
    </row>
    <row r="117" spans="13:14" x14ac:dyDescent="0.3">
      <c r="M117" s="9">
        <v>450</v>
      </c>
      <c r="N117" s="9" t="s">
        <v>8219</v>
      </c>
    </row>
    <row r="118" spans="13:14" x14ac:dyDescent="0.3">
      <c r="M118" s="9">
        <v>3500</v>
      </c>
      <c r="N118" s="9" t="s">
        <v>8219</v>
      </c>
    </row>
    <row r="119" spans="13:14" x14ac:dyDescent="0.3">
      <c r="M119" s="9">
        <v>4500</v>
      </c>
      <c r="N119" s="9" t="s">
        <v>8219</v>
      </c>
    </row>
    <row r="120" spans="13:14" x14ac:dyDescent="0.3">
      <c r="M120" s="9">
        <v>5000</v>
      </c>
      <c r="N120" s="9" t="s">
        <v>8219</v>
      </c>
    </row>
    <row r="121" spans="13:14" x14ac:dyDescent="0.3">
      <c r="M121" s="9">
        <v>3250</v>
      </c>
      <c r="N121" s="9" t="s">
        <v>8219</v>
      </c>
    </row>
    <row r="122" spans="13:14" x14ac:dyDescent="0.3">
      <c r="M122" s="9">
        <v>70000</v>
      </c>
      <c r="N122" s="9" t="s">
        <v>8220</v>
      </c>
    </row>
    <row r="123" spans="13:14" x14ac:dyDescent="0.3">
      <c r="M123" s="9">
        <v>3000</v>
      </c>
      <c r="N123" s="9" t="s">
        <v>8220</v>
      </c>
    </row>
    <row r="124" spans="13:14" x14ac:dyDescent="0.3">
      <c r="M124" s="9">
        <v>100000000</v>
      </c>
      <c r="N124" s="9" t="s">
        <v>8220</v>
      </c>
    </row>
    <row r="125" spans="13:14" x14ac:dyDescent="0.3">
      <c r="M125" s="9">
        <v>55000</v>
      </c>
      <c r="N125" s="9" t="s">
        <v>8220</v>
      </c>
    </row>
    <row r="126" spans="13:14" x14ac:dyDescent="0.3">
      <c r="M126" s="9">
        <v>4000</v>
      </c>
      <c r="N126" s="9" t="s">
        <v>8220</v>
      </c>
    </row>
    <row r="127" spans="13:14" x14ac:dyDescent="0.3">
      <c r="M127" s="9">
        <v>500</v>
      </c>
      <c r="N127" s="9" t="s">
        <v>8220</v>
      </c>
    </row>
    <row r="128" spans="13:14" x14ac:dyDescent="0.3">
      <c r="M128" s="9">
        <v>25000</v>
      </c>
      <c r="N128" s="9" t="s">
        <v>8220</v>
      </c>
    </row>
    <row r="129" spans="13:14" x14ac:dyDescent="0.3">
      <c r="M129" s="9">
        <v>8000</v>
      </c>
      <c r="N129" s="9" t="s">
        <v>8220</v>
      </c>
    </row>
    <row r="130" spans="13:14" x14ac:dyDescent="0.3">
      <c r="M130" s="9">
        <v>100000</v>
      </c>
      <c r="N130" s="9" t="s">
        <v>8220</v>
      </c>
    </row>
    <row r="131" spans="13:14" x14ac:dyDescent="0.3">
      <c r="M131" s="9">
        <v>20000</v>
      </c>
      <c r="N131" s="9" t="s">
        <v>8220</v>
      </c>
    </row>
    <row r="132" spans="13:14" x14ac:dyDescent="0.3">
      <c r="M132" s="9">
        <v>600</v>
      </c>
      <c r="N132" s="9" t="s">
        <v>8220</v>
      </c>
    </row>
    <row r="133" spans="13:14" x14ac:dyDescent="0.3">
      <c r="M133" s="9">
        <v>1200</v>
      </c>
      <c r="N133" s="9" t="s">
        <v>8220</v>
      </c>
    </row>
    <row r="134" spans="13:14" x14ac:dyDescent="0.3">
      <c r="M134" s="9">
        <v>80000</v>
      </c>
      <c r="N134" s="9" t="s">
        <v>8220</v>
      </c>
    </row>
    <row r="135" spans="13:14" x14ac:dyDescent="0.3">
      <c r="M135" s="9">
        <v>71764</v>
      </c>
      <c r="N135" s="9" t="s">
        <v>8220</v>
      </c>
    </row>
    <row r="136" spans="13:14" x14ac:dyDescent="0.3">
      <c r="M136" s="9">
        <v>5000</v>
      </c>
      <c r="N136" s="9" t="s">
        <v>8220</v>
      </c>
    </row>
    <row r="137" spans="13:14" x14ac:dyDescent="0.3">
      <c r="M137" s="9">
        <v>3000</v>
      </c>
      <c r="N137" s="9" t="s">
        <v>8220</v>
      </c>
    </row>
    <row r="138" spans="13:14" x14ac:dyDescent="0.3">
      <c r="M138" s="9">
        <v>3000</v>
      </c>
      <c r="N138" s="9" t="s">
        <v>8220</v>
      </c>
    </row>
    <row r="139" spans="13:14" x14ac:dyDescent="0.3">
      <c r="M139" s="9">
        <v>55000</v>
      </c>
      <c r="N139" s="9" t="s">
        <v>8220</v>
      </c>
    </row>
    <row r="140" spans="13:14" x14ac:dyDescent="0.3">
      <c r="M140" s="9">
        <v>150000</v>
      </c>
      <c r="N140" s="9" t="s">
        <v>8220</v>
      </c>
    </row>
    <row r="141" spans="13:14" x14ac:dyDescent="0.3">
      <c r="M141" s="9">
        <v>500</v>
      </c>
      <c r="N141" s="9" t="s">
        <v>8220</v>
      </c>
    </row>
    <row r="142" spans="13:14" x14ac:dyDescent="0.3">
      <c r="M142" s="9">
        <v>200000</v>
      </c>
      <c r="N142" s="9" t="s">
        <v>8220</v>
      </c>
    </row>
    <row r="143" spans="13:14" x14ac:dyDescent="0.3">
      <c r="M143" s="9">
        <v>12000</v>
      </c>
      <c r="N143" s="9" t="s">
        <v>8220</v>
      </c>
    </row>
    <row r="144" spans="13:14" x14ac:dyDescent="0.3">
      <c r="M144" s="9">
        <v>3000</v>
      </c>
      <c r="N144" s="9" t="s">
        <v>8220</v>
      </c>
    </row>
    <row r="145" spans="13:14" x14ac:dyDescent="0.3">
      <c r="M145" s="9">
        <v>5500</v>
      </c>
      <c r="N145" s="9" t="s">
        <v>8220</v>
      </c>
    </row>
    <row r="146" spans="13:14" x14ac:dyDescent="0.3">
      <c r="M146" s="9">
        <v>7500</v>
      </c>
      <c r="N146" s="9" t="s">
        <v>8220</v>
      </c>
    </row>
    <row r="147" spans="13:14" x14ac:dyDescent="0.3">
      <c r="M147" s="9">
        <v>4500</v>
      </c>
      <c r="N147" s="9" t="s">
        <v>8220</v>
      </c>
    </row>
    <row r="148" spans="13:14" x14ac:dyDescent="0.3">
      <c r="M148" s="9">
        <v>20000</v>
      </c>
      <c r="N148" s="9" t="s">
        <v>8220</v>
      </c>
    </row>
    <row r="149" spans="13:14" x14ac:dyDescent="0.3">
      <c r="M149" s="9">
        <v>7000</v>
      </c>
      <c r="N149" s="9" t="s">
        <v>8220</v>
      </c>
    </row>
    <row r="150" spans="13:14" x14ac:dyDescent="0.3">
      <c r="M150" s="9">
        <v>50000</v>
      </c>
      <c r="N150" s="9" t="s">
        <v>8220</v>
      </c>
    </row>
    <row r="151" spans="13:14" x14ac:dyDescent="0.3">
      <c r="M151" s="9">
        <v>10000</v>
      </c>
      <c r="N151" s="9" t="s">
        <v>8220</v>
      </c>
    </row>
    <row r="152" spans="13:14" x14ac:dyDescent="0.3">
      <c r="M152" s="9">
        <v>130000</v>
      </c>
      <c r="N152" s="9" t="s">
        <v>8220</v>
      </c>
    </row>
    <row r="153" spans="13:14" x14ac:dyDescent="0.3">
      <c r="M153" s="9">
        <v>250000</v>
      </c>
      <c r="N153" s="9" t="s">
        <v>8220</v>
      </c>
    </row>
    <row r="154" spans="13:14" x14ac:dyDescent="0.3">
      <c r="M154" s="9">
        <v>380000</v>
      </c>
      <c r="N154" s="9" t="s">
        <v>8220</v>
      </c>
    </row>
    <row r="155" spans="13:14" x14ac:dyDescent="0.3">
      <c r="M155" s="9">
        <v>50000</v>
      </c>
      <c r="N155" s="9" t="s">
        <v>8220</v>
      </c>
    </row>
    <row r="156" spans="13:14" x14ac:dyDescent="0.3">
      <c r="M156" s="9">
        <v>1500</v>
      </c>
      <c r="N156" s="9" t="s">
        <v>8220</v>
      </c>
    </row>
    <row r="157" spans="13:14" x14ac:dyDescent="0.3">
      <c r="M157" s="9">
        <v>1350000</v>
      </c>
      <c r="N157" s="9" t="s">
        <v>8220</v>
      </c>
    </row>
    <row r="158" spans="13:14" x14ac:dyDescent="0.3">
      <c r="M158" s="9">
        <v>35000</v>
      </c>
      <c r="N158" s="9" t="s">
        <v>8220</v>
      </c>
    </row>
    <row r="159" spans="13:14" x14ac:dyDescent="0.3">
      <c r="M159" s="9">
        <v>2995</v>
      </c>
      <c r="N159" s="9" t="s">
        <v>8220</v>
      </c>
    </row>
    <row r="160" spans="13:14" x14ac:dyDescent="0.3">
      <c r="M160" s="9">
        <v>5000</v>
      </c>
      <c r="N160" s="9" t="s">
        <v>8220</v>
      </c>
    </row>
    <row r="161" spans="13:14" x14ac:dyDescent="0.3">
      <c r="M161" s="9">
        <v>500000</v>
      </c>
      <c r="N161" s="9" t="s">
        <v>8220</v>
      </c>
    </row>
    <row r="162" spans="13:14" x14ac:dyDescent="0.3">
      <c r="M162" s="9">
        <v>5000</v>
      </c>
      <c r="N162" s="9" t="s">
        <v>8221</v>
      </c>
    </row>
    <row r="163" spans="13:14" x14ac:dyDescent="0.3">
      <c r="M163" s="9">
        <v>50000</v>
      </c>
      <c r="N163" s="9" t="s">
        <v>8221</v>
      </c>
    </row>
    <row r="164" spans="13:14" x14ac:dyDescent="0.3">
      <c r="M164" s="9">
        <v>2800</v>
      </c>
      <c r="N164" s="9" t="s">
        <v>8221</v>
      </c>
    </row>
    <row r="165" spans="13:14" x14ac:dyDescent="0.3">
      <c r="M165" s="9">
        <v>2000000</v>
      </c>
      <c r="N165" s="9" t="s">
        <v>8221</v>
      </c>
    </row>
    <row r="166" spans="13:14" x14ac:dyDescent="0.3">
      <c r="M166" s="9">
        <v>120000</v>
      </c>
      <c r="N166" s="9" t="s">
        <v>8221</v>
      </c>
    </row>
    <row r="167" spans="13:14" x14ac:dyDescent="0.3">
      <c r="M167" s="9">
        <v>17000</v>
      </c>
      <c r="N167" s="9" t="s">
        <v>8221</v>
      </c>
    </row>
    <row r="168" spans="13:14" x14ac:dyDescent="0.3">
      <c r="M168" s="9">
        <v>5000</v>
      </c>
      <c r="N168" s="9" t="s">
        <v>8221</v>
      </c>
    </row>
    <row r="169" spans="13:14" x14ac:dyDescent="0.3">
      <c r="M169" s="9">
        <v>110000</v>
      </c>
      <c r="N169" s="9" t="s">
        <v>8221</v>
      </c>
    </row>
    <row r="170" spans="13:14" x14ac:dyDescent="0.3">
      <c r="M170" s="9">
        <v>8000</v>
      </c>
      <c r="N170" s="9" t="s">
        <v>8221</v>
      </c>
    </row>
    <row r="171" spans="13:14" x14ac:dyDescent="0.3">
      <c r="M171" s="9">
        <v>2500</v>
      </c>
      <c r="N171" s="9" t="s">
        <v>8221</v>
      </c>
    </row>
    <row r="172" spans="13:14" x14ac:dyDescent="0.3">
      <c r="M172" s="9">
        <v>10000</v>
      </c>
      <c r="N172" s="9" t="s">
        <v>8221</v>
      </c>
    </row>
    <row r="173" spans="13:14" x14ac:dyDescent="0.3">
      <c r="M173" s="9">
        <v>50000</v>
      </c>
      <c r="N173" s="9" t="s">
        <v>8221</v>
      </c>
    </row>
    <row r="174" spans="13:14" x14ac:dyDescent="0.3">
      <c r="M174" s="9">
        <v>95000</v>
      </c>
      <c r="N174" s="9" t="s">
        <v>8221</v>
      </c>
    </row>
    <row r="175" spans="13:14" x14ac:dyDescent="0.3">
      <c r="M175" s="9">
        <v>1110</v>
      </c>
      <c r="N175" s="9" t="s">
        <v>8221</v>
      </c>
    </row>
    <row r="176" spans="13:14" x14ac:dyDescent="0.3">
      <c r="M176" s="9">
        <v>6000</v>
      </c>
      <c r="N176" s="9" t="s">
        <v>8221</v>
      </c>
    </row>
    <row r="177" spans="13:14" x14ac:dyDescent="0.3">
      <c r="M177" s="9">
        <v>20000</v>
      </c>
      <c r="N177" s="9" t="s">
        <v>8221</v>
      </c>
    </row>
    <row r="178" spans="13:14" x14ac:dyDescent="0.3">
      <c r="M178" s="9">
        <v>1500</v>
      </c>
      <c r="N178" s="9" t="s">
        <v>8221</v>
      </c>
    </row>
    <row r="179" spans="13:14" x14ac:dyDescent="0.3">
      <c r="M179" s="9">
        <v>450</v>
      </c>
      <c r="N179" s="9" t="s">
        <v>8221</v>
      </c>
    </row>
    <row r="180" spans="13:14" x14ac:dyDescent="0.3">
      <c r="M180" s="9">
        <v>500000</v>
      </c>
      <c r="N180" s="9" t="s">
        <v>8221</v>
      </c>
    </row>
    <row r="181" spans="13:14" x14ac:dyDescent="0.3">
      <c r="M181" s="9">
        <v>1000</v>
      </c>
      <c r="N181" s="9" t="s">
        <v>8221</v>
      </c>
    </row>
    <row r="182" spans="13:14" x14ac:dyDescent="0.3">
      <c r="M182" s="9">
        <v>1200</v>
      </c>
      <c r="N182" s="9" t="s">
        <v>8221</v>
      </c>
    </row>
    <row r="183" spans="13:14" x14ac:dyDescent="0.3">
      <c r="M183" s="9">
        <v>3423</v>
      </c>
      <c r="N183" s="9" t="s">
        <v>8221</v>
      </c>
    </row>
    <row r="184" spans="13:14" x14ac:dyDescent="0.3">
      <c r="M184" s="9">
        <v>1000</v>
      </c>
      <c r="N184" s="9" t="s">
        <v>8221</v>
      </c>
    </row>
    <row r="185" spans="13:14" x14ac:dyDescent="0.3">
      <c r="M185" s="9">
        <v>12500</v>
      </c>
      <c r="N185" s="9" t="s">
        <v>8221</v>
      </c>
    </row>
    <row r="186" spans="13:14" x14ac:dyDescent="0.3">
      <c r="M186" s="9">
        <v>1500</v>
      </c>
      <c r="N186" s="9" t="s">
        <v>8221</v>
      </c>
    </row>
    <row r="187" spans="13:14" x14ac:dyDescent="0.3">
      <c r="M187" s="9">
        <v>40000</v>
      </c>
      <c r="N187" s="9" t="s">
        <v>8221</v>
      </c>
    </row>
    <row r="188" spans="13:14" x14ac:dyDescent="0.3">
      <c r="M188" s="9">
        <v>5000</v>
      </c>
      <c r="N188" s="9" t="s">
        <v>8221</v>
      </c>
    </row>
    <row r="189" spans="13:14" x14ac:dyDescent="0.3">
      <c r="M189" s="9">
        <v>5000</v>
      </c>
      <c r="N189" s="9" t="s">
        <v>8221</v>
      </c>
    </row>
    <row r="190" spans="13:14" x14ac:dyDescent="0.3">
      <c r="M190" s="9">
        <v>1500</v>
      </c>
      <c r="N190" s="9" t="s">
        <v>8221</v>
      </c>
    </row>
    <row r="191" spans="13:14" x14ac:dyDescent="0.3">
      <c r="M191" s="9">
        <v>500000</v>
      </c>
      <c r="N191" s="9" t="s">
        <v>8221</v>
      </c>
    </row>
    <row r="192" spans="13:14" x14ac:dyDescent="0.3">
      <c r="M192" s="9">
        <v>12000</v>
      </c>
      <c r="N192" s="9" t="s">
        <v>8221</v>
      </c>
    </row>
    <row r="193" spans="13:14" x14ac:dyDescent="0.3">
      <c r="M193" s="9">
        <v>5000</v>
      </c>
      <c r="N193" s="9" t="s">
        <v>8221</v>
      </c>
    </row>
    <row r="194" spans="13:14" x14ac:dyDescent="0.3">
      <c r="M194" s="9">
        <v>1000000</v>
      </c>
      <c r="N194" s="9" t="s">
        <v>8221</v>
      </c>
    </row>
    <row r="195" spans="13:14" x14ac:dyDescent="0.3">
      <c r="M195" s="9">
        <v>1000</v>
      </c>
      <c r="N195" s="9" t="s">
        <v>8221</v>
      </c>
    </row>
    <row r="196" spans="13:14" x14ac:dyDescent="0.3">
      <c r="M196" s="9">
        <v>2500</v>
      </c>
      <c r="N196" s="9" t="s">
        <v>8221</v>
      </c>
    </row>
    <row r="197" spans="13:14" x14ac:dyDescent="0.3">
      <c r="M197" s="9">
        <v>2000000</v>
      </c>
      <c r="N197" s="9" t="s">
        <v>8221</v>
      </c>
    </row>
    <row r="198" spans="13:14" x14ac:dyDescent="0.3">
      <c r="M198" s="9">
        <v>3500</v>
      </c>
      <c r="N198" s="9" t="s">
        <v>8221</v>
      </c>
    </row>
    <row r="199" spans="13:14" x14ac:dyDescent="0.3">
      <c r="M199" s="9">
        <v>2500</v>
      </c>
      <c r="N199" s="9" t="s">
        <v>8221</v>
      </c>
    </row>
    <row r="200" spans="13:14" x14ac:dyDescent="0.3">
      <c r="M200" s="9">
        <v>25000</v>
      </c>
      <c r="N200" s="9" t="s">
        <v>8221</v>
      </c>
    </row>
    <row r="201" spans="13:14" x14ac:dyDescent="0.3">
      <c r="M201" s="9">
        <v>10000</v>
      </c>
      <c r="N201" s="9" t="s">
        <v>8221</v>
      </c>
    </row>
    <row r="202" spans="13:14" x14ac:dyDescent="0.3">
      <c r="M202" s="9">
        <v>6000</v>
      </c>
      <c r="N202" s="9" t="s">
        <v>8221</v>
      </c>
    </row>
    <row r="203" spans="13:14" x14ac:dyDescent="0.3">
      <c r="M203" s="9">
        <v>650</v>
      </c>
      <c r="N203" s="9" t="s">
        <v>8221</v>
      </c>
    </row>
    <row r="204" spans="13:14" x14ac:dyDescent="0.3">
      <c r="M204" s="9">
        <v>6000</v>
      </c>
      <c r="N204" s="9" t="s">
        <v>8221</v>
      </c>
    </row>
    <row r="205" spans="13:14" x14ac:dyDescent="0.3">
      <c r="M205" s="9">
        <v>2500</v>
      </c>
      <c r="N205" s="9" t="s">
        <v>8221</v>
      </c>
    </row>
    <row r="206" spans="13:14" x14ac:dyDescent="0.3">
      <c r="M206" s="9">
        <v>300000</v>
      </c>
      <c r="N206" s="9" t="s">
        <v>8221</v>
      </c>
    </row>
    <row r="207" spans="13:14" x14ac:dyDescent="0.3">
      <c r="M207" s="9">
        <v>8000</v>
      </c>
      <c r="N207" s="9" t="s">
        <v>8221</v>
      </c>
    </row>
    <row r="208" spans="13:14" x14ac:dyDescent="0.3">
      <c r="M208" s="9">
        <v>12700</v>
      </c>
      <c r="N208" s="9" t="s">
        <v>8221</v>
      </c>
    </row>
    <row r="209" spans="13:14" x14ac:dyDescent="0.3">
      <c r="M209" s="9">
        <v>14000</v>
      </c>
      <c r="N209" s="9" t="s">
        <v>8221</v>
      </c>
    </row>
    <row r="210" spans="13:14" x14ac:dyDescent="0.3">
      <c r="M210" s="9">
        <v>50000</v>
      </c>
      <c r="N210" s="9" t="s">
        <v>8221</v>
      </c>
    </row>
    <row r="211" spans="13:14" x14ac:dyDescent="0.3">
      <c r="M211" s="9">
        <v>25000</v>
      </c>
      <c r="N211" s="9" t="s">
        <v>8221</v>
      </c>
    </row>
    <row r="212" spans="13:14" x14ac:dyDescent="0.3">
      <c r="M212" s="9">
        <v>12000</v>
      </c>
      <c r="N212" s="9" t="s">
        <v>8221</v>
      </c>
    </row>
    <row r="213" spans="13:14" x14ac:dyDescent="0.3">
      <c r="M213" s="9">
        <v>5000</v>
      </c>
      <c r="N213" s="9" t="s">
        <v>8221</v>
      </c>
    </row>
    <row r="214" spans="13:14" x14ac:dyDescent="0.3">
      <c r="M214" s="9">
        <v>6300</v>
      </c>
      <c r="N214" s="9" t="s">
        <v>8221</v>
      </c>
    </row>
    <row r="215" spans="13:14" x14ac:dyDescent="0.3">
      <c r="M215" s="9">
        <v>50000</v>
      </c>
      <c r="N215" s="9" t="s">
        <v>8221</v>
      </c>
    </row>
    <row r="216" spans="13:14" x14ac:dyDescent="0.3">
      <c r="M216" s="9">
        <v>12500</v>
      </c>
      <c r="N216" s="9" t="s">
        <v>8221</v>
      </c>
    </row>
    <row r="217" spans="13:14" x14ac:dyDescent="0.3">
      <c r="M217" s="9">
        <v>4400</v>
      </c>
      <c r="N217" s="9" t="s">
        <v>8221</v>
      </c>
    </row>
    <row r="218" spans="13:14" x14ac:dyDescent="0.3">
      <c r="M218" s="9">
        <v>50000</v>
      </c>
      <c r="N218" s="9" t="s">
        <v>8221</v>
      </c>
    </row>
    <row r="219" spans="13:14" x14ac:dyDescent="0.3">
      <c r="M219" s="9">
        <v>100000</v>
      </c>
      <c r="N219" s="9" t="s">
        <v>8221</v>
      </c>
    </row>
    <row r="220" spans="13:14" x14ac:dyDescent="0.3">
      <c r="M220" s="9">
        <v>5000</v>
      </c>
      <c r="N220" s="9" t="s">
        <v>8221</v>
      </c>
    </row>
    <row r="221" spans="13:14" x14ac:dyDescent="0.3">
      <c r="M221" s="9">
        <v>50000</v>
      </c>
      <c r="N221" s="9" t="s">
        <v>8221</v>
      </c>
    </row>
    <row r="222" spans="13:14" x14ac:dyDescent="0.3">
      <c r="M222" s="9">
        <v>50000</v>
      </c>
      <c r="N222" s="9" t="s">
        <v>8221</v>
      </c>
    </row>
    <row r="223" spans="13:14" x14ac:dyDescent="0.3">
      <c r="M223" s="9">
        <v>50000</v>
      </c>
      <c r="N223" s="9" t="s">
        <v>8221</v>
      </c>
    </row>
    <row r="224" spans="13:14" x14ac:dyDescent="0.3">
      <c r="M224" s="9">
        <v>1000</v>
      </c>
      <c r="N224" s="9" t="s">
        <v>8221</v>
      </c>
    </row>
    <row r="225" spans="13:14" x14ac:dyDescent="0.3">
      <c r="M225" s="9">
        <v>1500000</v>
      </c>
      <c r="N225" s="9" t="s">
        <v>8221</v>
      </c>
    </row>
    <row r="226" spans="13:14" x14ac:dyDescent="0.3">
      <c r="M226" s="9">
        <v>6000000</v>
      </c>
      <c r="N226" s="9" t="s">
        <v>8221</v>
      </c>
    </row>
    <row r="227" spans="13:14" x14ac:dyDescent="0.3">
      <c r="M227" s="9">
        <v>200</v>
      </c>
      <c r="N227" s="9" t="s">
        <v>8221</v>
      </c>
    </row>
    <row r="228" spans="13:14" x14ac:dyDescent="0.3">
      <c r="M228" s="9">
        <v>29000</v>
      </c>
      <c r="N228" s="9" t="s">
        <v>8221</v>
      </c>
    </row>
    <row r="229" spans="13:14" x14ac:dyDescent="0.3">
      <c r="M229" s="9">
        <v>28000</v>
      </c>
      <c r="N229" s="9" t="s">
        <v>8221</v>
      </c>
    </row>
    <row r="230" spans="13:14" x14ac:dyDescent="0.3">
      <c r="M230" s="9">
        <v>8000</v>
      </c>
      <c r="N230" s="9" t="s">
        <v>8221</v>
      </c>
    </row>
    <row r="231" spans="13:14" x14ac:dyDescent="0.3">
      <c r="M231" s="9">
        <v>3000</v>
      </c>
      <c r="N231" s="9" t="s">
        <v>8221</v>
      </c>
    </row>
    <row r="232" spans="13:14" x14ac:dyDescent="0.3">
      <c r="M232" s="9">
        <v>15000</v>
      </c>
      <c r="N232" s="9" t="s">
        <v>8221</v>
      </c>
    </row>
    <row r="233" spans="13:14" x14ac:dyDescent="0.3">
      <c r="M233" s="9">
        <v>1500000</v>
      </c>
      <c r="N233" s="9" t="s">
        <v>8221</v>
      </c>
    </row>
    <row r="234" spans="13:14" x14ac:dyDescent="0.3">
      <c r="M234" s="9">
        <v>4000</v>
      </c>
      <c r="N234" s="9" t="s">
        <v>8221</v>
      </c>
    </row>
    <row r="235" spans="13:14" x14ac:dyDescent="0.3">
      <c r="M235" s="9">
        <v>350000</v>
      </c>
      <c r="N235" s="9" t="s">
        <v>8221</v>
      </c>
    </row>
    <row r="236" spans="13:14" x14ac:dyDescent="0.3">
      <c r="M236" s="9">
        <v>1000</v>
      </c>
      <c r="N236" s="9" t="s">
        <v>8221</v>
      </c>
    </row>
    <row r="237" spans="13:14" x14ac:dyDescent="0.3">
      <c r="M237" s="9">
        <v>10000</v>
      </c>
      <c r="N237" s="9" t="s">
        <v>8221</v>
      </c>
    </row>
    <row r="238" spans="13:14" x14ac:dyDescent="0.3">
      <c r="M238" s="9">
        <v>150000</v>
      </c>
      <c r="N238" s="9" t="s">
        <v>8221</v>
      </c>
    </row>
    <row r="239" spans="13:14" x14ac:dyDescent="0.3">
      <c r="M239" s="9">
        <v>15000</v>
      </c>
      <c r="N239" s="9" t="s">
        <v>8221</v>
      </c>
    </row>
    <row r="240" spans="13:14" x14ac:dyDescent="0.3">
      <c r="M240" s="9">
        <v>26000</v>
      </c>
      <c r="N240" s="9" t="s">
        <v>8221</v>
      </c>
    </row>
    <row r="241" spans="13:14" x14ac:dyDescent="0.3">
      <c r="M241" s="9">
        <v>1000</v>
      </c>
      <c r="N241" s="9" t="s">
        <v>8221</v>
      </c>
    </row>
    <row r="242" spans="13:14" x14ac:dyDescent="0.3">
      <c r="M242" s="9">
        <v>15000</v>
      </c>
      <c r="N242" s="9" t="s">
        <v>8219</v>
      </c>
    </row>
    <row r="243" spans="13:14" x14ac:dyDescent="0.3">
      <c r="M243" s="9">
        <v>36400</v>
      </c>
      <c r="N243" s="9" t="s">
        <v>8219</v>
      </c>
    </row>
    <row r="244" spans="13:14" x14ac:dyDescent="0.3">
      <c r="M244" s="9">
        <v>13000</v>
      </c>
      <c r="N244" s="9" t="s">
        <v>8219</v>
      </c>
    </row>
    <row r="245" spans="13:14" x14ac:dyDescent="0.3">
      <c r="M245" s="9">
        <v>25000</v>
      </c>
      <c r="N245" s="9" t="s">
        <v>8219</v>
      </c>
    </row>
    <row r="246" spans="13:14" x14ac:dyDescent="0.3">
      <c r="M246" s="9">
        <v>3500</v>
      </c>
      <c r="N246" s="9" t="s">
        <v>8219</v>
      </c>
    </row>
    <row r="247" spans="13:14" x14ac:dyDescent="0.3">
      <c r="M247" s="9">
        <v>5000</v>
      </c>
      <c r="N247" s="9" t="s">
        <v>8219</v>
      </c>
    </row>
    <row r="248" spans="13:14" x14ac:dyDescent="0.3">
      <c r="M248" s="9">
        <v>5000</v>
      </c>
      <c r="N248" s="9" t="s">
        <v>8219</v>
      </c>
    </row>
    <row r="249" spans="13:14" x14ac:dyDescent="0.3">
      <c r="M249" s="9">
        <v>5000</v>
      </c>
      <c r="N249" s="9" t="s">
        <v>8219</v>
      </c>
    </row>
    <row r="250" spans="13:14" x14ac:dyDescent="0.3">
      <c r="M250" s="9">
        <v>85000</v>
      </c>
      <c r="N250" s="9" t="s">
        <v>8219</v>
      </c>
    </row>
    <row r="251" spans="13:14" x14ac:dyDescent="0.3">
      <c r="M251" s="9">
        <v>10000</v>
      </c>
      <c r="N251" s="9" t="s">
        <v>8219</v>
      </c>
    </row>
    <row r="252" spans="13:14" x14ac:dyDescent="0.3">
      <c r="M252" s="9">
        <v>30000</v>
      </c>
      <c r="N252" s="9" t="s">
        <v>8219</v>
      </c>
    </row>
    <row r="253" spans="13:14" x14ac:dyDescent="0.3">
      <c r="M253" s="9">
        <v>3500</v>
      </c>
      <c r="N253" s="9" t="s">
        <v>8219</v>
      </c>
    </row>
    <row r="254" spans="13:14" x14ac:dyDescent="0.3">
      <c r="M254" s="9">
        <v>5000</v>
      </c>
      <c r="N254" s="9" t="s">
        <v>8219</v>
      </c>
    </row>
    <row r="255" spans="13:14" x14ac:dyDescent="0.3">
      <c r="M255" s="9">
        <v>1500</v>
      </c>
      <c r="N255" s="9" t="s">
        <v>8219</v>
      </c>
    </row>
    <row r="256" spans="13:14" x14ac:dyDescent="0.3">
      <c r="M256" s="9">
        <v>24000</v>
      </c>
      <c r="N256" s="9" t="s">
        <v>8219</v>
      </c>
    </row>
    <row r="257" spans="13:14" x14ac:dyDescent="0.3">
      <c r="M257" s="9">
        <v>8000</v>
      </c>
      <c r="N257" s="9" t="s">
        <v>8219</v>
      </c>
    </row>
    <row r="258" spans="13:14" x14ac:dyDescent="0.3">
      <c r="M258" s="9">
        <v>13000</v>
      </c>
      <c r="N258" s="9" t="s">
        <v>8219</v>
      </c>
    </row>
    <row r="259" spans="13:14" x14ac:dyDescent="0.3">
      <c r="M259" s="9">
        <v>35000</v>
      </c>
      <c r="N259" s="9" t="s">
        <v>8219</v>
      </c>
    </row>
    <row r="260" spans="13:14" x14ac:dyDescent="0.3">
      <c r="M260" s="9">
        <v>30000</v>
      </c>
      <c r="N260" s="9" t="s">
        <v>8219</v>
      </c>
    </row>
    <row r="261" spans="13:14" x14ac:dyDescent="0.3">
      <c r="M261" s="9">
        <v>75000</v>
      </c>
      <c r="N261" s="9" t="s">
        <v>8219</v>
      </c>
    </row>
    <row r="262" spans="13:14" x14ac:dyDescent="0.3">
      <c r="M262" s="9">
        <v>10000</v>
      </c>
      <c r="N262" s="9" t="s">
        <v>8219</v>
      </c>
    </row>
    <row r="263" spans="13:14" x14ac:dyDescent="0.3">
      <c r="M263" s="9">
        <v>20000</v>
      </c>
      <c r="N263" s="9" t="s">
        <v>8219</v>
      </c>
    </row>
    <row r="264" spans="13:14" x14ac:dyDescent="0.3">
      <c r="M264" s="9">
        <v>2500</v>
      </c>
      <c r="N264" s="9" t="s">
        <v>8219</v>
      </c>
    </row>
    <row r="265" spans="13:14" x14ac:dyDescent="0.3">
      <c r="M265" s="9">
        <v>25000</v>
      </c>
      <c r="N265" s="9" t="s">
        <v>8219</v>
      </c>
    </row>
    <row r="266" spans="13:14" x14ac:dyDescent="0.3">
      <c r="M266" s="9">
        <v>5000</v>
      </c>
      <c r="N266" s="9" t="s">
        <v>8219</v>
      </c>
    </row>
    <row r="267" spans="13:14" x14ac:dyDescent="0.3">
      <c r="M267" s="9">
        <v>5000</v>
      </c>
      <c r="N267" s="9" t="s">
        <v>8219</v>
      </c>
    </row>
    <row r="268" spans="13:14" x14ac:dyDescent="0.3">
      <c r="M268" s="9">
        <v>1000</v>
      </c>
      <c r="N268" s="9" t="s">
        <v>8219</v>
      </c>
    </row>
    <row r="269" spans="13:14" x14ac:dyDescent="0.3">
      <c r="M269" s="9">
        <v>9850</v>
      </c>
      <c r="N269" s="9" t="s">
        <v>8219</v>
      </c>
    </row>
    <row r="270" spans="13:14" x14ac:dyDescent="0.3">
      <c r="M270" s="9">
        <v>5000</v>
      </c>
      <c r="N270" s="9" t="s">
        <v>8219</v>
      </c>
    </row>
    <row r="271" spans="13:14" x14ac:dyDescent="0.3">
      <c r="M271" s="9">
        <v>100000</v>
      </c>
      <c r="N271" s="9" t="s">
        <v>8219</v>
      </c>
    </row>
    <row r="272" spans="13:14" x14ac:dyDescent="0.3">
      <c r="M272" s="9">
        <v>2300</v>
      </c>
      <c r="N272" s="9" t="s">
        <v>8219</v>
      </c>
    </row>
    <row r="273" spans="13:14" x14ac:dyDescent="0.3">
      <c r="M273" s="9">
        <v>30000</v>
      </c>
      <c r="N273" s="9" t="s">
        <v>8219</v>
      </c>
    </row>
    <row r="274" spans="13:14" x14ac:dyDescent="0.3">
      <c r="M274" s="9">
        <v>3000</v>
      </c>
      <c r="N274" s="9" t="s">
        <v>8219</v>
      </c>
    </row>
    <row r="275" spans="13:14" x14ac:dyDescent="0.3">
      <c r="M275" s="9">
        <v>5000</v>
      </c>
      <c r="N275" s="9" t="s">
        <v>8219</v>
      </c>
    </row>
    <row r="276" spans="13:14" x14ac:dyDescent="0.3">
      <c r="M276" s="9">
        <v>4000</v>
      </c>
      <c r="N276" s="9" t="s">
        <v>8219</v>
      </c>
    </row>
    <row r="277" spans="13:14" x14ac:dyDescent="0.3">
      <c r="M277" s="9">
        <v>20000</v>
      </c>
      <c r="N277" s="9" t="s">
        <v>8219</v>
      </c>
    </row>
    <row r="278" spans="13:14" x14ac:dyDescent="0.3">
      <c r="M278" s="9">
        <v>4000</v>
      </c>
      <c r="N278" s="9" t="s">
        <v>8219</v>
      </c>
    </row>
    <row r="279" spans="13:14" x14ac:dyDescent="0.3">
      <c r="M279" s="9">
        <v>65000</v>
      </c>
      <c r="N279" s="9" t="s">
        <v>8219</v>
      </c>
    </row>
    <row r="280" spans="13:14" x14ac:dyDescent="0.3">
      <c r="M280" s="9">
        <v>27000</v>
      </c>
      <c r="N280" s="9" t="s">
        <v>8219</v>
      </c>
    </row>
    <row r="281" spans="13:14" x14ac:dyDescent="0.3">
      <c r="M281" s="9">
        <v>17000</v>
      </c>
      <c r="N281" s="9" t="s">
        <v>8219</v>
      </c>
    </row>
    <row r="282" spans="13:14" x14ac:dyDescent="0.3">
      <c r="M282" s="9">
        <v>75000</v>
      </c>
      <c r="N282" s="9" t="s">
        <v>8219</v>
      </c>
    </row>
    <row r="283" spans="13:14" x14ac:dyDescent="0.3">
      <c r="M283" s="9">
        <v>5500</v>
      </c>
      <c r="N283" s="9" t="s">
        <v>8219</v>
      </c>
    </row>
    <row r="284" spans="13:14" x14ac:dyDescent="0.3">
      <c r="M284" s="9">
        <v>45000</v>
      </c>
      <c r="N284" s="9" t="s">
        <v>8219</v>
      </c>
    </row>
    <row r="285" spans="13:14" x14ac:dyDescent="0.3">
      <c r="M285" s="9">
        <v>18000</v>
      </c>
      <c r="N285" s="9" t="s">
        <v>8219</v>
      </c>
    </row>
    <row r="286" spans="13:14" x14ac:dyDescent="0.3">
      <c r="M286" s="9">
        <v>40000</v>
      </c>
      <c r="N286" s="9" t="s">
        <v>8219</v>
      </c>
    </row>
    <row r="287" spans="13:14" x14ac:dyDescent="0.3">
      <c r="M287" s="9">
        <v>14000</v>
      </c>
      <c r="N287" s="9" t="s">
        <v>8219</v>
      </c>
    </row>
    <row r="288" spans="13:14" x14ac:dyDescent="0.3">
      <c r="M288" s="9">
        <v>15000</v>
      </c>
      <c r="N288" s="9" t="s">
        <v>8219</v>
      </c>
    </row>
    <row r="289" spans="13:14" x14ac:dyDescent="0.3">
      <c r="M289" s="9">
        <v>15000</v>
      </c>
      <c r="N289" s="9" t="s">
        <v>8219</v>
      </c>
    </row>
    <row r="290" spans="13:14" x14ac:dyDescent="0.3">
      <c r="M290" s="9">
        <v>50000</v>
      </c>
      <c r="N290" s="9" t="s">
        <v>8219</v>
      </c>
    </row>
    <row r="291" spans="13:14" x14ac:dyDescent="0.3">
      <c r="M291" s="9">
        <v>15000</v>
      </c>
      <c r="N291" s="9" t="s">
        <v>8219</v>
      </c>
    </row>
    <row r="292" spans="13:14" x14ac:dyDescent="0.3">
      <c r="M292" s="9">
        <v>4500</v>
      </c>
      <c r="N292" s="9" t="s">
        <v>8219</v>
      </c>
    </row>
    <row r="293" spans="13:14" x14ac:dyDescent="0.3">
      <c r="M293" s="9">
        <v>5000</v>
      </c>
      <c r="N293" s="9" t="s">
        <v>8219</v>
      </c>
    </row>
    <row r="294" spans="13:14" x14ac:dyDescent="0.3">
      <c r="M294" s="9">
        <v>75000</v>
      </c>
      <c r="N294" s="9" t="s">
        <v>8219</v>
      </c>
    </row>
    <row r="295" spans="13:14" x14ac:dyDescent="0.3">
      <c r="M295" s="9">
        <v>26000</v>
      </c>
      <c r="N295" s="9" t="s">
        <v>8219</v>
      </c>
    </row>
    <row r="296" spans="13:14" x14ac:dyDescent="0.3">
      <c r="M296" s="9">
        <v>5000</v>
      </c>
      <c r="N296" s="9" t="s">
        <v>8219</v>
      </c>
    </row>
    <row r="297" spans="13:14" x14ac:dyDescent="0.3">
      <c r="M297" s="9">
        <v>50000</v>
      </c>
      <c r="N297" s="9" t="s">
        <v>8219</v>
      </c>
    </row>
    <row r="298" spans="13:14" x14ac:dyDescent="0.3">
      <c r="M298" s="9">
        <v>25000</v>
      </c>
      <c r="N298" s="9" t="s">
        <v>8219</v>
      </c>
    </row>
    <row r="299" spans="13:14" x14ac:dyDescent="0.3">
      <c r="M299" s="9">
        <v>20000</v>
      </c>
      <c r="N299" s="9" t="s">
        <v>8219</v>
      </c>
    </row>
    <row r="300" spans="13:14" x14ac:dyDescent="0.3">
      <c r="M300" s="9">
        <v>126000</v>
      </c>
      <c r="N300" s="9" t="s">
        <v>8219</v>
      </c>
    </row>
    <row r="301" spans="13:14" x14ac:dyDescent="0.3">
      <c r="M301" s="9">
        <v>10000</v>
      </c>
      <c r="N301" s="9" t="s">
        <v>8219</v>
      </c>
    </row>
    <row r="302" spans="13:14" x14ac:dyDescent="0.3">
      <c r="M302" s="9">
        <v>25000</v>
      </c>
      <c r="N302" s="9" t="s">
        <v>8219</v>
      </c>
    </row>
    <row r="303" spans="13:14" x14ac:dyDescent="0.3">
      <c r="M303" s="9">
        <v>13000</v>
      </c>
      <c r="N303" s="9" t="s">
        <v>8219</v>
      </c>
    </row>
    <row r="304" spans="13:14" x14ac:dyDescent="0.3">
      <c r="M304" s="9">
        <v>10000</v>
      </c>
      <c r="N304" s="9" t="s">
        <v>8219</v>
      </c>
    </row>
    <row r="305" spans="13:14" x14ac:dyDescent="0.3">
      <c r="M305" s="9">
        <v>3000</v>
      </c>
      <c r="N305" s="9" t="s">
        <v>8219</v>
      </c>
    </row>
    <row r="306" spans="13:14" x14ac:dyDescent="0.3">
      <c r="M306" s="9">
        <v>3400</v>
      </c>
      <c r="N306" s="9" t="s">
        <v>8219</v>
      </c>
    </row>
    <row r="307" spans="13:14" x14ac:dyDescent="0.3">
      <c r="M307" s="9">
        <v>7500</v>
      </c>
      <c r="N307" s="9" t="s">
        <v>8219</v>
      </c>
    </row>
    <row r="308" spans="13:14" x14ac:dyDescent="0.3">
      <c r="M308" s="9">
        <v>1000</v>
      </c>
      <c r="N308" s="9" t="s">
        <v>8219</v>
      </c>
    </row>
    <row r="309" spans="13:14" x14ac:dyDescent="0.3">
      <c r="M309" s="9">
        <v>22000</v>
      </c>
      <c r="N309" s="9" t="s">
        <v>8219</v>
      </c>
    </row>
    <row r="310" spans="13:14" x14ac:dyDescent="0.3">
      <c r="M310" s="9">
        <v>12000</v>
      </c>
      <c r="N310" s="9" t="s">
        <v>8219</v>
      </c>
    </row>
    <row r="311" spans="13:14" x14ac:dyDescent="0.3">
      <c r="M311" s="9">
        <v>18000</v>
      </c>
      <c r="N311" s="9" t="s">
        <v>8219</v>
      </c>
    </row>
    <row r="312" spans="13:14" x14ac:dyDescent="0.3">
      <c r="M312" s="9">
        <v>1000</v>
      </c>
      <c r="N312" s="9" t="s">
        <v>8219</v>
      </c>
    </row>
    <row r="313" spans="13:14" x14ac:dyDescent="0.3">
      <c r="M313" s="9">
        <v>20000</v>
      </c>
      <c r="N313" s="9" t="s">
        <v>8219</v>
      </c>
    </row>
    <row r="314" spans="13:14" x14ac:dyDescent="0.3">
      <c r="M314" s="9">
        <v>8000</v>
      </c>
      <c r="N314" s="9" t="s">
        <v>8219</v>
      </c>
    </row>
    <row r="315" spans="13:14" x14ac:dyDescent="0.3">
      <c r="M315" s="9">
        <v>17000</v>
      </c>
      <c r="N315" s="9" t="s">
        <v>8219</v>
      </c>
    </row>
    <row r="316" spans="13:14" x14ac:dyDescent="0.3">
      <c r="M316" s="9">
        <v>1000</v>
      </c>
      <c r="N316" s="9" t="s">
        <v>8219</v>
      </c>
    </row>
    <row r="317" spans="13:14" x14ac:dyDescent="0.3">
      <c r="M317" s="9">
        <v>25000</v>
      </c>
      <c r="N317" s="9" t="s">
        <v>8219</v>
      </c>
    </row>
    <row r="318" spans="13:14" x14ac:dyDescent="0.3">
      <c r="M318" s="9">
        <v>15000</v>
      </c>
      <c r="N318" s="9" t="s">
        <v>8219</v>
      </c>
    </row>
    <row r="319" spans="13:14" x14ac:dyDescent="0.3">
      <c r="M319" s="9">
        <v>30000</v>
      </c>
      <c r="N319" s="9" t="s">
        <v>8219</v>
      </c>
    </row>
    <row r="320" spans="13:14" x14ac:dyDescent="0.3">
      <c r="M320" s="9">
        <v>5000</v>
      </c>
      <c r="N320" s="9" t="s">
        <v>8219</v>
      </c>
    </row>
    <row r="321" spans="13:14" x14ac:dyDescent="0.3">
      <c r="M321" s="9">
        <v>5000</v>
      </c>
      <c r="N321" s="9" t="s">
        <v>8219</v>
      </c>
    </row>
    <row r="322" spans="13:14" x14ac:dyDescent="0.3">
      <c r="M322" s="9">
        <v>20000</v>
      </c>
      <c r="N322" s="9" t="s">
        <v>8219</v>
      </c>
    </row>
    <row r="323" spans="13:14" x14ac:dyDescent="0.3">
      <c r="M323" s="9">
        <v>35000</v>
      </c>
      <c r="N323" s="9" t="s">
        <v>8219</v>
      </c>
    </row>
    <row r="324" spans="13:14" x14ac:dyDescent="0.3">
      <c r="M324" s="9">
        <v>25000</v>
      </c>
      <c r="N324" s="9" t="s">
        <v>8219</v>
      </c>
    </row>
    <row r="325" spans="13:14" x14ac:dyDescent="0.3">
      <c r="M325" s="9">
        <v>5400</v>
      </c>
      <c r="N325" s="9" t="s">
        <v>8219</v>
      </c>
    </row>
    <row r="326" spans="13:14" x14ac:dyDescent="0.3">
      <c r="M326" s="9">
        <v>8500</v>
      </c>
      <c r="N326" s="9" t="s">
        <v>8219</v>
      </c>
    </row>
    <row r="327" spans="13:14" x14ac:dyDescent="0.3">
      <c r="M327" s="9">
        <v>50000</v>
      </c>
      <c r="N327" s="9" t="s">
        <v>8219</v>
      </c>
    </row>
    <row r="328" spans="13:14" x14ac:dyDescent="0.3">
      <c r="M328" s="9">
        <v>150000</v>
      </c>
      <c r="N328" s="9" t="s">
        <v>8219</v>
      </c>
    </row>
    <row r="329" spans="13:14" x14ac:dyDescent="0.3">
      <c r="M329" s="9">
        <v>4000</v>
      </c>
      <c r="N329" s="9" t="s">
        <v>8219</v>
      </c>
    </row>
    <row r="330" spans="13:14" x14ac:dyDescent="0.3">
      <c r="M330" s="9">
        <v>75000</v>
      </c>
      <c r="N330" s="9" t="s">
        <v>8219</v>
      </c>
    </row>
    <row r="331" spans="13:14" x14ac:dyDescent="0.3">
      <c r="M331" s="9">
        <v>10000</v>
      </c>
      <c r="N331" s="9" t="s">
        <v>8219</v>
      </c>
    </row>
    <row r="332" spans="13:14" x14ac:dyDescent="0.3">
      <c r="M332" s="9">
        <v>35000</v>
      </c>
      <c r="N332" s="9" t="s">
        <v>8219</v>
      </c>
    </row>
    <row r="333" spans="13:14" x14ac:dyDescent="0.3">
      <c r="M333" s="9">
        <v>40000</v>
      </c>
      <c r="N333" s="9" t="s">
        <v>8219</v>
      </c>
    </row>
    <row r="334" spans="13:14" x14ac:dyDescent="0.3">
      <c r="M334" s="9">
        <v>100000</v>
      </c>
      <c r="N334" s="9" t="s">
        <v>8219</v>
      </c>
    </row>
    <row r="335" spans="13:14" x14ac:dyDescent="0.3">
      <c r="M335" s="9">
        <v>40000</v>
      </c>
      <c r="N335" s="9" t="s">
        <v>8219</v>
      </c>
    </row>
    <row r="336" spans="13:14" x14ac:dyDescent="0.3">
      <c r="M336" s="9">
        <v>10000</v>
      </c>
      <c r="N336" s="9" t="s">
        <v>8219</v>
      </c>
    </row>
    <row r="337" spans="13:14" x14ac:dyDescent="0.3">
      <c r="M337" s="9">
        <v>8500</v>
      </c>
      <c r="N337" s="9" t="s">
        <v>8219</v>
      </c>
    </row>
    <row r="338" spans="13:14" x14ac:dyDescent="0.3">
      <c r="M338" s="9">
        <v>25000</v>
      </c>
      <c r="N338" s="9" t="s">
        <v>8219</v>
      </c>
    </row>
    <row r="339" spans="13:14" x14ac:dyDescent="0.3">
      <c r="M339" s="9">
        <v>3000</v>
      </c>
      <c r="N339" s="9" t="s">
        <v>8219</v>
      </c>
    </row>
    <row r="340" spans="13:14" x14ac:dyDescent="0.3">
      <c r="M340" s="9">
        <v>15000</v>
      </c>
      <c r="N340" s="9" t="s">
        <v>8219</v>
      </c>
    </row>
    <row r="341" spans="13:14" x14ac:dyDescent="0.3">
      <c r="M341" s="9">
        <v>6000</v>
      </c>
      <c r="N341" s="9" t="s">
        <v>8219</v>
      </c>
    </row>
    <row r="342" spans="13:14" x14ac:dyDescent="0.3">
      <c r="M342" s="9">
        <v>35000</v>
      </c>
      <c r="N342" s="9" t="s">
        <v>8219</v>
      </c>
    </row>
    <row r="343" spans="13:14" x14ac:dyDescent="0.3">
      <c r="M343" s="9">
        <v>3500</v>
      </c>
      <c r="N343" s="9" t="s">
        <v>8219</v>
      </c>
    </row>
    <row r="344" spans="13:14" x14ac:dyDescent="0.3">
      <c r="M344" s="9">
        <v>55000</v>
      </c>
      <c r="N344" s="9" t="s">
        <v>8219</v>
      </c>
    </row>
    <row r="345" spans="13:14" x14ac:dyDescent="0.3">
      <c r="M345" s="9">
        <v>30000</v>
      </c>
      <c r="N345" s="9" t="s">
        <v>8219</v>
      </c>
    </row>
    <row r="346" spans="13:14" x14ac:dyDescent="0.3">
      <c r="M346" s="9">
        <v>33500</v>
      </c>
      <c r="N346" s="9" t="s">
        <v>8219</v>
      </c>
    </row>
    <row r="347" spans="13:14" x14ac:dyDescent="0.3">
      <c r="M347" s="9">
        <v>14500</v>
      </c>
      <c r="N347" s="9" t="s">
        <v>8219</v>
      </c>
    </row>
    <row r="348" spans="13:14" x14ac:dyDescent="0.3">
      <c r="M348" s="9">
        <v>10000</v>
      </c>
      <c r="N348" s="9" t="s">
        <v>8219</v>
      </c>
    </row>
    <row r="349" spans="13:14" x14ac:dyDescent="0.3">
      <c r="M349" s="9">
        <v>40000</v>
      </c>
      <c r="N349" s="9" t="s">
        <v>8219</v>
      </c>
    </row>
    <row r="350" spans="13:14" x14ac:dyDescent="0.3">
      <c r="M350" s="9">
        <v>10000</v>
      </c>
      <c r="N350" s="9" t="s">
        <v>8219</v>
      </c>
    </row>
    <row r="351" spans="13:14" x14ac:dyDescent="0.3">
      <c r="M351" s="9">
        <v>11260</v>
      </c>
      <c r="N351" s="9" t="s">
        <v>8219</v>
      </c>
    </row>
    <row r="352" spans="13:14" x14ac:dyDescent="0.3">
      <c r="M352" s="9">
        <v>25000</v>
      </c>
      <c r="N352" s="9" t="s">
        <v>8219</v>
      </c>
    </row>
    <row r="353" spans="13:14" x14ac:dyDescent="0.3">
      <c r="M353" s="9">
        <v>34000</v>
      </c>
      <c r="N353" s="9" t="s">
        <v>8219</v>
      </c>
    </row>
    <row r="354" spans="13:14" x14ac:dyDescent="0.3">
      <c r="M354" s="9">
        <v>10000</v>
      </c>
      <c r="N354" s="9" t="s">
        <v>8219</v>
      </c>
    </row>
    <row r="355" spans="13:14" x14ac:dyDescent="0.3">
      <c r="M355" s="9">
        <v>58425</v>
      </c>
      <c r="N355" s="9" t="s">
        <v>8219</v>
      </c>
    </row>
    <row r="356" spans="13:14" x14ac:dyDescent="0.3">
      <c r="M356" s="9">
        <v>3500</v>
      </c>
      <c r="N356" s="9" t="s">
        <v>8219</v>
      </c>
    </row>
    <row r="357" spans="13:14" x14ac:dyDescent="0.3">
      <c r="M357" s="9">
        <v>35000</v>
      </c>
      <c r="N357" s="9" t="s">
        <v>8219</v>
      </c>
    </row>
    <row r="358" spans="13:14" x14ac:dyDescent="0.3">
      <c r="M358" s="9">
        <v>7500</v>
      </c>
      <c r="N358" s="9" t="s">
        <v>8219</v>
      </c>
    </row>
    <row r="359" spans="13:14" x14ac:dyDescent="0.3">
      <c r="M359" s="9">
        <v>15000</v>
      </c>
      <c r="N359" s="9" t="s">
        <v>8219</v>
      </c>
    </row>
    <row r="360" spans="13:14" x14ac:dyDescent="0.3">
      <c r="M360" s="9">
        <v>50000</v>
      </c>
      <c r="N360" s="9" t="s">
        <v>8219</v>
      </c>
    </row>
    <row r="361" spans="13:14" x14ac:dyDescent="0.3">
      <c r="M361" s="9">
        <v>24200</v>
      </c>
      <c r="N361" s="9" t="s">
        <v>8219</v>
      </c>
    </row>
    <row r="362" spans="13:14" x14ac:dyDescent="0.3">
      <c r="M362" s="9">
        <v>12000</v>
      </c>
      <c r="N362" s="9" t="s">
        <v>8219</v>
      </c>
    </row>
    <row r="363" spans="13:14" x14ac:dyDescent="0.3">
      <c r="M363" s="9">
        <v>35000</v>
      </c>
      <c r="N363" s="9" t="s">
        <v>8219</v>
      </c>
    </row>
    <row r="364" spans="13:14" x14ac:dyDescent="0.3">
      <c r="M364" s="9">
        <v>9665</v>
      </c>
      <c r="N364" s="9" t="s">
        <v>8219</v>
      </c>
    </row>
    <row r="365" spans="13:14" x14ac:dyDescent="0.3">
      <c r="M365" s="9">
        <v>8925</v>
      </c>
      <c r="N365" s="9" t="s">
        <v>8219</v>
      </c>
    </row>
    <row r="366" spans="13:14" x14ac:dyDescent="0.3">
      <c r="M366" s="9">
        <v>7000</v>
      </c>
      <c r="N366" s="9" t="s">
        <v>8219</v>
      </c>
    </row>
    <row r="367" spans="13:14" x14ac:dyDescent="0.3">
      <c r="M367" s="9">
        <v>15000</v>
      </c>
      <c r="N367" s="9" t="s">
        <v>8219</v>
      </c>
    </row>
    <row r="368" spans="13:14" x14ac:dyDescent="0.3">
      <c r="M368" s="9">
        <v>38000</v>
      </c>
      <c r="N368" s="9" t="s">
        <v>8219</v>
      </c>
    </row>
    <row r="369" spans="13:14" x14ac:dyDescent="0.3">
      <c r="M369" s="9">
        <v>10000</v>
      </c>
      <c r="N369" s="9" t="s">
        <v>8219</v>
      </c>
    </row>
    <row r="370" spans="13:14" x14ac:dyDescent="0.3">
      <c r="M370" s="9">
        <v>12500</v>
      </c>
      <c r="N370" s="9" t="s">
        <v>8219</v>
      </c>
    </row>
    <row r="371" spans="13:14" x14ac:dyDescent="0.3">
      <c r="M371" s="9">
        <v>6500</v>
      </c>
      <c r="N371" s="9" t="s">
        <v>8219</v>
      </c>
    </row>
    <row r="372" spans="13:14" x14ac:dyDescent="0.3">
      <c r="M372" s="9">
        <v>25000</v>
      </c>
      <c r="N372" s="9" t="s">
        <v>8219</v>
      </c>
    </row>
    <row r="373" spans="13:14" x14ac:dyDescent="0.3">
      <c r="M373" s="9">
        <v>150000</v>
      </c>
      <c r="N373" s="9" t="s">
        <v>8219</v>
      </c>
    </row>
    <row r="374" spans="13:14" x14ac:dyDescent="0.3">
      <c r="M374" s="9">
        <v>300</v>
      </c>
      <c r="N374" s="9" t="s">
        <v>8219</v>
      </c>
    </row>
    <row r="375" spans="13:14" x14ac:dyDescent="0.3">
      <c r="M375" s="9">
        <v>7500</v>
      </c>
      <c r="N375" s="9" t="s">
        <v>8219</v>
      </c>
    </row>
    <row r="376" spans="13:14" x14ac:dyDescent="0.3">
      <c r="M376" s="9">
        <v>6000</v>
      </c>
      <c r="N376" s="9" t="s">
        <v>8219</v>
      </c>
    </row>
    <row r="377" spans="13:14" x14ac:dyDescent="0.3">
      <c r="M377" s="9">
        <v>500</v>
      </c>
      <c r="N377" s="9" t="s">
        <v>8219</v>
      </c>
    </row>
    <row r="378" spans="13:14" x14ac:dyDescent="0.3">
      <c r="M378" s="9">
        <v>2450</v>
      </c>
      <c r="N378" s="9" t="s">
        <v>8219</v>
      </c>
    </row>
    <row r="379" spans="13:14" x14ac:dyDescent="0.3">
      <c r="M379" s="9">
        <v>12000</v>
      </c>
      <c r="N379" s="9" t="s">
        <v>8219</v>
      </c>
    </row>
    <row r="380" spans="13:14" x14ac:dyDescent="0.3">
      <c r="M380" s="9">
        <v>3000</v>
      </c>
      <c r="N380" s="9" t="s">
        <v>8219</v>
      </c>
    </row>
    <row r="381" spans="13:14" x14ac:dyDescent="0.3">
      <c r="M381" s="9">
        <v>15000</v>
      </c>
      <c r="N381" s="9" t="s">
        <v>8219</v>
      </c>
    </row>
    <row r="382" spans="13:14" x14ac:dyDescent="0.3">
      <c r="M382" s="9">
        <v>4000</v>
      </c>
      <c r="N382" s="9" t="s">
        <v>8219</v>
      </c>
    </row>
    <row r="383" spans="13:14" x14ac:dyDescent="0.3">
      <c r="M383" s="9">
        <v>25000</v>
      </c>
      <c r="N383" s="9" t="s">
        <v>8219</v>
      </c>
    </row>
    <row r="384" spans="13:14" x14ac:dyDescent="0.3">
      <c r="M384" s="9">
        <v>600</v>
      </c>
      <c r="N384" s="9" t="s">
        <v>8219</v>
      </c>
    </row>
    <row r="385" spans="13:14" x14ac:dyDescent="0.3">
      <c r="M385" s="9">
        <v>999</v>
      </c>
      <c r="N385" s="9" t="s">
        <v>8219</v>
      </c>
    </row>
    <row r="386" spans="13:14" x14ac:dyDescent="0.3">
      <c r="M386" s="9">
        <v>20000</v>
      </c>
      <c r="N386" s="9" t="s">
        <v>8219</v>
      </c>
    </row>
    <row r="387" spans="13:14" x14ac:dyDescent="0.3">
      <c r="M387" s="9">
        <v>25000</v>
      </c>
      <c r="N387" s="9" t="s">
        <v>8219</v>
      </c>
    </row>
    <row r="388" spans="13:14" x14ac:dyDescent="0.3">
      <c r="M388" s="9">
        <v>600</v>
      </c>
      <c r="N388" s="9" t="s">
        <v>8219</v>
      </c>
    </row>
    <row r="389" spans="13:14" x14ac:dyDescent="0.3">
      <c r="M389" s="9">
        <v>38000</v>
      </c>
      <c r="N389" s="9" t="s">
        <v>8219</v>
      </c>
    </row>
    <row r="390" spans="13:14" x14ac:dyDescent="0.3">
      <c r="M390" s="9">
        <v>5000</v>
      </c>
      <c r="N390" s="9" t="s">
        <v>8219</v>
      </c>
    </row>
    <row r="391" spans="13:14" x14ac:dyDescent="0.3">
      <c r="M391" s="9">
        <v>68000</v>
      </c>
      <c r="N391" s="9" t="s">
        <v>8219</v>
      </c>
    </row>
    <row r="392" spans="13:14" x14ac:dyDescent="0.3">
      <c r="M392" s="9">
        <v>1000</v>
      </c>
      <c r="N392" s="9" t="s">
        <v>8219</v>
      </c>
    </row>
    <row r="393" spans="13:14" x14ac:dyDescent="0.3">
      <c r="M393" s="9">
        <v>20000</v>
      </c>
      <c r="N393" s="9" t="s">
        <v>8219</v>
      </c>
    </row>
    <row r="394" spans="13:14" x14ac:dyDescent="0.3">
      <c r="M394" s="9">
        <v>18500</v>
      </c>
      <c r="N394" s="9" t="s">
        <v>8219</v>
      </c>
    </row>
    <row r="395" spans="13:14" x14ac:dyDescent="0.3">
      <c r="M395" s="9">
        <v>50000</v>
      </c>
      <c r="N395" s="9" t="s">
        <v>8219</v>
      </c>
    </row>
    <row r="396" spans="13:14" x14ac:dyDescent="0.3">
      <c r="M396" s="9">
        <v>4700</v>
      </c>
      <c r="N396" s="9" t="s">
        <v>8219</v>
      </c>
    </row>
    <row r="397" spans="13:14" x14ac:dyDescent="0.3">
      <c r="M397" s="9">
        <v>10000</v>
      </c>
      <c r="N397" s="9" t="s">
        <v>8219</v>
      </c>
    </row>
    <row r="398" spans="13:14" x14ac:dyDescent="0.3">
      <c r="M398" s="9">
        <v>15000</v>
      </c>
      <c r="N398" s="9" t="s">
        <v>8219</v>
      </c>
    </row>
    <row r="399" spans="13:14" x14ac:dyDescent="0.3">
      <c r="M399" s="9">
        <v>12444</v>
      </c>
      <c r="N399" s="9" t="s">
        <v>8219</v>
      </c>
    </row>
    <row r="400" spans="13:14" x14ac:dyDescent="0.3">
      <c r="M400" s="9">
        <v>7500</v>
      </c>
      <c r="N400" s="9" t="s">
        <v>8219</v>
      </c>
    </row>
    <row r="401" spans="13:14" x14ac:dyDescent="0.3">
      <c r="M401" s="9">
        <v>20000</v>
      </c>
      <c r="N401" s="9" t="s">
        <v>8219</v>
      </c>
    </row>
    <row r="402" spans="13:14" x14ac:dyDescent="0.3">
      <c r="M402" s="9">
        <v>10000</v>
      </c>
      <c r="N402" s="9" t="s">
        <v>8219</v>
      </c>
    </row>
    <row r="403" spans="13:14" x14ac:dyDescent="0.3">
      <c r="M403" s="9">
        <v>50000</v>
      </c>
      <c r="N403" s="9" t="s">
        <v>8219</v>
      </c>
    </row>
    <row r="404" spans="13:14" x14ac:dyDescent="0.3">
      <c r="M404" s="9">
        <v>2000</v>
      </c>
      <c r="N404" s="9" t="s">
        <v>8219</v>
      </c>
    </row>
    <row r="405" spans="13:14" x14ac:dyDescent="0.3">
      <c r="M405" s="9">
        <v>5000</v>
      </c>
      <c r="N405" s="9" t="s">
        <v>8219</v>
      </c>
    </row>
    <row r="406" spans="13:14" x14ac:dyDescent="0.3">
      <c r="M406" s="9">
        <v>35000</v>
      </c>
      <c r="N406" s="9" t="s">
        <v>8219</v>
      </c>
    </row>
    <row r="407" spans="13:14" x14ac:dyDescent="0.3">
      <c r="M407" s="9">
        <v>2820</v>
      </c>
      <c r="N407" s="9" t="s">
        <v>8219</v>
      </c>
    </row>
    <row r="408" spans="13:14" x14ac:dyDescent="0.3">
      <c r="M408" s="9">
        <v>2800</v>
      </c>
      <c r="N408" s="9" t="s">
        <v>8219</v>
      </c>
    </row>
    <row r="409" spans="13:14" x14ac:dyDescent="0.3">
      <c r="M409" s="9">
        <v>2000</v>
      </c>
      <c r="N409" s="9" t="s">
        <v>8219</v>
      </c>
    </row>
    <row r="410" spans="13:14" x14ac:dyDescent="0.3">
      <c r="M410" s="9">
        <v>6000</v>
      </c>
      <c r="N410" s="9" t="s">
        <v>8219</v>
      </c>
    </row>
    <row r="411" spans="13:14" x14ac:dyDescent="0.3">
      <c r="M411" s="9">
        <v>500</v>
      </c>
      <c r="N411" s="9" t="s">
        <v>8219</v>
      </c>
    </row>
    <row r="412" spans="13:14" x14ac:dyDescent="0.3">
      <c r="M412" s="9">
        <v>1000</v>
      </c>
      <c r="N412" s="9" t="s">
        <v>8219</v>
      </c>
    </row>
    <row r="413" spans="13:14" x14ac:dyDescent="0.3">
      <c r="M413" s="9">
        <v>30000</v>
      </c>
      <c r="N413" s="9" t="s">
        <v>8219</v>
      </c>
    </row>
    <row r="414" spans="13:14" x14ac:dyDescent="0.3">
      <c r="M414" s="9">
        <v>2500</v>
      </c>
      <c r="N414" s="9" t="s">
        <v>8219</v>
      </c>
    </row>
    <row r="415" spans="13:14" x14ac:dyDescent="0.3">
      <c r="M415" s="9">
        <v>12800</v>
      </c>
      <c r="N415" s="9" t="s">
        <v>8219</v>
      </c>
    </row>
    <row r="416" spans="13:14" x14ac:dyDescent="0.3">
      <c r="M416" s="9">
        <v>18500</v>
      </c>
      <c r="N416" s="9" t="s">
        <v>8219</v>
      </c>
    </row>
    <row r="417" spans="13:14" x14ac:dyDescent="0.3">
      <c r="M417" s="9">
        <v>1400</v>
      </c>
      <c r="N417" s="9" t="s">
        <v>8219</v>
      </c>
    </row>
    <row r="418" spans="13:14" x14ac:dyDescent="0.3">
      <c r="M418" s="9">
        <v>1000</v>
      </c>
      <c r="N418" s="9" t="s">
        <v>8219</v>
      </c>
    </row>
    <row r="419" spans="13:14" x14ac:dyDescent="0.3">
      <c r="M419" s="9">
        <v>10500</v>
      </c>
      <c r="N419" s="9" t="s">
        <v>8219</v>
      </c>
    </row>
    <row r="420" spans="13:14" x14ac:dyDescent="0.3">
      <c r="M420" s="9">
        <v>22400</v>
      </c>
      <c r="N420" s="9" t="s">
        <v>8219</v>
      </c>
    </row>
    <row r="421" spans="13:14" x14ac:dyDescent="0.3">
      <c r="M421" s="9">
        <v>8000</v>
      </c>
      <c r="N421" s="9" t="s">
        <v>8219</v>
      </c>
    </row>
    <row r="422" spans="13:14" x14ac:dyDescent="0.3">
      <c r="M422" s="9">
        <v>3300</v>
      </c>
      <c r="N422" s="9" t="s">
        <v>8221</v>
      </c>
    </row>
    <row r="423" spans="13:14" x14ac:dyDescent="0.3">
      <c r="M423" s="9">
        <v>15000</v>
      </c>
      <c r="N423" s="9" t="s">
        <v>8221</v>
      </c>
    </row>
    <row r="424" spans="13:14" x14ac:dyDescent="0.3">
      <c r="M424" s="9">
        <v>40000</v>
      </c>
      <c r="N424" s="9" t="s">
        <v>8221</v>
      </c>
    </row>
    <row r="425" spans="13:14" x14ac:dyDescent="0.3">
      <c r="M425" s="9">
        <v>20000</v>
      </c>
      <c r="N425" s="9" t="s">
        <v>8221</v>
      </c>
    </row>
    <row r="426" spans="13:14" x14ac:dyDescent="0.3">
      <c r="M426" s="9">
        <v>3000</v>
      </c>
      <c r="N426" s="9" t="s">
        <v>8221</v>
      </c>
    </row>
    <row r="427" spans="13:14" x14ac:dyDescent="0.3">
      <c r="M427" s="9">
        <v>50000</v>
      </c>
      <c r="N427" s="9" t="s">
        <v>8221</v>
      </c>
    </row>
    <row r="428" spans="13:14" x14ac:dyDescent="0.3">
      <c r="M428" s="9">
        <v>10000</v>
      </c>
      <c r="N428" s="9" t="s">
        <v>8221</v>
      </c>
    </row>
    <row r="429" spans="13:14" x14ac:dyDescent="0.3">
      <c r="M429" s="9">
        <v>6500</v>
      </c>
      <c r="N429" s="9" t="s">
        <v>8221</v>
      </c>
    </row>
    <row r="430" spans="13:14" x14ac:dyDescent="0.3">
      <c r="M430" s="9">
        <v>12000</v>
      </c>
      <c r="N430" s="9" t="s">
        <v>8221</v>
      </c>
    </row>
    <row r="431" spans="13:14" x14ac:dyDescent="0.3">
      <c r="M431" s="9">
        <v>5000</v>
      </c>
      <c r="N431" s="9" t="s">
        <v>8221</v>
      </c>
    </row>
    <row r="432" spans="13:14" x14ac:dyDescent="0.3">
      <c r="M432" s="9">
        <v>1000</v>
      </c>
      <c r="N432" s="9" t="s">
        <v>8221</v>
      </c>
    </row>
    <row r="433" spans="13:14" x14ac:dyDescent="0.3">
      <c r="M433" s="9">
        <v>3000</v>
      </c>
      <c r="N433" s="9" t="s">
        <v>8221</v>
      </c>
    </row>
    <row r="434" spans="13:14" x14ac:dyDescent="0.3">
      <c r="M434" s="9">
        <v>6000</v>
      </c>
      <c r="N434" s="9" t="s">
        <v>8221</v>
      </c>
    </row>
    <row r="435" spans="13:14" x14ac:dyDescent="0.3">
      <c r="M435" s="9">
        <v>3000</v>
      </c>
      <c r="N435" s="9" t="s">
        <v>8221</v>
      </c>
    </row>
    <row r="436" spans="13:14" x14ac:dyDescent="0.3">
      <c r="M436" s="9">
        <v>2500</v>
      </c>
      <c r="N436" s="9" t="s">
        <v>8221</v>
      </c>
    </row>
    <row r="437" spans="13:14" x14ac:dyDescent="0.3">
      <c r="M437" s="9">
        <v>110000</v>
      </c>
      <c r="N437" s="9" t="s">
        <v>8221</v>
      </c>
    </row>
    <row r="438" spans="13:14" x14ac:dyDescent="0.3">
      <c r="M438" s="9">
        <v>1000</v>
      </c>
      <c r="N438" s="9" t="s">
        <v>8221</v>
      </c>
    </row>
    <row r="439" spans="13:14" x14ac:dyDescent="0.3">
      <c r="M439" s="9">
        <v>7000</v>
      </c>
      <c r="N439" s="9" t="s">
        <v>8221</v>
      </c>
    </row>
    <row r="440" spans="13:14" x14ac:dyDescent="0.3">
      <c r="M440" s="9">
        <v>20000</v>
      </c>
      <c r="N440" s="9" t="s">
        <v>8221</v>
      </c>
    </row>
    <row r="441" spans="13:14" x14ac:dyDescent="0.3">
      <c r="M441" s="9">
        <v>450</v>
      </c>
      <c r="N441" s="9" t="s">
        <v>8221</v>
      </c>
    </row>
    <row r="442" spans="13:14" x14ac:dyDescent="0.3">
      <c r="M442" s="9">
        <v>5000</v>
      </c>
      <c r="N442" s="9" t="s">
        <v>8221</v>
      </c>
    </row>
    <row r="443" spans="13:14" x14ac:dyDescent="0.3">
      <c r="M443" s="9">
        <v>400</v>
      </c>
      <c r="N443" s="9" t="s">
        <v>8221</v>
      </c>
    </row>
    <row r="444" spans="13:14" x14ac:dyDescent="0.3">
      <c r="M444" s="9">
        <v>17000</v>
      </c>
      <c r="N444" s="9" t="s">
        <v>8221</v>
      </c>
    </row>
    <row r="445" spans="13:14" x14ac:dyDescent="0.3">
      <c r="M445" s="9">
        <v>10000</v>
      </c>
      <c r="N445" s="9" t="s">
        <v>8221</v>
      </c>
    </row>
    <row r="446" spans="13:14" x14ac:dyDescent="0.3">
      <c r="M446" s="9">
        <v>1000</v>
      </c>
      <c r="N446" s="9" t="s">
        <v>8221</v>
      </c>
    </row>
    <row r="447" spans="13:14" x14ac:dyDescent="0.3">
      <c r="M447" s="9">
        <v>60000</v>
      </c>
      <c r="N447" s="9" t="s">
        <v>8221</v>
      </c>
    </row>
    <row r="448" spans="13:14" x14ac:dyDescent="0.3">
      <c r="M448" s="9">
        <v>10500</v>
      </c>
      <c r="N448" s="9" t="s">
        <v>8221</v>
      </c>
    </row>
    <row r="449" spans="13:14" x14ac:dyDescent="0.3">
      <c r="M449" s="9">
        <v>30000</v>
      </c>
      <c r="N449" s="9" t="s">
        <v>8221</v>
      </c>
    </row>
    <row r="450" spans="13:14" x14ac:dyDescent="0.3">
      <c r="M450" s="9">
        <v>2500</v>
      </c>
      <c r="N450" s="9" t="s">
        <v>8221</v>
      </c>
    </row>
    <row r="451" spans="13:14" x14ac:dyDescent="0.3">
      <c r="M451" s="9">
        <v>2000</v>
      </c>
      <c r="N451" s="9" t="s">
        <v>8221</v>
      </c>
    </row>
    <row r="452" spans="13:14" x14ac:dyDescent="0.3">
      <c r="M452" s="9">
        <v>50000</v>
      </c>
      <c r="N452" s="9" t="s">
        <v>8221</v>
      </c>
    </row>
    <row r="453" spans="13:14" x14ac:dyDescent="0.3">
      <c r="M453" s="9">
        <v>20000</v>
      </c>
      <c r="N453" s="9" t="s">
        <v>8221</v>
      </c>
    </row>
    <row r="454" spans="13:14" x14ac:dyDescent="0.3">
      <c r="M454" s="9">
        <v>750</v>
      </c>
      <c r="N454" s="9" t="s">
        <v>8221</v>
      </c>
    </row>
    <row r="455" spans="13:14" x14ac:dyDescent="0.3">
      <c r="M455" s="9">
        <v>94875</v>
      </c>
      <c r="N455" s="9" t="s">
        <v>8221</v>
      </c>
    </row>
    <row r="456" spans="13:14" x14ac:dyDescent="0.3">
      <c r="M456" s="9">
        <v>10000</v>
      </c>
      <c r="N456" s="9" t="s">
        <v>8221</v>
      </c>
    </row>
    <row r="457" spans="13:14" x14ac:dyDescent="0.3">
      <c r="M457" s="9">
        <v>65000</v>
      </c>
      <c r="N457" s="9" t="s">
        <v>8221</v>
      </c>
    </row>
    <row r="458" spans="13:14" x14ac:dyDescent="0.3">
      <c r="M458" s="9">
        <v>8888</v>
      </c>
      <c r="N458" s="9" t="s">
        <v>8221</v>
      </c>
    </row>
    <row r="459" spans="13:14" x14ac:dyDescent="0.3">
      <c r="M459" s="9">
        <v>20000</v>
      </c>
      <c r="N459" s="9" t="s">
        <v>8221</v>
      </c>
    </row>
    <row r="460" spans="13:14" x14ac:dyDescent="0.3">
      <c r="M460" s="9">
        <v>10000</v>
      </c>
      <c r="N460" s="9" t="s">
        <v>8221</v>
      </c>
    </row>
    <row r="461" spans="13:14" x14ac:dyDescent="0.3">
      <c r="M461" s="9">
        <v>39000</v>
      </c>
      <c r="N461" s="9" t="s">
        <v>8221</v>
      </c>
    </row>
    <row r="462" spans="13:14" x14ac:dyDescent="0.3">
      <c r="M462" s="9">
        <v>8500</v>
      </c>
      <c r="N462" s="9" t="s">
        <v>8221</v>
      </c>
    </row>
    <row r="463" spans="13:14" x14ac:dyDescent="0.3">
      <c r="M463" s="9">
        <v>550</v>
      </c>
      <c r="N463" s="9" t="s">
        <v>8221</v>
      </c>
    </row>
    <row r="464" spans="13:14" x14ac:dyDescent="0.3">
      <c r="M464" s="9">
        <v>100000</v>
      </c>
      <c r="N464" s="9" t="s">
        <v>8221</v>
      </c>
    </row>
    <row r="465" spans="13:14" x14ac:dyDescent="0.3">
      <c r="M465" s="9">
        <v>55000</v>
      </c>
      <c r="N465" s="9" t="s">
        <v>8221</v>
      </c>
    </row>
    <row r="466" spans="13:14" x14ac:dyDescent="0.3">
      <c r="M466" s="9">
        <v>1010</v>
      </c>
      <c r="N466" s="9" t="s">
        <v>8221</v>
      </c>
    </row>
    <row r="467" spans="13:14" x14ac:dyDescent="0.3">
      <c r="M467" s="9">
        <v>512</v>
      </c>
      <c r="N467" s="9" t="s">
        <v>8221</v>
      </c>
    </row>
    <row r="468" spans="13:14" x14ac:dyDescent="0.3">
      <c r="M468" s="9">
        <v>10000</v>
      </c>
      <c r="N468" s="9" t="s">
        <v>8221</v>
      </c>
    </row>
    <row r="469" spans="13:14" x14ac:dyDescent="0.3">
      <c r="M469" s="9">
        <v>20000</v>
      </c>
      <c r="N469" s="9" t="s">
        <v>8221</v>
      </c>
    </row>
    <row r="470" spans="13:14" x14ac:dyDescent="0.3">
      <c r="M470" s="9">
        <v>7500</v>
      </c>
      <c r="N470" s="9" t="s">
        <v>8221</v>
      </c>
    </row>
    <row r="471" spans="13:14" x14ac:dyDescent="0.3">
      <c r="M471" s="9">
        <v>6000</v>
      </c>
      <c r="N471" s="9" t="s">
        <v>8221</v>
      </c>
    </row>
    <row r="472" spans="13:14" x14ac:dyDescent="0.3">
      <c r="M472" s="9">
        <v>5000</v>
      </c>
      <c r="N472" s="9" t="s">
        <v>8221</v>
      </c>
    </row>
    <row r="473" spans="13:14" x14ac:dyDescent="0.3">
      <c r="M473" s="9">
        <v>55000</v>
      </c>
      <c r="N473" s="9" t="s">
        <v>8221</v>
      </c>
    </row>
    <row r="474" spans="13:14" x14ac:dyDescent="0.3">
      <c r="M474" s="9">
        <v>800</v>
      </c>
      <c r="N474" s="9" t="s">
        <v>8221</v>
      </c>
    </row>
    <row r="475" spans="13:14" x14ac:dyDescent="0.3">
      <c r="M475" s="9">
        <v>30000</v>
      </c>
      <c r="N475" s="9" t="s">
        <v>8221</v>
      </c>
    </row>
    <row r="476" spans="13:14" x14ac:dyDescent="0.3">
      <c r="M476" s="9">
        <v>3300</v>
      </c>
      <c r="N476" s="9" t="s">
        <v>8221</v>
      </c>
    </row>
    <row r="477" spans="13:14" x14ac:dyDescent="0.3">
      <c r="M477" s="9">
        <v>2000</v>
      </c>
      <c r="N477" s="9" t="s">
        <v>8221</v>
      </c>
    </row>
    <row r="478" spans="13:14" x14ac:dyDescent="0.3">
      <c r="M478" s="9">
        <v>220000</v>
      </c>
      <c r="N478" s="9" t="s">
        <v>8221</v>
      </c>
    </row>
    <row r="479" spans="13:14" x14ac:dyDescent="0.3">
      <c r="M479" s="9">
        <v>1500</v>
      </c>
      <c r="N479" s="9" t="s">
        <v>8221</v>
      </c>
    </row>
    <row r="480" spans="13:14" x14ac:dyDescent="0.3">
      <c r="M480" s="9">
        <v>10000</v>
      </c>
      <c r="N480" s="9" t="s">
        <v>8221</v>
      </c>
    </row>
    <row r="481" spans="13:14" x14ac:dyDescent="0.3">
      <c r="M481" s="9">
        <v>15000</v>
      </c>
      <c r="N481" s="9" t="s">
        <v>8221</v>
      </c>
    </row>
    <row r="482" spans="13:14" x14ac:dyDescent="0.3">
      <c r="M482" s="9">
        <v>40000</v>
      </c>
      <c r="N482" s="9" t="s">
        <v>8221</v>
      </c>
    </row>
    <row r="483" spans="13:14" x14ac:dyDescent="0.3">
      <c r="M483" s="9">
        <v>30000</v>
      </c>
      <c r="N483" s="9" t="s">
        <v>8221</v>
      </c>
    </row>
    <row r="484" spans="13:14" x14ac:dyDescent="0.3">
      <c r="M484" s="9">
        <v>10000</v>
      </c>
      <c r="N484" s="9" t="s">
        <v>8221</v>
      </c>
    </row>
    <row r="485" spans="13:14" x14ac:dyDescent="0.3">
      <c r="M485" s="9">
        <v>15000</v>
      </c>
      <c r="N485" s="9" t="s">
        <v>8221</v>
      </c>
    </row>
    <row r="486" spans="13:14" x14ac:dyDescent="0.3">
      <c r="M486" s="9">
        <v>80000</v>
      </c>
      <c r="N486" s="9" t="s">
        <v>8221</v>
      </c>
    </row>
    <row r="487" spans="13:14" x14ac:dyDescent="0.3">
      <c r="M487" s="9">
        <v>37956</v>
      </c>
      <c r="N487" s="9" t="s">
        <v>8221</v>
      </c>
    </row>
    <row r="488" spans="13:14" x14ac:dyDescent="0.3">
      <c r="M488" s="9">
        <v>550000</v>
      </c>
      <c r="N488" s="9" t="s">
        <v>8221</v>
      </c>
    </row>
    <row r="489" spans="13:14" x14ac:dyDescent="0.3">
      <c r="M489" s="9">
        <v>50000</v>
      </c>
      <c r="N489" s="9" t="s">
        <v>8221</v>
      </c>
    </row>
    <row r="490" spans="13:14" x14ac:dyDescent="0.3">
      <c r="M490" s="9">
        <v>12000</v>
      </c>
      <c r="N490" s="9" t="s">
        <v>8221</v>
      </c>
    </row>
    <row r="491" spans="13:14" x14ac:dyDescent="0.3">
      <c r="M491" s="9">
        <v>74997</v>
      </c>
      <c r="N491" s="9" t="s">
        <v>8221</v>
      </c>
    </row>
    <row r="492" spans="13:14" x14ac:dyDescent="0.3">
      <c r="M492" s="9">
        <v>1000</v>
      </c>
      <c r="N492" s="9" t="s">
        <v>8221</v>
      </c>
    </row>
    <row r="493" spans="13:14" x14ac:dyDescent="0.3">
      <c r="M493" s="9">
        <v>10000</v>
      </c>
      <c r="N493" s="9" t="s">
        <v>8221</v>
      </c>
    </row>
    <row r="494" spans="13:14" x14ac:dyDescent="0.3">
      <c r="M494" s="9">
        <v>10000000</v>
      </c>
      <c r="N494" s="9" t="s">
        <v>8221</v>
      </c>
    </row>
    <row r="495" spans="13:14" x14ac:dyDescent="0.3">
      <c r="M495" s="9">
        <v>30000</v>
      </c>
      <c r="N495" s="9" t="s">
        <v>8221</v>
      </c>
    </row>
    <row r="496" spans="13:14" x14ac:dyDescent="0.3">
      <c r="M496" s="9">
        <v>20000</v>
      </c>
      <c r="N496" s="9" t="s">
        <v>8221</v>
      </c>
    </row>
    <row r="497" spans="13:14" x14ac:dyDescent="0.3">
      <c r="M497" s="9">
        <v>7000</v>
      </c>
      <c r="N497" s="9" t="s">
        <v>8221</v>
      </c>
    </row>
    <row r="498" spans="13:14" x14ac:dyDescent="0.3">
      <c r="M498" s="9">
        <v>60000</v>
      </c>
      <c r="N498" s="9" t="s">
        <v>8221</v>
      </c>
    </row>
    <row r="499" spans="13:14" x14ac:dyDescent="0.3">
      <c r="M499" s="9">
        <v>4480</v>
      </c>
      <c r="N499" s="9" t="s">
        <v>8221</v>
      </c>
    </row>
    <row r="500" spans="13:14" x14ac:dyDescent="0.3">
      <c r="M500" s="9">
        <v>65108</v>
      </c>
      <c r="N500" s="9" t="s">
        <v>8221</v>
      </c>
    </row>
    <row r="501" spans="13:14" x14ac:dyDescent="0.3">
      <c r="M501" s="9">
        <v>20000</v>
      </c>
      <c r="N501" s="9" t="s">
        <v>8221</v>
      </c>
    </row>
    <row r="502" spans="13:14" x14ac:dyDescent="0.3">
      <c r="M502" s="9">
        <v>6500</v>
      </c>
      <c r="N502" s="9" t="s">
        <v>8221</v>
      </c>
    </row>
    <row r="503" spans="13:14" x14ac:dyDescent="0.3">
      <c r="M503" s="9">
        <v>10000</v>
      </c>
      <c r="N503" s="9" t="s">
        <v>8221</v>
      </c>
    </row>
    <row r="504" spans="13:14" x14ac:dyDescent="0.3">
      <c r="M504" s="9">
        <v>20000</v>
      </c>
      <c r="N504" s="9" t="s">
        <v>8221</v>
      </c>
    </row>
    <row r="505" spans="13:14" x14ac:dyDescent="0.3">
      <c r="M505" s="9">
        <v>6500</v>
      </c>
      <c r="N505" s="9" t="s">
        <v>8221</v>
      </c>
    </row>
    <row r="506" spans="13:14" x14ac:dyDescent="0.3">
      <c r="M506" s="9">
        <v>24500</v>
      </c>
      <c r="N506" s="9" t="s">
        <v>8221</v>
      </c>
    </row>
    <row r="507" spans="13:14" x14ac:dyDescent="0.3">
      <c r="M507" s="9">
        <v>12000</v>
      </c>
      <c r="N507" s="9" t="s">
        <v>8221</v>
      </c>
    </row>
    <row r="508" spans="13:14" x14ac:dyDescent="0.3">
      <c r="M508" s="9">
        <v>200000</v>
      </c>
      <c r="N508" s="9" t="s">
        <v>8221</v>
      </c>
    </row>
    <row r="509" spans="13:14" x14ac:dyDescent="0.3">
      <c r="M509" s="9">
        <v>20000</v>
      </c>
      <c r="N509" s="9" t="s">
        <v>8221</v>
      </c>
    </row>
    <row r="510" spans="13:14" x14ac:dyDescent="0.3">
      <c r="M510" s="9">
        <v>50000</v>
      </c>
      <c r="N510" s="9" t="s">
        <v>8221</v>
      </c>
    </row>
    <row r="511" spans="13:14" x14ac:dyDescent="0.3">
      <c r="M511" s="9">
        <v>5000</v>
      </c>
      <c r="N511" s="9" t="s">
        <v>8221</v>
      </c>
    </row>
    <row r="512" spans="13:14" x14ac:dyDescent="0.3">
      <c r="M512" s="9">
        <v>14000</v>
      </c>
      <c r="N512" s="9" t="s">
        <v>8221</v>
      </c>
    </row>
    <row r="513" spans="13:14" x14ac:dyDescent="0.3">
      <c r="M513" s="9">
        <v>5000</v>
      </c>
      <c r="N513" s="9" t="s">
        <v>8221</v>
      </c>
    </row>
    <row r="514" spans="13:14" x14ac:dyDescent="0.3">
      <c r="M514" s="9">
        <v>8000</v>
      </c>
      <c r="N514" s="9" t="s">
        <v>8221</v>
      </c>
    </row>
    <row r="515" spans="13:14" x14ac:dyDescent="0.3">
      <c r="M515" s="9">
        <v>50000</v>
      </c>
      <c r="N515" s="9" t="s">
        <v>8221</v>
      </c>
    </row>
    <row r="516" spans="13:14" x14ac:dyDescent="0.3">
      <c r="M516" s="9">
        <v>1500</v>
      </c>
      <c r="N516" s="9" t="s">
        <v>8221</v>
      </c>
    </row>
    <row r="517" spans="13:14" x14ac:dyDescent="0.3">
      <c r="M517" s="9">
        <v>97000</v>
      </c>
      <c r="N517" s="9" t="s">
        <v>8221</v>
      </c>
    </row>
    <row r="518" spans="13:14" x14ac:dyDescent="0.3">
      <c r="M518" s="9">
        <v>5000</v>
      </c>
      <c r="N518" s="9" t="s">
        <v>8221</v>
      </c>
    </row>
    <row r="519" spans="13:14" x14ac:dyDescent="0.3">
      <c r="M519" s="9">
        <v>15000</v>
      </c>
      <c r="N519" s="9" t="s">
        <v>8221</v>
      </c>
    </row>
    <row r="520" spans="13:14" x14ac:dyDescent="0.3">
      <c r="M520" s="9">
        <v>7175</v>
      </c>
      <c r="N520" s="9" t="s">
        <v>8221</v>
      </c>
    </row>
    <row r="521" spans="13:14" x14ac:dyDescent="0.3">
      <c r="M521" s="9">
        <v>12001</v>
      </c>
      <c r="N521" s="9" t="s">
        <v>8221</v>
      </c>
    </row>
    <row r="522" spans="13:14" x14ac:dyDescent="0.3">
      <c r="M522" s="9">
        <v>5000</v>
      </c>
      <c r="N522" s="9" t="s">
        <v>8219</v>
      </c>
    </row>
    <row r="523" spans="13:14" x14ac:dyDescent="0.3">
      <c r="M523" s="9">
        <v>5000</v>
      </c>
      <c r="N523" s="9" t="s">
        <v>8219</v>
      </c>
    </row>
    <row r="524" spans="13:14" x14ac:dyDescent="0.3">
      <c r="M524" s="9">
        <v>3000</v>
      </c>
      <c r="N524" s="9" t="s">
        <v>8219</v>
      </c>
    </row>
    <row r="525" spans="13:14" x14ac:dyDescent="0.3">
      <c r="M525" s="9">
        <v>5000</v>
      </c>
      <c r="N525" s="9" t="s">
        <v>8219</v>
      </c>
    </row>
    <row r="526" spans="13:14" x14ac:dyDescent="0.3">
      <c r="M526" s="9">
        <v>3500</v>
      </c>
      <c r="N526" s="9" t="s">
        <v>8219</v>
      </c>
    </row>
    <row r="527" spans="13:14" x14ac:dyDescent="0.3">
      <c r="M527" s="9">
        <v>12000</v>
      </c>
      <c r="N527" s="9" t="s">
        <v>8219</v>
      </c>
    </row>
    <row r="528" spans="13:14" x14ac:dyDescent="0.3">
      <c r="M528" s="9">
        <v>1500</v>
      </c>
      <c r="N528" s="9" t="s">
        <v>8219</v>
      </c>
    </row>
    <row r="529" spans="13:14" x14ac:dyDescent="0.3">
      <c r="M529" s="9">
        <v>10000</v>
      </c>
      <c r="N529" s="9" t="s">
        <v>8219</v>
      </c>
    </row>
    <row r="530" spans="13:14" x14ac:dyDescent="0.3">
      <c r="M530" s="9">
        <v>1150</v>
      </c>
      <c r="N530" s="9" t="s">
        <v>8219</v>
      </c>
    </row>
    <row r="531" spans="13:14" x14ac:dyDescent="0.3">
      <c r="M531" s="9">
        <v>1200</v>
      </c>
      <c r="N531" s="9" t="s">
        <v>8219</v>
      </c>
    </row>
    <row r="532" spans="13:14" x14ac:dyDescent="0.3">
      <c r="M532" s="9">
        <v>3405</v>
      </c>
      <c r="N532" s="9" t="s">
        <v>8219</v>
      </c>
    </row>
    <row r="533" spans="13:14" x14ac:dyDescent="0.3">
      <c r="M533" s="9">
        <v>4000</v>
      </c>
      <c r="N533" s="9" t="s">
        <v>8219</v>
      </c>
    </row>
    <row r="534" spans="13:14" x14ac:dyDescent="0.3">
      <c r="M534" s="9">
        <v>10000</v>
      </c>
      <c r="N534" s="9" t="s">
        <v>8219</v>
      </c>
    </row>
    <row r="535" spans="13:14" x14ac:dyDescent="0.3">
      <c r="M535" s="9">
        <v>2000</v>
      </c>
      <c r="N535" s="9" t="s">
        <v>8219</v>
      </c>
    </row>
    <row r="536" spans="13:14" x14ac:dyDescent="0.3">
      <c r="M536" s="9">
        <v>15000</v>
      </c>
      <c r="N536" s="9" t="s">
        <v>8219</v>
      </c>
    </row>
    <row r="537" spans="13:14" x14ac:dyDescent="0.3">
      <c r="M537" s="9">
        <v>2000</v>
      </c>
      <c r="N537" s="9" t="s">
        <v>8219</v>
      </c>
    </row>
    <row r="538" spans="13:14" x14ac:dyDescent="0.3">
      <c r="M538" s="9">
        <v>3300</v>
      </c>
      <c r="N538" s="9" t="s">
        <v>8219</v>
      </c>
    </row>
    <row r="539" spans="13:14" x14ac:dyDescent="0.3">
      <c r="M539" s="9">
        <v>2000</v>
      </c>
      <c r="N539" s="9" t="s">
        <v>8219</v>
      </c>
    </row>
    <row r="540" spans="13:14" x14ac:dyDescent="0.3">
      <c r="M540" s="9">
        <v>5000</v>
      </c>
      <c r="N540" s="9" t="s">
        <v>8219</v>
      </c>
    </row>
    <row r="541" spans="13:14" x14ac:dyDescent="0.3">
      <c r="M541" s="9">
        <v>500</v>
      </c>
      <c r="N541" s="9" t="s">
        <v>8219</v>
      </c>
    </row>
    <row r="542" spans="13:14" x14ac:dyDescent="0.3">
      <c r="M542" s="9">
        <v>15000</v>
      </c>
      <c r="N542" s="9" t="s">
        <v>8221</v>
      </c>
    </row>
    <row r="543" spans="13:14" x14ac:dyDescent="0.3">
      <c r="M543" s="9">
        <v>4500</v>
      </c>
      <c r="N543" s="9" t="s">
        <v>8221</v>
      </c>
    </row>
    <row r="544" spans="13:14" x14ac:dyDescent="0.3">
      <c r="M544" s="9">
        <v>250000</v>
      </c>
      <c r="N544" s="9" t="s">
        <v>8221</v>
      </c>
    </row>
    <row r="545" spans="13:14" x14ac:dyDescent="0.3">
      <c r="M545" s="9">
        <v>22000</v>
      </c>
      <c r="N545" s="9" t="s">
        <v>8221</v>
      </c>
    </row>
    <row r="546" spans="13:14" x14ac:dyDescent="0.3">
      <c r="M546" s="9">
        <v>500</v>
      </c>
      <c r="N546" s="9" t="s">
        <v>8221</v>
      </c>
    </row>
    <row r="547" spans="13:14" x14ac:dyDescent="0.3">
      <c r="M547" s="9">
        <v>50000</v>
      </c>
      <c r="N547" s="9" t="s">
        <v>8221</v>
      </c>
    </row>
    <row r="548" spans="13:14" x14ac:dyDescent="0.3">
      <c r="M548" s="9">
        <v>60000</v>
      </c>
      <c r="N548" s="9" t="s">
        <v>8221</v>
      </c>
    </row>
    <row r="549" spans="13:14" x14ac:dyDescent="0.3">
      <c r="M549" s="9">
        <v>7500</v>
      </c>
      <c r="N549" s="9" t="s">
        <v>8221</v>
      </c>
    </row>
    <row r="550" spans="13:14" x14ac:dyDescent="0.3">
      <c r="M550" s="9">
        <v>10000</v>
      </c>
      <c r="N550" s="9" t="s">
        <v>8221</v>
      </c>
    </row>
    <row r="551" spans="13:14" x14ac:dyDescent="0.3">
      <c r="M551" s="9">
        <v>2500</v>
      </c>
      <c r="N551" s="9" t="s">
        <v>8221</v>
      </c>
    </row>
    <row r="552" spans="13:14" x14ac:dyDescent="0.3">
      <c r="M552" s="9">
        <v>5000</v>
      </c>
      <c r="N552" s="9" t="s">
        <v>8221</v>
      </c>
    </row>
    <row r="553" spans="13:14" x14ac:dyDescent="0.3">
      <c r="M553" s="9">
        <v>75000</v>
      </c>
      <c r="N553" s="9" t="s">
        <v>8221</v>
      </c>
    </row>
    <row r="554" spans="13:14" x14ac:dyDescent="0.3">
      <c r="M554" s="9">
        <v>45000</v>
      </c>
      <c r="N554" s="9" t="s">
        <v>8221</v>
      </c>
    </row>
    <row r="555" spans="13:14" x14ac:dyDescent="0.3">
      <c r="M555" s="9">
        <v>25000</v>
      </c>
      <c r="N555" s="9" t="s">
        <v>8221</v>
      </c>
    </row>
    <row r="556" spans="13:14" x14ac:dyDescent="0.3">
      <c r="M556" s="9">
        <v>3870</v>
      </c>
      <c r="N556" s="9" t="s">
        <v>8221</v>
      </c>
    </row>
    <row r="557" spans="13:14" x14ac:dyDescent="0.3">
      <c r="M557" s="9">
        <v>7500</v>
      </c>
      <c r="N557" s="9" t="s">
        <v>8221</v>
      </c>
    </row>
    <row r="558" spans="13:14" x14ac:dyDescent="0.3">
      <c r="M558" s="9">
        <v>8000</v>
      </c>
      <c r="N558" s="9" t="s">
        <v>8221</v>
      </c>
    </row>
    <row r="559" spans="13:14" x14ac:dyDescent="0.3">
      <c r="M559" s="9">
        <v>150000</v>
      </c>
      <c r="N559" s="9" t="s">
        <v>8221</v>
      </c>
    </row>
    <row r="560" spans="13:14" x14ac:dyDescent="0.3">
      <c r="M560" s="9">
        <v>750</v>
      </c>
      <c r="N560" s="9" t="s">
        <v>8221</v>
      </c>
    </row>
    <row r="561" spans="13:14" x14ac:dyDescent="0.3">
      <c r="M561" s="9">
        <v>240000</v>
      </c>
      <c r="N561" s="9" t="s">
        <v>8221</v>
      </c>
    </row>
    <row r="562" spans="13:14" x14ac:dyDescent="0.3">
      <c r="M562" s="9">
        <v>100000</v>
      </c>
      <c r="N562" s="9" t="s">
        <v>8221</v>
      </c>
    </row>
    <row r="563" spans="13:14" x14ac:dyDescent="0.3">
      <c r="M563" s="9">
        <v>15000</v>
      </c>
      <c r="N563" s="9" t="s">
        <v>8221</v>
      </c>
    </row>
    <row r="564" spans="13:14" x14ac:dyDescent="0.3">
      <c r="M564" s="9">
        <v>50000</v>
      </c>
      <c r="N564" s="9" t="s">
        <v>8221</v>
      </c>
    </row>
    <row r="565" spans="13:14" x14ac:dyDescent="0.3">
      <c r="M565" s="9">
        <v>75000</v>
      </c>
      <c r="N565" s="9" t="s">
        <v>8221</v>
      </c>
    </row>
    <row r="566" spans="13:14" x14ac:dyDescent="0.3">
      <c r="M566" s="9">
        <v>18000</v>
      </c>
      <c r="N566" s="9" t="s">
        <v>8221</v>
      </c>
    </row>
    <row r="567" spans="13:14" x14ac:dyDescent="0.3">
      <c r="M567" s="9">
        <v>25000</v>
      </c>
      <c r="N567" s="9" t="s">
        <v>8221</v>
      </c>
    </row>
    <row r="568" spans="13:14" x14ac:dyDescent="0.3">
      <c r="M568" s="9">
        <v>5000</v>
      </c>
      <c r="N568" s="9" t="s">
        <v>8221</v>
      </c>
    </row>
    <row r="569" spans="13:14" x14ac:dyDescent="0.3">
      <c r="M569" s="9">
        <v>10000</v>
      </c>
      <c r="N569" s="9" t="s">
        <v>8221</v>
      </c>
    </row>
    <row r="570" spans="13:14" x14ac:dyDescent="0.3">
      <c r="M570" s="9">
        <v>24500</v>
      </c>
      <c r="N570" s="9" t="s">
        <v>8221</v>
      </c>
    </row>
    <row r="571" spans="13:14" x14ac:dyDescent="0.3">
      <c r="M571" s="9">
        <v>2500</v>
      </c>
      <c r="N571" s="9" t="s">
        <v>8221</v>
      </c>
    </row>
    <row r="572" spans="13:14" x14ac:dyDescent="0.3">
      <c r="M572" s="9">
        <v>85000</v>
      </c>
      <c r="N572" s="9" t="s">
        <v>8221</v>
      </c>
    </row>
    <row r="573" spans="13:14" x14ac:dyDescent="0.3">
      <c r="M573" s="9">
        <v>25000</v>
      </c>
      <c r="N573" s="9" t="s">
        <v>8221</v>
      </c>
    </row>
    <row r="574" spans="13:14" x14ac:dyDescent="0.3">
      <c r="M574" s="9">
        <v>2500</v>
      </c>
      <c r="N574" s="9" t="s">
        <v>8221</v>
      </c>
    </row>
    <row r="575" spans="13:14" x14ac:dyDescent="0.3">
      <c r="M575" s="9">
        <v>88888</v>
      </c>
      <c r="N575" s="9" t="s">
        <v>8221</v>
      </c>
    </row>
    <row r="576" spans="13:14" x14ac:dyDescent="0.3">
      <c r="M576" s="9">
        <v>11180</v>
      </c>
      <c r="N576" s="9" t="s">
        <v>8221</v>
      </c>
    </row>
    <row r="577" spans="13:14" x14ac:dyDescent="0.3">
      <c r="M577" s="9">
        <v>60000</v>
      </c>
      <c r="N577" s="9" t="s">
        <v>8221</v>
      </c>
    </row>
    <row r="578" spans="13:14" x14ac:dyDescent="0.3">
      <c r="M578" s="9">
        <v>80000</v>
      </c>
      <c r="N578" s="9" t="s">
        <v>8221</v>
      </c>
    </row>
    <row r="579" spans="13:14" x14ac:dyDescent="0.3">
      <c r="M579" s="9">
        <v>5000</v>
      </c>
      <c r="N579" s="9" t="s">
        <v>8221</v>
      </c>
    </row>
    <row r="580" spans="13:14" x14ac:dyDescent="0.3">
      <c r="M580" s="9">
        <v>125000</v>
      </c>
      <c r="N580" s="9" t="s">
        <v>8221</v>
      </c>
    </row>
    <row r="581" spans="13:14" x14ac:dyDescent="0.3">
      <c r="M581" s="9">
        <v>12000</v>
      </c>
      <c r="N581" s="9" t="s">
        <v>8221</v>
      </c>
    </row>
    <row r="582" spans="13:14" x14ac:dyDescent="0.3">
      <c r="M582" s="9">
        <v>3000</v>
      </c>
      <c r="N582" s="9" t="s">
        <v>8221</v>
      </c>
    </row>
    <row r="583" spans="13:14" x14ac:dyDescent="0.3">
      <c r="M583" s="9">
        <v>400</v>
      </c>
      <c r="N583" s="9" t="s">
        <v>8221</v>
      </c>
    </row>
    <row r="584" spans="13:14" x14ac:dyDescent="0.3">
      <c r="M584" s="9">
        <v>100000</v>
      </c>
      <c r="N584" s="9" t="s">
        <v>8221</v>
      </c>
    </row>
    <row r="585" spans="13:14" x14ac:dyDescent="0.3">
      <c r="M585" s="9">
        <v>9000</v>
      </c>
      <c r="N585" s="9" t="s">
        <v>8221</v>
      </c>
    </row>
    <row r="586" spans="13:14" x14ac:dyDescent="0.3">
      <c r="M586" s="9">
        <v>1000</v>
      </c>
      <c r="N586" s="9" t="s">
        <v>8221</v>
      </c>
    </row>
    <row r="587" spans="13:14" x14ac:dyDescent="0.3">
      <c r="M587" s="9">
        <v>9000</v>
      </c>
      <c r="N587" s="9" t="s">
        <v>8221</v>
      </c>
    </row>
    <row r="588" spans="13:14" x14ac:dyDescent="0.3">
      <c r="M588" s="9">
        <v>10000</v>
      </c>
      <c r="N588" s="9" t="s">
        <v>8221</v>
      </c>
    </row>
    <row r="589" spans="13:14" x14ac:dyDescent="0.3">
      <c r="M589" s="9">
        <v>30000</v>
      </c>
      <c r="N589" s="9" t="s">
        <v>8221</v>
      </c>
    </row>
    <row r="590" spans="13:14" x14ac:dyDescent="0.3">
      <c r="M590" s="9">
        <v>9000</v>
      </c>
      <c r="N590" s="9" t="s">
        <v>8221</v>
      </c>
    </row>
    <row r="591" spans="13:14" x14ac:dyDescent="0.3">
      <c r="M591" s="9">
        <v>7500</v>
      </c>
      <c r="N591" s="9" t="s">
        <v>8221</v>
      </c>
    </row>
    <row r="592" spans="13:14" x14ac:dyDescent="0.3">
      <c r="M592" s="9">
        <v>5000</v>
      </c>
      <c r="N592" s="9" t="s">
        <v>8221</v>
      </c>
    </row>
    <row r="593" spans="13:14" x14ac:dyDescent="0.3">
      <c r="M593" s="9">
        <v>100000</v>
      </c>
      <c r="N593" s="9" t="s">
        <v>8221</v>
      </c>
    </row>
    <row r="594" spans="13:14" x14ac:dyDescent="0.3">
      <c r="M594" s="9">
        <v>7500</v>
      </c>
      <c r="N594" s="9" t="s">
        <v>8221</v>
      </c>
    </row>
    <row r="595" spans="13:14" x14ac:dyDescent="0.3">
      <c r="M595" s="9">
        <v>500</v>
      </c>
      <c r="N595" s="9" t="s">
        <v>8221</v>
      </c>
    </row>
    <row r="596" spans="13:14" x14ac:dyDescent="0.3">
      <c r="M596" s="9">
        <v>25000</v>
      </c>
      <c r="N596" s="9" t="s">
        <v>8221</v>
      </c>
    </row>
    <row r="597" spans="13:14" x14ac:dyDescent="0.3">
      <c r="M597" s="9">
        <v>100000</v>
      </c>
      <c r="N597" s="9" t="s">
        <v>8221</v>
      </c>
    </row>
    <row r="598" spans="13:14" x14ac:dyDescent="0.3">
      <c r="M598" s="9">
        <v>20000</v>
      </c>
      <c r="N598" s="9" t="s">
        <v>8221</v>
      </c>
    </row>
    <row r="599" spans="13:14" x14ac:dyDescent="0.3">
      <c r="M599" s="9">
        <v>7500</v>
      </c>
      <c r="N599" s="9" t="s">
        <v>8221</v>
      </c>
    </row>
    <row r="600" spans="13:14" x14ac:dyDescent="0.3">
      <c r="M600" s="9">
        <v>2500</v>
      </c>
      <c r="N600" s="9" t="s">
        <v>8221</v>
      </c>
    </row>
    <row r="601" spans="13:14" x14ac:dyDescent="0.3">
      <c r="M601" s="9">
        <v>50000</v>
      </c>
      <c r="N601" s="9" t="s">
        <v>8221</v>
      </c>
    </row>
    <row r="602" spans="13:14" x14ac:dyDescent="0.3">
      <c r="M602" s="9">
        <v>5000</v>
      </c>
      <c r="N602" s="9" t="s">
        <v>8220</v>
      </c>
    </row>
    <row r="603" spans="13:14" x14ac:dyDescent="0.3">
      <c r="M603" s="9">
        <v>10000</v>
      </c>
      <c r="N603" s="9" t="s">
        <v>8220</v>
      </c>
    </row>
    <row r="604" spans="13:14" x14ac:dyDescent="0.3">
      <c r="M604" s="9">
        <v>70000</v>
      </c>
      <c r="N604" s="9" t="s">
        <v>8220</v>
      </c>
    </row>
    <row r="605" spans="13:14" x14ac:dyDescent="0.3">
      <c r="M605" s="9">
        <v>15000</v>
      </c>
      <c r="N605" s="9" t="s">
        <v>8220</v>
      </c>
    </row>
    <row r="606" spans="13:14" x14ac:dyDescent="0.3">
      <c r="M606" s="9">
        <v>1500</v>
      </c>
      <c r="N606" s="9" t="s">
        <v>8220</v>
      </c>
    </row>
    <row r="607" spans="13:14" x14ac:dyDescent="0.3">
      <c r="M607" s="9">
        <v>5000</v>
      </c>
      <c r="N607" s="9" t="s">
        <v>8220</v>
      </c>
    </row>
    <row r="608" spans="13:14" x14ac:dyDescent="0.3">
      <c r="M608" s="9">
        <v>5000</v>
      </c>
      <c r="N608" s="9" t="s">
        <v>8220</v>
      </c>
    </row>
    <row r="609" spans="13:14" x14ac:dyDescent="0.3">
      <c r="M609" s="9">
        <v>250</v>
      </c>
      <c r="N609" s="9" t="s">
        <v>8220</v>
      </c>
    </row>
    <row r="610" spans="13:14" x14ac:dyDescent="0.3">
      <c r="M610" s="9">
        <v>150000</v>
      </c>
      <c r="N610" s="9" t="s">
        <v>8220</v>
      </c>
    </row>
    <row r="611" spans="13:14" x14ac:dyDescent="0.3">
      <c r="M611" s="9">
        <v>780</v>
      </c>
      <c r="N611" s="9" t="s">
        <v>8220</v>
      </c>
    </row>
    <row r="612" spans="13:14" x14ac:dyDescent="0.3">
      <c r="M612" s="9">
        <v>13803</v>
      </c>
      <c r="N612" s="9" t="s">
        <v>8220</v>
      </c>
    </row>
    <row r="613" spans="13:14" x14ac:dyDescent="0.3">
      <c r="M613" s="9">
        <v>80000</v>
      </c>
      <c r="N613" s="9" t="s">
        <v>8220</v>
      </c>
    </row>
    <row r="614" spans="13:14" x14ac:dyDescent="0.3">
      <c r="M614" s="9">
        <v>10000</v>
      </c>
      <c r="N614" s="9" t="s">
        <v>8220</v>
      </c>
    </row>
    <row r="615" spans="13:14" x14ac:dyDescent="0.3">
      <c r="M615" s="9">
        <v>60000</v>
      </c>
      <c r="N615" s="9" t="s">
        <v>8220</v>
      </c>
    </row>
    <row r="616" spans="13:14" x14ac:dyDescent="0.3">
      <c r="M616" s="9">
        <v>10000</v>
      </c>
      <c r="N616" s="9" t="s">
        <v>8220</v>
      </c>
    </row>
    <row r="617" spans="13:14" x14ac:dyDescent="0.3">
      <c r="M617" s="9">
        <v>515</v>
      </c>
      <c r="N617" s="9" t="s">
        <v>8220</v>
      </c>
    </row>
    <row r="618" spans="13:14" x14ac:dyDescent="0.3">
      <c r="M618" s="9">
        <v>5000</v>
      </c>
      <c r="N618" s="9" t="s">
        <v>8220</v>
      </c>
    </row>
    <row r="619" spans="13:14" x14ac:dyDescent="0.3">
      <c r="M619" s="9">
        <v>2000</v>
      </c>
      <c r="N619" s="9" t="s">
        <v>8220</v>
      </c>
    </row>
    <row r="620" spans="13:14" x14ac:dyDescent="0.3">
      <c r="M620" s="9">
        <v>400</v>
      </c>
      <c r="N620" s="9" t="s">
        <v>8220</v>
      </c>
    </row>
    <row r="621" spans="13:14" x14ac:dyDescent="0.3">
      <c r="M621" s="9">
        <v>2500000</v>
      </c>
      <c r="N621" s="9" t="s">
        <v>8220</v>
      </c>
    </row>
    <row r="622" spans="13:14" x14ac:dyDescent="0.3">
      <c r="M622" s="9">
        <v>30000</v>
      </c>
      <c r="N622" s="9" t="s">
        <v>8220</v>
      </c>
    </row>
    <row r="623" spans="13:14" x14ac:dyDescent="0.3">
      <c r="M623" s="9">
        <v>25000</v>
      </c>
      <c r="N623" s="9" t="s">
        <v>8220</v>
      </c>
    </row>
    <row r="624" spans="13:14" x14ac:dyDescent="0.3">
      <c r="M624" s="9">
        <v>6000</v>
      </c>
      <c r="N624" s="9" t="s">
        <v>8220</v>
      </c>
    </row>
    <row r="625" spans="13:14" x14ac:dyDescent="0.3">
      <c r="M625" s="9">
        <v>75000</v>
      </c>
      <c r="N625" s="9" t="s">
        <v>8220</v>
      </c>
    </row>
    <row r="626" spans="13:14" x14ac:dyDescent="0.3">
      <c r="M626" s="9">
        <v>5000</v>
      </c>
      <c r="N626" s="9" t="s">
        <v>8220</v>
      </c>
    </row>
    <row r="627" spans="13:14" x14ac:dyDescent="0.3">
      <c r="M627" s="9">
        <v>25000</v>
      </c>
      <c r="N627" s="9" t="s">
        <v>8220</v>
      </c>
    </row>
    <row r="628" spans="13:14" x14ac:dyDescent="0.3">
      <c r="M628" s="9">
        <v>25000</v>
      </c>
      <c r="N628" s="9" t="s">
        <v>8220</v>
      </c>
    </row>
    <row r="629" spans="13:14" x14ac:dyDescent="0.3">
      <c r="M629" s="9">
        <v>450000</v>
      </c>
      <c r="N629" s="9" t="s">
        <v>8220</v>
      </c>
    </row>
    <row r="630" spans="13:14" x14ac:dyDescent="0.3">
      <c r="M630" s="9">
        <v>5000</v>
      </c>
      <c r="N630" s="9" t="s">
        <v>8220</v>
      </c>
    </row>
    <row r="631" spans="13:14" x14ac:dyDescent="0.3">
      <c r="M631" s="9">
        <v>200000</v>
      </c>
      <c r="N631" s="9" t="s">
        <v>8220</v>
      </c>
    </row>
    <row r="632" spans="13:14" x14ac:dyDescent="0.3">
      <c r="M632" s="9">
        <v>11999</v>
      </c>
      <c r="N632" s="9" t="s">
        <v>8220</v>
      </c>
    </row>
    <row r="633" spans="13:14" x14ac:dyDescent="0.3">
      <c r="M633" s="9">
        <v>50000</v>
      </c>
      <c r="N633" s="9" t="s">
        <v>8220</v>
      </c>
    </row>
    <row r="634" spans="13:14" x14ac:dyDescent="0.3">
      <c r="M634" s="9">
        <v>20000</v>
      </c>
      <c r="N634" s="9" t="s">
        <v>8220</v>
      </c>
    </row>
    <row r="635" spans="13:14" x14ac:dyDescent="0.3">
      <c r="M635" s="9">
        <v>10000</v>
      </c>
      <c r="N635" s="9" t="s">
        <v>8220</v>
      </c>
    </row>
    <row r="636" spans="13:14" x14ac:dyDescent="0.3">
      <c r="M636" s="9">
        <v>5000</v>
      </c>
      <c r="N636" s="9" t="s">
        <v>8220</v>
      </c>
    </row>
    <row r="637" spans="13:14" x14ac:dyDescent="0.3">
      <c r="M637" s="9">
        <v>25000</v>
      </c>
      <c r="N637" s="9" t="s">
        <v>8220</v>
      </c>
    </row>
    <row r="638" spans="13:14" x14ac:dyDescent="0.3">
      <c r="M638" s="9">
        <v>2000</v>
      </c>
      <c r="N638" s="9" t="s">
        <v>8220</v>
      </c>
    </row>
    <row r="639" spans="13:14" x14ac:dyDescent="0.3">
      <c r="M639" s="9">
        <v>100000</v>
      </c>
      <c r="N639" s="9" t="s">
        <v>8220</v>
      </c>
    </row>
    <row r="640" spans="13:14" x14ac:dyDescent="0.3">
      <c r="M640" s="9">
        <v>200000</v>
      </c>
      <c r="N640" s="9" t="s">
        <v>8220</v>
      </c>
    </row>
    <row r="641" spans="13:14" x14ac:dyDescent="0.3">
      <c r="M641" s="9">
        <v>1000000</v>
      </c>
      <c r="N641" s="9" t="s">
        <v>8220</v>
      </c>
    </row>
    <row r="642" spans="13:14" x14ac:dyDescent="0.3">
      <c r="M642" s="9">
        <v>70</v>
      </c>
      <c r="N642" s="9" t="s">
        <v>8219</v>
      </c>
    </row>
    <row r="643" spans="13:14" x14ac:dyDescent="0.3">
      <c r="M643" s="9">
        <v>40000</v>
      </c>
      <c r="N643" s="9" t="s">
        <v>8219</v>
      </c>
    </row>
    <row r="644" spans="13:14" x14ac:dyDescent="0.3">
      <c r="M644" s="9">
        <v>20000</v>
      </c>
      <c r="N644" s="9" t="s">
        <v>8219</v>
      </c>
    </row>
    <row r="645" spans="13:14" x14ac:dyDescent="0.3">
      <c r="M645" s="9">
        <v>25000</v>
      </c>
      <c r="N645" s="9" t="s">
        <v>8219</v>
      </c>
    </row>
    <row r="646" spans="13:14" x14ac:dyDescent="0.3">
      <c r="M646" s="9">
        <v>25000</v>
      </c>
      <c r="N646" s="9" t="s">
        <v>8219</v>
      </c>
    </row>
    <row r="647" spans="13:14" x14ac:dyDescent="0.3">
      <c r="M647" s="9">
        <v>2000</v>
      </c>
      <c r="N647" s="9" t="s">
        <v>8219</v>
      </c>
    </row>
    <row r="648" spans="13:14" x14ac:dyDescent="0.3">
      <c r="M648" s="9">
        <v>800</v>
      </c>
      <c r="N648" s="9" t="s">
        <v>8219</v>
      </c>
    </row>
    <row r="649" spans="13:14" x14ac:dyDescent="0.3">
      <c r="M649" s="9">
        <v>2000</v>
      </c>
      <c r="N649" s="9" t="s">
        <v>8219</v>
      </c>
    </row>
    <row r="650" spans="13:14" x14ac:dyDescent="0.3">
      <c r="M650" s="9">
        <v>35000</v>
      </c>
      <c r="N650" s="9" t="s">
        <v>8219</v>
      </c>
    </row>
    <row r="651" spans="13:14" x14ac:dyDescent="0.3">
      <c r="M651" s="9">
        <v>2500</v>
      </c>
      <c r="N651" s="9" t="s">
        <v>8219</v>
      </c>
    </row>
    <row r="652" spans="13:14" x14ac:dyDescent="0.3">
      <c r="M652" s="9">
        <v>1500</v>
      </c>
      <c r="N652" s="9" t="s">
        <v>8219</v>
      </c>
    </row>
    <row r="653" spans="13:14" x14ac:dyDescent="0.3">
      <c r="M653" s="9">
        <v>25000</v>
      </c>
      <c r="N653" s="9" t="s">
        <v>8219</v>
      </c>
    </row>
    <row r="654" spans="13:14" x14ac:dyDescent="0.3">
      <c r="M654" s="9">
        <v>3000</v>
      </c>
      <c r="N654" s="9" t="s">
        <v>8219</v>
      </c>
    </row>
    <row r="655" spans="13:14" x14ac:dyDescent="0.3">
      <c r="M655" s="9">
        <v>75000</v>
      </c>
      <c r="N655" s="9" t="s">
        <v>8219</v>
      </c>
    </row>
    <row r="656" spans="13:14" x14ac:dyDescent="0.3">
      <c r="M656" s="9">
        <v>12000</v>
      </c>
      <c r="N656" s="9" t="s">
        <v>8219</v>
      </c>
    </row>
    <row r="657" spans="13:14" x14ac:dyDescent="0.3">
      <c r="M657" s="9">
        <v>8000</v>
      </c>
      <c r="N657" s="9" t="s">
        <v>8219</v>
      </c>
    </row>
    <row r="658" spans="13:14" x14ac:dyDescent="0.3">
      <c r="M658" s="9">
        <v>5000</v>
      </c>
      <c r="N658" s="9" t="s">
        <v>8219</v>
      </c>
    </row>
    <row r="659" spans="13:14" x14ac:dyDescent="0.3">
      <c r="M659" s="9">
        <v>15000</v>
      </c>
      <c r="N659" s="9" t="s">
        <v>8219</v>
      </c>
    </row>
    <row r="660" spans="13:14" x14ac:dyDescent="0.3">
      <c r="M660" s="9">
        <v>28888</v>
      </c>
      <c r="N660" s="9" t="s">
        <v>8219</v>
      </c>
    </row>
    <row r="661" spans="13:14" x14ac:dyDescent="0.3">
      <c r="M661" s="9">
        <v>3000</v>
      </c>
      <c r="N661" s="9" t="s">
        <v>8219</v>
      </c>
    </row>
    <row r="662" spans="13:14" x14ac:dyDescent="0.3">
      <c r="M662" s="9">
        <v>50000</v>
      </c>
      <c r="N662" s="9" t="s">
        <v>8221</v>
      </c>
    </row>
    <row r="663" spans="13:14" x14ac:dyDescent="0.3">
      <c r="M663" s="9">
        <v>10000</v>
      </c>
      <c r="N663" s="9" t="s">
        <v>8221</v>
      </c>
    </row>
    <row r="664" spans="13:14" x14ac:dyDescent="0.3">
      <c r="M664" s="9">
        <v>39000</v>
      </c>
      <c r="N664" s="9" t="s">
        <v>8221</v>
      </c>
    </row>
    <row r="665" spans="13:14" x14ac:dyDescent="0.3">
      <c r="M665" s="9">
        <v>200000</v>
      </c>
      <c r="N665" s="9" t="s">
        <v>8221</v>
      </c>
    </row>
    <row r="666" spans="13:14" x14ac:dyDescent="0.3">
      <c r="M666" s="9">
        <v>12000</v>
      </c>
      <c r="N666" s="9" t="s">
        <v>8221</v>
      </c>
    </row>
    <row r="667" spans="13:14" x14ac:dyDescent="0.3">
      <c r="M667" s="9">
        <v>10000</v>
      </c>
      <c r="N667" s="9" t="s">
        <v>8221</v>
      </c>
    </row>
    <row r="668" spans="13:14" x14ac:dyDescent="0.3">
      <c r="M668" s="9">
        <v>200000</v>
      </c>
      <c r="N668" s="9" t="s">
        <v>8221</v>
      </c>
    </row>
    <row r="669" spans="13:14" x14ac:dyDescent="0.3">
      <c r="M669" s="9">
        <v>50000</v>
      </c>
      <c r="N669" s="9" t="s">
        <v>8221</v>
      </c>
    </row>
    <row r="670" spans="13:14" x14ac:dyDescent="0.3">
      <c r="M670" s="9">
        <v>15000</v>
      </c>
      <c r="N670" s="9" t="s">
        <v>8221</v>
      </c>
    </row>
    <row r="671" spans="13:14" x14ac:dyDescent="0.3">
      <c r="M671" s="9">
        <v>200000</v>
      </c>
      <c r="N671" s="9" t="s">
        <v>8221</v>
      </c>
    </row>
    <row r="672" spans="13:14" x14ac:dyDescent="0.3">
      <c r="M672" s="9">
        <v>90000</v>
      </c>
      <c r="N672" s="9" t="s">
        <v>8221</v>
      </c>
    </row>
    <row r="673" spans="13:14" x14ac:dyDescent="0.3">
      <c r="M673" s="9">
        <v>30000</v>
      </c>
      <c r="N673" s="9" t="s">
        <v>8221</v>
      </c>
    </row>
    <row r="674" spans="13:14" x14ac:dyDescent="0.3">
      <c r="M674" s="9">
        <v>50000</v>
      </c>
      <c r="N674" s="9" t="s">
        <v>8221</v>
      </c>
    </row>
    <row r="675" spans="13:14" x14ac:dyDescent="0.3">
      <c r="M675" s="9">
        <v>100000</v>
      </c>
      <c r="N675" s="9" t="s">
        <v>8221</v>
      </c>
    </row>
    <row r="676" spans="13:14" x14ac:dyDescent="0.3">
      <c r="M676" s="9">
        <v>50000</v>
      </c>
      <c r="N676" s="9" t="s">
        <v>8221</v>
      </c>
    </row>
    <row r="677" spans="13:14" x14ac:dyDescent="0.3">
      <c r="M677" s="9">
        <v>6000</v>
      </c>
      <c r="N677" s="9" t="s">
        <v>8221</v>
      </c>
    </row>
    <row r="678" spans="13:14" x14ac:dyDescent="0.3">
      <c r="M678" s="9">
        <v>100000</v>
      </c>
      <c r="N678" s="9" t="s">
        <v>8221</v>
      </c>
    </row>
    <row r="679" spans="13:14" x14ac:dyDescent="0.3">
      <c r="M679" s="9">
        <v>50000</v>
      </c>
      <c r="N679" s="9" t="s">
        <v>8221</v>
      </c>
    </row>
    <row r="680" spans="13:14" x14ac:dyDescent="0.3">
      <c r="M680" s="9">
        <v>29000</v>
      </c>
      <c r="N680" s="9" t="s">
        <v>8221</v>
      </c>
    </row>
    <row r="681" spans="13:14" x14ac:dyDescent="0.3">
      <c r="M681" s="9">
        <v>57000</v>
      </c>
      <c r="N681" s="9" t="s">
        <v>8221</v>
      </c>
    </row>
    <row r="682" spans="13:14" x14ac:dyDescent="0.3">
      <c r="M682" s="9">
        <v>75000</v>
      </c>
      <c r="N682" s="9" t="s">
        <v>8221</v>
      </c>
    </row>
    <row r="683" spans="13:14" x14ac:dyDescent="0.3">
      <c r="M683" s="9">
        <v>2500</v>
      </c>
      <c r="N683" s="9" t="s">
        <v>8221</v>
      </c>
    </row>
    <row r="684" spans="13:14" x14ac:dyDescent="0.3">
      <c r="M684" s="9">
        <v>50000</v>
      </c>
      <c r="N684" s="9" t="s">
        <v>8221</v>
      </c>
    </row>
    <row r="685" spans="13:14" x14ac:dyDescent="0.3">
      <c r="M685" s="9">
        <v>35000</v>
      </c>
      <c r="N685" s="9" t="s">
        <v>8221</v>
      </c>
    </row>
    <row r="686" spans="13:14" x14ac:dyDescent="0.3">
      <c r="M686" s="9">
        <v>320000</v>
      </c>
      <c r="N686" s="9" t="s">
        <v>8221</v>
      </c>
    </row>
    <row r="687" spans="13:14" x14ac:dyDescent="0.3">
      <c r="M687" s="9">
        <v>2000</v>
      </c>
      <c r="N687" s="9" t="s">
        <v>8221</v>
      </c>
    </row>
    <row r="688" spans="13:14" x14ac:dyDescent="0.3">
      <c r="M688" s="9">
        <v>500000</v>
      </c>
      <c r="N688" s="9" t="s">
        <v>8221</v>
      </c>
    </row>
    <row r="689" spans="13:14" x14ac:dyDescent="0.3">
      <c r="M689" s="9">
        <v>100000</v>
      </c>
      <c r="N689" s="9" t="s">
        <v>8221</v>
      </c>
    </row>
    <row r="690" spans="13:14" x14ac:dyDescent="0.3">
      <c r="M690" s="9">
        <v>20000</v>
      </c>
      <c r="N690" s="9" t="s">
        <v>8221</v>
      </c>
    </row>
    <row r="691" spans="13:14" x14ac:dyDescent="0.3">
      <c r="M691" s="9">
        <v>200000</v>
      </c>
      <c r="N691" s="9" t="s">
        <v>8221</v>
      </c>
    </row>
    <row r="692" spans="13:14" x14ac:dyDescent="0.3">
      <c r="M692" s="9">
        <v>20000</v>
      </c>
      <c r="N692" s="9" t="s">
        <v>8221</v>
      </c>
    </row>
    <row r="693" spans="13:14" x14ac:dyDescent="0.3">
      <c r="M693" s="9">
        <v>50000</v>
      </c>
      <c r="N693" s="9" t="s">
        <v>8221</v>
      </c>
    </row>
    <row r="694" spans="13:14" x14ac:dyDescent="0.3">
      <c r="M694" s="9">
        <v>20000</v>
      </c>
      <c r="N694" s="9" t="s">
        <v>8221</v>
      </c>
    </row>
    <row r="695" spans="13:14" x14ac:dyDescent="0.3">
      <c r="M695" s="9">
        <v>100000</v>
      </c>
      <c r="N695" s="9" t="s">
        <v>8221</v>
      </c>
    </row>
    <row r="696" spans="13:14" x14ac:dyDescent="0.3">
      <c r="M696" s="9">
        <v>150000</v>
      </c>
      <c r="N696" s="9" t="s">
        <v>8221</v>
      </c>
    </row>
    <row r="697" spans="13:14" x14ac:dyDescent="0.3">
      <c r="M697" s="9">
        <v>60000</v>
      </c>
      <c r="N697" s="9" t="s">
        <v>8221</v>
      </c>
    </row>
    <row r="698" spans="13:14" x14ac:dyDescent="0.3">
      <c r="M698" s="9">
        <v>175000</v>
      </c>
      <c r="N698" s="9" t="s">
        <v>8221</v>
      </c>
    </row>
    <row r="699" spans="13:14" x14ac:dyDescent="0.3">
      <c r="M699" s="9">
        <v>5000</v>
      </c>
      <c r="N699" s="9" t="s">
        <v>8221</v>
      </c>
    </row>
    <row r="700" spans="13:14" x14ac:dyDescent="0.3">
      <c r="M700" s="9">
        <v>100000</v>
      </c>
      <c r="N700" s="9" t="s">
        <v>8221</v>
      </c>
    </row>
    <row r="701" spans="13:14" x14ac:dyDescent="0.3">
      <c r="M701" s="9">
        <v>130000</v>
      </c>
      <c r="N701" s="9" t="s">
        <v>8221</v>
      </c>
    </row>
    <row r="702" spans="13:14" x14ac:dyDescent="0.3">
      <c r="M702" s="9">
        <v>15000</v>
      </c>
      <c r="N702" s="9" t="s">
        <v>8221</v>
      </c>
    </row>
    <row r="703" spans="13:14" x14ac:dyDescent="0.3">
      <c r="M703" s="9">
        <v>23000</v>
      </c>
      <c r="N703" s="9" t="s">
        <v>8221</v>
      </c>
    </row>
    <row r="704" spans="13:14" x14ac:dyDescent="0.3">
      <c r="M704" s="9">
        <v>15000</v>
      </c>
      <c r="N704" s="9" t="s">
        <v>8221</v>
      </c>
    </row>
    <row r="705" spans="13:14" x14ac:dyDescent="0.3">
      <c r="M705" s="9">
        <v>15000</v>
      </c>
      <c r="N705" s="9" t="s">
        <v>8221</v>
      </c>
    </row>
    <row r="706" spans="13:14" x14ac:dyDescent="0.3">
      <c r="M706" s="9">
        <v>55000</v>
      </c>
      <c r="N706" s="9" t="s">
        <v>8221</v>
      </c>
    </row>
    <row r="707" spans="13:14" x14ac:dyDescent="0.3">
      <c r="M707" s="9">
        <v>100000</v>
      </c>
      <c r="N707" s="9" t="s">
        <v>8221</v>
      </c>
    </row>
    <row r="708" spans="13:14" x14ac:dyDescent="0.3">
      <c r="M708" s="9">
        <v>100000</v>
      </c>
      <c r="N708" s="9" t="s">
        <v>8221</v>
      </c>
    </row>
    <row r="709" spans="13:14" x14ac:dyDescent="0.3">
      <c r="M709" s="9">
        <v>68000</v>
      </c>
      <c r="N709" s="9" t="s">
        <v>8221</v>
      </c>
    </row>
    <row r="710" spans="13:14" x14ac:dyDescent="0.3">
      <c r="M710" s="9">
        <v>40000</v>
      </c>
      <c r="N710" s="9" t="s">
        <v>8221</v>
      </c>
    </row>
    <row r="711" spans="13:14" x14ac:dyDescent="0.3">
      <c r="M711" s="9">
        <v>15000</v>
      </c>
      <c r="N711" s="9" t="s">
        <v>8221</v>
      </c>
    </row>
    <row r="712" spans="13:14" x14ac:dyDescent="0.3">
      <c r="M712" s="9">
        <v>1200</v>
      </c>
      <c r="N712" s="9" t="s">
        <v>8221</v>
      </c>
    </row>
    <row r="713" spans="13:14" x14ac:dyDescent="0.3">
      <c r="M713" s="9">
        <v>100000</v>
      </c>
      <c r="N713" s="9" t="s">
        <v>8221</v>
      </c>
    </row>
    <row r="714" spans="13:14" x14ac:dyDescent="0.3">
      <c r="M714" s="9">
        <v>48500</v>
      </c>
      <c r="N714" s="9" t="s">
        <v>8221</v>
      </c>
    </row>
    <row r="715" spans="13:14" x14ac:dyDescent="0.3">
      <c r="M715" s="9">
        <v>25000</v>
      </c>
      <c r="N715" s="9" t="s">
        <v>8221</v>
      </c>
    </row>
    <row r="716" spans="13:14" x14ac:dyDescent="0.3">
      <c r="M716" s="9">
        <v>15000</v>
      </c>
      <c r="N716" s="9" t="s">
        <v>8221</v>
      </c>
    </row>
    <row r="717" spans="13:14" x14ac:dyDescent="0.3">
      <c r="M717" s="9">
        <v>27500</v>
      </c>
      <c r="N717" s="9" t="s">
        <v>8221</v>
      </c>
    </row>
    <row r="718" spans="13:14" x14ac:dyDescent="0.3">
      <c r="M718" s="9">
        <v>7000</v>
      </c>
      <c r="N718" s="9" t="s">
        <v>8221</v>
      </c>
    </row>
    <row r="719" spans="13:14" x14ac:dyDescent="0.3">
      <c r="M719" s="9">
        <v>100000</v>
      </c>
      <c r="N719" s="9" t="s">
        <v>8221</v>
      </c>
    </row>
    <row r="720" spans="13:14" x14ac:dyDescent="0.3">
      <c r="M720" s="9">
        <v>12000</v>
      </c>
      <c r="N720" s="9" t="s">
        <v>8221</v>
      </c>
    </row>
    <row r="721" spans="13:14" x14ac:dyDescent="0.3">
      <c r="M721" s="9">
        <v>15000</v>
      </c>
      <c r="N721" s="9" t="s">
        <v>8221</v>
      </c>
    </row>
    <row r="722" spans="13:14" x14ac:dyDescent="0.3">
      <c r="M722" s="9">
        <v>1900</v>
      </c>
      <c r="N722" s="9" t="s">
        <v>8219</v>
      </c>
    </row>
    <row r="723" spans="13:14" x14ac:dyDescent="0.3">
      <c r="M723" s="9">
        <v>8200</v>
      </c>
      <c r="N723" s="9" t="s">
        <v>8219</v>
      </c>
    </row>
    <row r="724" spans="13:14" x14ac:dyDescent="0.3">
      <c r="M724" s="9">
        <v>25000</v>
      </c>
      <c r="N724" s="9" t="s">
        <v>8219</v>
      </c>
    </row>
    <row r="725" spans="13:14" x14ac:dyDescent="0.3">
      <c r="M725" s="9">
        <v>5000</v>
      </c>
      <c r="N725" s="9" t="s">
        <v>8219</v>
      </c>
    </row>
    <row r="726" spans="13:14" x14ac:dyDescent="0.3">
      <c r="M726" s="9">
        <v>7000</v>
      </c>
      <c r="N726" s="9" t="s">
        <v>8219</v>
      </c>
    </row>
    <row r="727" spans="13:14" x14ac:dyDescent="0.3">
      <c r="M727" s="9">
        <v>20000</v>
      </c>
      <c r="N727" s="9" t="s">
        <v>8219</v>
      </c>
    </row>
    <row r="728" spans="13:14" x14ac:dyDescent="0.3">
      <c r="M728" s="9">
        <v>2500</v>
      </c>
      <c r="N728" s="9" t="s">
        <v>8219</v>
      </c>
    </row>
    <row r="729" spans="13:14" x14ac:dyDescent="0.3">
      <c r="M729" s="9">
        <v>3500</v>
      </c>
      <c r="N729" s="9" t="s">
        <v>8219</v>
      </c>
    </row>
    <row r="730" spans="13:14" x14ac:dyDescent="0.3">
      <c r="M730" s="9">
        <v>7500</v>
      </c>
      <c r="N730" s="9" t="s">
        <v>8219</v>
      </c>
    </row>
    <row r="731" spans="13:14" x14ac:dyDescent="0.3">
      <c r="M731" s="9">
        <v>4000</v>
      </c>
      <c r="N731" s="9" t="s">
        <v>8219</v>
      </c>
    </row>
    <row r="732" spans="13:14" x14ac:dyDescent="0.3">
      <c r="M732" s="9">
        <v>20000</v>
      </c>
      <c r="N732" s="9" t="s">
        <v>8219</v>
      </c>
    </row>
    <row r="733" spans="13:14" x14ac:dyDescent="0.3">
      <c r="M733" s="9">
        <v>5000</v>
      </c>
      <c r="N733" s="9" t="s">
        <v>8219</v>
      </c>
    </row>
    <row r="734" spans="13:14" x14ac:dyDescent="0.3">
      <c r="M734" s="9">
        <v>40</v>
      </c>
      <c r="N734" s="9" t="s">
        <v>8219</v>
      </c>
    </row>
    <row r="735" spans="13:14" x14ac:dyDescent="0.3">
      <c r="M735" s="9">
        <v>2500</v>
      </c>
      <c r="N735" s="9" t="s">
        <v>8219</v>
      </c>
    </row>
    <row r="736" spans="13:14" x14ac:dyDescent="0.3">
      <c r="M736" s="9">
        <v>8500</v>
      </c>
      <c r="N736" s="9" t="s">
        <v>8219</v>
      </c>
    </row>
    <row r="737" spans="13:14" x14ac:dyDescent="0.3">
      <c r="M737" s="9">
        <v>47000</v>
      </c>
      <c r="N737" s="9" t="s">
        <v>8219</v>
      </c>
    </row>
    <row r="738" spans="13:14" x14ac:dyDescent="0.3">
      <c r="M738" s="9">
        <v>3600</v>
      </c>
      <c r="N738" s="9" t="s">
        <v>8219</v>
      </c>
    </row>
    <row r="739" spans="13:14" x14ac:dyDescent="0.3">
      <c r="M739" s="9">
        <v>5000</v>
      </c>
      <c r="N739" s="9" t="s">
        <v>8219</v>
      </c>
    </row>
    <row r="740" spans="13:14" x14ac:dyDescent="0.3">
      <c r="M740" s="9">
        <v>1500</v>
      </c>
      <c r="N740" s="9" t="s">
        <v>8219</v>
      </c>
    </row>
    <row r="741" spans="13:14" x14ac:dyDescent="0.3">
      <c r="M741" s="9">
        <v>6000</v>
      </c>
      <c r="N741" s="9" t="s">
        <v>8219</v>
      </c>
    </row>
    <row r="742" spans="13:14" x14ac:dyDescent="0.3">
      <c r="M742" s="9">
        <v>3000</v>
      </c>
      <c r="N742" s="9" t="s">
        <v>8219</v>
      </c>
    </row>
    <row r="743" spans="13:14" x14ac:dyDescent="0.3">
      <c r="M743" s="9">
        <v>13000</v>
      </c>
      <c r="N743" s="9" t="s">
        <v>8219</v>
      </c>
    </row>
    <row r="744" spans="13:14" x14ac:dyDescent="0.3">
      <c r="M744" s="9">
        <v>1400</v>
      </c>
      <c r="N744" s="9" t="s">
        <v>8219</v>
      </c>
    </row>
    <row r="745" spans="13:14" x14ac:dyDescent="0.3">
      <c r="M745" s="9">
        <v>550</v>
      </c>
      <c r="N745" s="9" t="s">
        <v>8219</v>
      </c>
    </row>
    <row r="746" spans="13:14" x14ac:dyDescent="0.3">
      <c r="M746" s="9">
        <v>5000</v>
      </c>
      <c r="N746" s="9" t="s">
        <v>8219</v>
      </c>
    </row>
    <row r="747" spans="13:14" x14ac:dyDescent="0.3">
      <c r="M747" s="9">
        <v>2220</v>
      </c>
      <c r="N747" s="9" t="s">
        <v>8219</v>
      </c>
    </row>
    <row r="748" spans="13:14" x14ac:dyDescent="0.3">
      <c r="M748" s="9">
        <v>2987</v>
      </c>
      <c r="N748" s="9" t="s">
        <v>8219</v>
      </c>
    </row>
    <row r="749" spans="13:14" x14ac:dyDescent="0.3">
      <c r="M749" s="9">
        <v>7000</v>
      </c>
      <c r="N749" s="9" t="s">
        <v>8219</v>
      </c>
    </row>
    <row r="750" spans="13:14" x14ac:dyDescent="0.3">
      <c r="M750" s="9">
        <v>2000</v>
      </c>
      <c r="N750" s="9" t="s">
        <v>8219</v>
      </c>
    </row>
    <row r="751" spans="13:14" x14ac:dyDescent="0.3">
      <c r="M751" s="9">
        <v>10000</v>
      </c>
      <c r="N751" s="9" t="s">
        <v>8219</v>
      </c>
    </row>
    <row r="752" spans="13:14" x14ac:dyDescent="0.3">
      <c r="M752" s="9">
        <v>4444</v>
      </c>
      <c r="N752" s="9" t="s">
        <v>8219</v>
      </c>
    </row>
    <row r="753" spans="13:14" x14ac:dyDescent="0.3">
      <c r="M753" s="9">
        <v>3000</v>
      </c>
      <c r="N753" s="9" t="s">
        <v>8219</v>
      </c>
    </row>
    <row r="754" spans="13:14" x14ac:dyDescent="0.3">
      <c r="M754" s="9">
        <v>5000</v>
      </c>
      <c r="N754" s="9" t="s">
        <v>8219</v>
      </c>
    </row>
    <row r="755" spans="13:14" x14ac:dyDescent="0.3">
      <c r="M755" s="9">
        <v>10000</v>
      </c>
      <c r="N755" s="9" t="s">
        <v>8219</v>
      </c>
    </row>
    <row r="756" spans="13:14" x14ac:dyDescent="0.3">
      <c r="M756" s="9">
        <v>2000</v>
      </c>
      <c r="N756" s="9" t="s">
        <v>8219</v>
      </c>
    </row>
    <row r="757" spans="13:14" x14ac:dyDescent="0.3">
      <c r="M757" s="9">
        <v>2500</v>
      </c>
      <c r="N757" s="9" t="s">
        <v>8219</v>
      </c>
    </row>
    <row r="758" spans="13:14" x14ac:dyDescent="0.3">
      <c r="M758" s="9">
        <v>700</v>
      </c>
      <c r="N758" s="9" t="s">
        <v>8219</v>
      </c>
    </row>
    <row r="759" spans="13:14" x14ac:dyDescent="0.3">
      <c r="M759" s="9">
        <v>250</v>
      </c>
      <c r="N759" s="9" t="s">
        <v>8219</v>
      </c>
    </row>
    <row r="760" spans="13:14" x14ac:dyDescent="0.3">
      <c r="M760" s="9">
        <v>2500</v>
      </c>
      <c r="N760" s="9" t="s">
        <v>8219</v>
      </c>
    </row>
    <row r="761" spans="13:14" x14ac:dyDescent="0.3">
      <c r="M761" s="9">
        <v>5000</v>
      </c>
      <c r="N761" s="9" t="s">
        <v>8219</v>
      </c>
    </row>
    <row r="762" spans="13:14" x14ac:dyDescent="0.3">
      <c r="M762" s="9">
        <v>2200</v>
      </c>
      <c r="N762" s="9" t="s">
        <v>8221</v>
      </c>
    </row>
    <row r="763" spans="13:14" x14ac:dyDescent="0.3">
      <c r="M763" s="9">
        <v>5000</v>
      </c>
      <c r="N763" s="9" t="s">
        <v>8221</v>
      </c>
    </row>
    <row r="764" spans="13:14" x14ac:dyDescent="0.3">
      <c r="M764" s="9">
        <v>3500</v>
      </c>
      <c r="N764" s="9" t="s">
        <v>8221</v>
      </c>
    </row>
    <row r="765" spans="13:14" x14ac:dyDescent="0.3">
      <c r="M765" s="9">
        <v>4290</v>
      </c>
      <c r="N765" s="9" t="s">
        <v>8221</v>
      </c>
    </row>
    <row r="766" spans="13:14" x14ac:dyDescent="0.3">
      <c r="M766" s="9">
        <v>5000</v>
      </c>
      <c r="N766" s="9" t="s">
        <v>8221</v>
      </c>
    </row>
    <row r="767" spans="13:14" x14ac:dyDescent="0.3">
      <c r="M767" s="9">
        <v>7000</v>
      </c>
      <c r="N767" s="9" t="s">
        <v>8221</v>
      </c>
    </row>
    <row r="768" spans="13:14" x14ac:dyDescent="0.3">
      <c r="M768" s="9">
        <v>4000</v>
      </c>
      <c r="N768" s="9" t="s">
        <v>8221</v>
      </c>
    </row>
    <row r="769" spans="13:14" x14ac:dyDescent="0.3">
      <c r="M769" s="9">
        <v>5000</v>
      </c>
      <c r="N769" s="9" t="s">
        <v>8221</v>
      </c>
    </row>
    <row r="770" spans="13:14" x14ac:dyDescent="0.3">
      <c r="M770" s="9">
        <v>2500</v>
      </c>
      <c r="N770" s="9" t="s">
        <v>8221</v>
      </c>
    </row>
    <row r="771" spans="13:14" x14ac:dyDescent="0.3">
      <c r="M771" s="9">
        <v>4000</v>
      </c>
      <c r="N771" s="9" t="s">
        <v>8221</v>
      </c>
    </row>
    <row r="772" spans="13:14" x14ac:dyDescent="0.3">
      <c r="M772" s="9">
        <v>17500</v>
      </c>
      <c r="N772" s="9" t="s">
        <v>8221</v>
      </c>
    </row>
    <row r="773" spans="13:14" x14ac:dyDescent="0.3">
      <c r="M773" s="9">
        <v>38000</v>
      </c>
      <c r="N773" s="9" t="s">
        <v>8221</v>
      </c>
    </row>
    <row r="774" spans="13:14" x14ac:dyDescent="0.3">
      <c r="M774" s="9">
        <v>1500</v>
      </c>
      <c r="N774" s="9" t="s">
        <v>8221</v>
      </c>
    </row>
    <row r="775" spans="13:14" x14ac:dyDescent="0.3">
      <c r="M775" s="9">
        <v>3759</v>
      </c>
      <c r="N775" s="9" t="s">
        <v>8221</v>
      </c>
    </row>
    <row r="776" spans="13:14" x14ac:dyDescent="0.3">
      <c r="M776" s="9">
        <v>500</v>
      </c>
      <c r="N776" s="9" t="s">
        <v>8221</v>
      </c>
    </row>
    <row r="777" spans="13:14" x14ac:dyDescent="0.3">
      <c r="M777" s="9">
        <v>10000</v>
      </c>
      <c r="N777" s="9" t="s">
        <v>8221</v>
      </c>
    </row>
    <row r="778" spans="13:14" x14ac:dyDescent="0.3">
      <c r="M778" s="9">
        <v>7000</v>
      </c>
      <c r="N778" s="9" t="s">
        <v>8221</v>
      </c>
    </row>
    <row r="779" spans="13:14" x14ac:dyDescent="0.3">
      <c r="M779" s="9">
        <v>3000</v>
      </c>
      <c r="N779" s="9" t="s">
        <v>8221</v>
      </c>
    </row>
    <row r="780" spans="13:14" x14ac:dyDescent="0.3">
      <c r="M780" s="9">
        <v>500</v>
      </c>
      <c r="N780" s="9" t="s">
        <v>8221</v>
      </c>
    </row>
    <row r="781" spans="13:14" x14ac:dyDescent="0.3">
      <c r="M781" s="9">
        <v>15000</v>
      </c>
      <c r="N781" s="9" t="s">
        <v>8221</v>
      </c>
    </row>
    <row r="782" spans="13:14" x14ac:dyDescent="0.3">
      <c r="M782" s="9">
        <v>1000</v>
      </c>
      <c r="N782" s="9" t="s">
        <v>8219</v>
      </c>
    </row>
    <row r="783" spans="13:14" x14ac:dyDescent="0.3">
      <c r="M783" s="9">
        <v>800</v>
      </c>
      <c r="N783" s="9" t="s">
        <v>8219</v>
      </c>
    </row>
    <row r="784" spans="13:14" x14ac:dyDescent="0.3">
      <c r="M784" s="9">
        <v>700</v>
      </c>
      <c r="N784" s="9" t="s">
        <v>8219</v>
      </c>
    </row>
    <row r="785" spans="13:14" x14ac:dyDescent="0.3">
      <c r="M785" s="9">
        <v>1500</v>
      </c>
      <c r="N785" s="9" t="s">
        <v>8219</v>
      </c>
    </row>
    <row r="786" spans="13:14" x14ac:dyDescent="0.3">
      <c r="M786" s="9">
        <v>1000</v>
      </c>
      <c r="N786" s="9" t="s">
        <v>8219</v>
      </c>
    </row>
    <row r="787" spans="13:14" x14ac:dyDescent="0.3">
      <c r="M787" s="9">
        <v>500</v>
      </c>
      <c r="N787" s="9" t="s">
        <v>8219</v>
      </c>
    </row>
    <row r="788" spans="13:14" x14ac:dyDescent="0.3">
      <c r="M788" s="9">
        <v>5000</v>
      </c>
      <c r="N788" s="9" t="s">
        <v>8219</v>
      </c>
    </row>
    <row r="789" spans="13:14" x14ac:dyDescent="0.3">
      <c r="M789" s="9">
        <v>1200</v>
      </c>
      <c r="N789" s="9" t="s">
        <v>8219</v>
      </c>
    </row>
    <row r="790" spans="13:14" x14ac:dyDescent="0.3">
      <c r="M790" s="9">
        <v>1000</v>
      </c>
      <c r="N790" s="9" t="s">
        <v>8219</v>
      </c>
    </row>
    <row r="791" spans="13:14" x14ac:dyDescent="0.3">
      <c r="M791" s="9">
        <v>1700</v>
      </c>
      <c r="N791" s="9" t="s">
        <v>8219</v>
      </c>
    </row>
    <row r="792" spans="13:14" x14ac:dyDescent="0.3">
      <c r="M792" s="9">
        <v>10000</v>
      </c>
      <c r="N792" s="9" t="s">
        <v>8219</v>
      </c>
    </row>
    <row r="793" spans="13:14" x14ac:dyDescent="0.3">
      <c r="M793" s="9">
        <v>7500</v>
      </c>
      <c r="N793" s="9" t="s">
        <v>8219</v>
      </c>
    </row>
    <row r="794" spans="13:14" x14ac:dyDescent="0.3">
      <c r="M794" s="9">
        <v>2500</v>
      </c>
      <c r="N794" s="9" t="s">
        <v>8219</v>
      </c>
    </row>
    <row r="795" spans="13:14" x14ac:dyDescent="0.3">
      <c r="M795" s="9">
        <v>2750</v>
      </c>
      <c r="N795" s="9" t="s">
        <v>8219</v>
      </c>
    </row>
    <row r="796" spans="13:14" x14ac:dyDescent="0.3">
      <c r="M796" s="9">
        <v>8000</v>
      </c>
      <c r="N796" s="9" t="s">
        <v>8219</v>
      </c>
    </row>
    <row r="797" spans="13:14" x14ac:dyDescent="0.3">
      <c r="M797" s="9">
        <v>14000</v>
      </c>
      <c r="N797" s="9" t="s">
        <v>8219</v>
      </c>
    </row>
    <row r="798" spans="13:14" x14ac:dyDescent="0.3">
      <c r="M798" s="9">
        <v>10000</v>
      </c>
      <c r="N798" s="9" t="s">
        <v>8219</v>
      </c>
    </row>
    <row r="799" spans="13:14" x14ac:dyDescent="0.3">
      <c r="M799" s="9">
        <v>3000</v>
      </c>
      <c r="N799" s="9" t="s">
        <v>8219</v>
      </c>
    </row>
    <row r="800" spans="13:14" x14ac:dyDescent="0.3">
      <c r="M800" s="9">
        <v>3500</v>
      </c>
      <c r="N800" s="9" t="s">
        <v>8219</v>
      </c>
    </row>
    <row r="801" spans="13:14" x14ac:dyDescent="0.3">
      <c r="M801" s="9">
        <v>5000</v>
      </c>
      <c r="N801" s="9" t="s">
        <v>8219</v>
      </c>
    </row>
    <row r="802" spans="13:14" x14ac:dyDescent="0.3">
      <c r="M802" s="9">
        <v>1500</v>
      </c>
      <c r="N802" s="9" t="s">
        <v>8219</v>
      </c>
    </row>
    <row r="803" spans="13:14" x14ac:dyDescent="0.3">
      <c r="M803" s="9">
        <v>2000</v>
      </c>
      <c r="N803" s="9" t="s">
        <v>8219</v>
      </c>
    </row>
    <row r="804" spans="13:14" x14ac:dyDescent="0.3">
      <c r="M804" s="9">
        <v>6000</v>
      </c>
      <c r="N804" s="9" t="s">
        <v>8219</v>
      </c>
    </row>
    <row r="805" spans="13:14" x14ac:dyDescent="0.3">
      <c r="M805" s="9">
        <v>2300</v>
      </c>
      <c r="N805" s="9" t="s">
        <v>8219</v>
      </c>
    </row>
    <row r="806" spans="13:14" x14ac:dyDescent="0.3">
      <c r="M806" s="9">
        <v>5500</v>
      </c>
      <c r="N806" s="9" t="s">
        <v>8219</v>
      </c>
    </row>
    <row r="807" spans="13:14" x14ac:dyDescent="0.3">
      <c r="M807" s="9">
        <v>3000</v>
      </c>
      <c r="N807" s="9" t="s">
        <v>8219</v>
      </c>
    </row>
    <row r="808" spans="13:14" x14ac:dyDescent="0.3">
      <c r="M808" s="9">
        <v>8000</v>
      </c>
      <c r="N808" s="9" t="s">
        <v>8219</v>
      </c>
    </row>
    <row r="809" spans="13:14" x14ac:dyDescent="0.3">
      <c r="M809" s="9">
        <v>4000</v>
      </c>
      <c r="N809" s="9" t="s">
        <v>8219</v>
      </c>
    </row>
    <row r="810" spans="13:14" x14ac:dyDescent="0.3">
      <c r="M810" s="9">
        <v>4500</v>
      </c>
      <c r="N810" s="9" t="s">
        <v>8219</v>
      </c>
    </row>
    <row r="811" spans="13:14" x14ac:dyDescent="0.3">
      <c r="M811" s="9">
        <v>4000</v>
      </c>
      <c r="N811" s="9" t="s">
        <v>8219</v>
      </c>
    </row>
    <row r="812" spans="13:14" x14ac:dyDescent="0.3">
      <c r="M812" s="9">
        <v>1500</v>
      </c>
      <c r="N812" s="9" t="s">
        <v>8219</v>
      </c>
    </row>
    <row r="813" spans="13:14" x14ac:dyDescent="0.3">
      <c r="M813" s="9">
        <v>1000</v>
      </c>
      <c r="N813" s="9" t="s">
        <v>8219</v>
      </c>
    </row>
    <row r="814" spans="13:14" x14ac:dyDescent="0.3">
      <c r="M814" s="9">
        <v>600</v>
      </c>
      <c r="N814" s="9" t="s">
        <v>8219</v>
      </c>
    </row>
    <row r="815" spans="13:14" x14ac:dyDescent="0.3">
      <c r="M815" s="9">
        <v>1500</v>
      </c>
      <c r="N815" s="9" t="s">
        <v>8219</v>
      </c>
    </row>
    <row r="816" spans="13:14" x14ac:dyDescent="0.3">
      <c r="M816" s="9">
        <v>1000</v>
      </c>
      <c r="N816" s="9" t="s">
        <v>8219</v>
      </c>
    </row>
    <row r="817" spans="13:14" x14ac:dyDescent="0.3">
      <c r="M817" s="9">
        <v>4000</v>
      </c>
      <c r="N817" s="9" t="s">
        <v>8219</v>
      </c>
    </row>
    <row r="818" spans="13:14" x14ac:dyDescent="0.3">
      <c r="M818" s="9">
        <v>7000</v>
      </c>
      <c r="N818" s="9" t="s">
        <v>8219</v>
      </c>
    </row>
    <row r="819" spans="13:14" x14ac:dyDescent="0.3">
      <c r="M819" s="9">
        <v>1500</v>
      </c>
      <c r="N819" s="9" t="s">
        <v>8219</v>
      </c>
    </row>
    <row r="820" spans="13:14" x14ac:dyDescent="0.3">
      <c r="M820" s="9">
        <v>350</v>
      </c>
      <c r="N820" s="9" t="s">
        <v>8219</v>
      </c>
    </row>
    <row r="821" spans="13:14" x14ac:dyDescent="0.3">
      <c r="M821" s="9">
        <v>400</v>
      </c>
      <c r="N821" s="9" t="s">
        <v>8219</v>
      </c>
    </row>
    <row r="822" spans="13:14" x14ac:dyDescent="0.3">
      <c r="M822" s="9">
        <v>2000</v>
      </c>
      <c r="N822" s="9" t="s">
        <v>8219</v>
      </c>
    </row>
    <row r="823" spans="13:14" x14ac:dyDescent="0.3">
      <c r="M823" s="9">
        <v>17482</v>
      </c>
      <c r="N823" s="9" t="s">
        <v>8219</v>
      </c>
    </row>
    <row r="824" spans="13:14" x14ac:dyDescent="0.3">
      <c r="M824" s="9">
        <v>3000</v>
      </c>
      <c r="N824" s="9" t="s">
        <v>8219</v>
      </c>
    </row>
    <row r="825" spans="13:14" x14ac:dyDescent="0.3">
      <c r="M825" s="9">
        <v>800</v>
      </c>
      <c r="N825" s="9" t="s">
        <v>8219</v>
      </c>
    </row>
    <row r="826" spans="13:14" x14ac:dyDescent="0.3">
      <c r="M826" s="9">
        <v>1600</v>
      </c>
      <c r="N826" s="9" t="s">
        <v>8219</v>
      </c>
    </row>
    <row r="827" spans="13:14" x14ac:dyDescent="0.3">
      <c r="M827" s="9">
        <v>12500</v>
      </c>
      <c r="N827" s="9" t="s">
        <v>8219</v>
      </c>
    </row>
    <row r="828" spans="13:14" x14ac:dyDescent="0.3">
      <c r="M828" s="9">
        <v>5500</v>
      </c>
      <c r="N828" s="9" t="s">
        <v>8219</v>
      </c>
    </row>
    <row r="829" spans="13:14" x14ac:dyDescent="0.3">
      <c r="M829" s="9">
        <v>300</v>
      </c>
      <c r="N829" s="9" t="s">
        <v>8219</v>
      </c>
    </row>
    <row r="830" spans="13:14" x14ac:dyDescent="0.3">
      <c r="M830" s="9">
        <v>1300</v>
      </c>
      <c r="N830" s="9" t="s">
        <v>8219</v>
      </c>
    </row>
    <row r="831" spans="13:14" x14ac:dyDescent="0.3">
      <c r="M831" s="9">
        <v>500</v>
      </c>
      <c r="N831" s="9" t="s">
        <v>8219</v>
      </c>
    </row>
    <row r="832" spans="13:14" x14ac:dyDescent="0.3">
      <c r="M832" s="9">
        <v>1800</v>
      </c>
      <c r="N832" s="9" t="s">
        <v>8219</v>
      </c>
    </row>
    <row r="833" spans="13:14" x14ac:dyDescent="0.3">
      <c r="M833" s="9">
        <v>1500</v>
      </c>
      <c r="N833" s="9" t="s">
        <v>8219</v>
      </c>
    </row>
    <row r="834" spans="13:14" x14ac:dyDescent="0.3">
      <c r="M834" s="9">
        <v>15000</v>
      </c>
      <c r="N834" s="9" t="s">
        <v>8219</v>
      </c>
    </row>
    <row r="835" spans="13:14" x14ac:dyDescent="0.3">
      <c r="M835" s="9">
        <v>6000</v>
      </c>
      <c r="N835" s="9" t="s">
        <v>8219</v>
      </c>
    </row>
    <row r="836" spans="13:14" x14ac:dyDescent="0.3">
      <c r="M836" s="9">
        <v>5500</v>
      </c>
      <c r="N836" s="9" t="s">
        <v>8219</v>
      </c>
    </row>
    <row r="837" spans="13:14" x14ac:dyDescent="0.3">
      <c r="M837" s="9">
        <v>2000</v>
      </c>
      <c r="N837" s="9" t="s">
        <v>8219</v>
      </c>
    </row>
    <row r="838" spans="13:14" x14ac:dyDescent="0.3">
      <c r="M838" s="9">
        <v>5000</v>
      </c>
      <c r="N838" s="9" t="s">
        <v>8219</v>
      </c>
    </row>
    <row r="839" spans="13:14" x14ac:dyDescent="0.3">
      <c r="M839" s="9">
        <v>2500</v>
      </c>
      <c r="N839" s="9" t="s">
        <v>8219</v>
      </c>
    </row>
    <row r="840" spans="13:14" x14ac:dyDescent="0.3">
      <c r="M840" s="9">
        <v>2000</v>
      </c>
      <c r="N840" s="9" t="s">
        <v>8219</v>
      </c>
    </row>
    <row r="841" spans="13:14" x14ac:dyDescent="0.3">
      <c r="M841" s="9">
        <v>5000</v>
      </c>
      <c r="N841" s="9" t="s">
        <v>8219</v>
      </c>
    </row>
    <row r="842" spans="13:14" x14ac:dyDescent="0.3">
      <c r="M842" s="9">
        <v>10000</v>
      </c>
      <c r="N842" s="9" t="s">
        <v>8219</v>
      </c>
    </row>
    <row r="843" spans="13:14" x14ac:dyDescent="0.3">
      <c r="M843" s="9">
        <v>5000</v>
      </c>
      <c r="N843" s="9" t="s">
        <v>8219</v>
      </c>
    </row>
    <row r="844" spans="13:14" x14ac:dyDescent="0.3">
      <c r="M844" s="9">
        <v>2500</v>
      </c>
      <c r="N844" s="9" t="s">
        <v>8219</v>
      </c>
    </row>
    <row r="845" spans="13:14" x14ac:dyDescent="0.3">
      <c r="M845" s="9">
        <v>3000</v>
      </c>
      <c r="N845" s="9" t="s">
        <v>8219</v>
      </c>
    </row>
    <row r="846" spans="13:14" x14ac:dyDescent="0.3">
      <c r="M846" s="9">
        <v>3000</v>
      </c>
      <c r="N846" s="9" t="s">
        <v>8219</v>
      </c>
    </row>
    <row r="847" spans="13:14" x14ac:dyDescent="0.3">
      <c r="M847" s="9">
        <v>5000</v>
      </c>
      <c r="N847" s="9" t="s">
        <v>8219</v>
      </c>
    </row>
    <row r="848" spans="13:14" x14ac:dyDescent="0.3">
      <c r="M848" s="9">
        <v>1100</v>
      </c>
      <c r="N848" s="9" t="s">
        <v>8219</v>
      </c>
    </row>
    <row r="849" spans="13:14" x14ac:dyDescent="0.3">
      <c r="M849" s="9">
        <v>10</v>
      </c>
      <c r="N849" s="9" t="s">
        <v>8219</v>
      </c>
    </row>
    <row r="850" spans="13:14" x14ac:dyDescent="0.3">
      <c r="M850" s="9">
        <v>300</v>
      </c>
      <c r="N850" s="9" t="s">
        <v>8219</v>
      </c>
    </row>
    <row r="851" spans="13:14" x14ac:dyDescent="0.3">
      <c r="M851" s="9">
        <v>4000</v>
      </c>
      <c r="N851" s="9" t="s">
        <v>8219</v>
      </c>
    </row>
    <row r="852" spans="13:14" x14ac:dyDescent="0.3">
      <c r="M852" s="9">
        <v>4000</v>
      </c>
      <c r="N852" s="9" t="s">
        <v>8219</v>
      </c>
    </row>
    <row r="853" spans="13:14" x14ac:dyDescent="0.3">
      <c r="M853" s="9">
        <v>2000</v>
      </c>
      <c r="N853" s="9" t="s">
        <v>8219</v>
      </c>
    </row>
    <row r="854" spans="13:14" x14ac:dyDescent="0.3">
      <c r="M854" s="9">
        <v>3500</v>
      </c>
      <c r="N854" s="9" t="s">
        <v>8219</v>
      </c>
    </row>
    <row r="855" spans="13:14" x14ac:dyDescent="0.3">
      <c r="M855" s="9">
        <v>300</v>
      </c>
      <c r="N855" s="9" t="s">
        <v>8219</v>
      </c>
    </row>
    <row r="856" spans="13:14" x14ac:dyDescent="0.3">
      <c r="M856" s="9">
        <v>27800</v>
      </c>
      <c r="N856" s="9" t="s">
        <v>8219</v>
      </c>
    </row>
    <row r="857" spans="13:14" x14ac:dyDescent="0.3">
      <c r="M857" s="9">
        <v>1450</v>
      </c>
      <c r="N857" s="9" t="s">
        <v>8219</v>
      </c>
    </row>
    <row r="858" spans="13:14" x14ac:dyDescent="0.3">
      <c r="M858" s="9">
        <v>250</v>
      </c>
      <c r="N858" s="9" t="s">
        <v>8219</v>
      </c>
    </row>
    <row r="859" spans="13:14" x14ac:dyDescent="0.3">
      <c r="M859" s="9">
        <v>1200</v>
      </c>
      <c r="N859" s="9" t="s">
        <v>8219</v>
      </c>
    </row>
    <row r="860" spans="13:14" x14ac:dyDescent="0.3">
      <c r="M860" s="9">
        <v>1200</v>
      </c>
      <c r="N860" s="9" t="s">
        <v>8219</v>
      </c>
    </row>
    <row r="861" spans="13:14" x14ac:dyDescent="0.3">
      <c r="M861" s="9">
        <v>4000</v>
      </c>
      <c r="N861" s="9" t="s">
        <v>8219</v>
      </c>
    </row>
    <row r="862" spans="13:14" x14ac:dyDescent="0.3">
      <c r="M862" s="9">
        <v>14000</v>
      </c>
      <c r="N862" s="9" t="s">
        <v>8221</v>
      </c>
    </row>
    <row r="863" spans="13:14" x14ac:dyDescent="0.3">
      <c r="M863" s="9">
        <v>4500</v>
      </c>
      <c r="N863" s="9" t="s">
        <v>8221</v>
      </c>
    </row>
    <row r="864" spans="13:14" x14ac:dyDescent="0.3">
      <c r="M864" s="9">
        <v>50000</v>
      </c>
      <c r="N864" s="9" t="s">
        <v>8221</v>
      </c>
    </row>
    <row r="865" spans="13:14" x14ac:dyDescent="0.3">
      <c r="M865" s="9">
        <v>2000</v>
      </c>
      <c r="N865" s="9" t="s">
        <v>8221</v>
      </c>
    </row>
    <row r="866" spans="13:14" x14ac:dyDescent="0.3">
      <c r="M866" s="9">
        <v>6500</v>
      </c>
      <c r="N866" s="9" t="s">
        <v>8221</v>
      </c>
    </row>
    <row r="867" spans="13:14" x14ac:dyDescent="0.3">
      <c r="M867" s="9">
        <v>2200</v>
      </c>
      <c r="N867" s="9" t="s">
        <v>8221</v>
      </c>
    </row>
    <row r="868" spans="13:14" x14ac:dyDescent="0.3">
      <c r="M868" s="9">
        <v>3500</v>
      </c>
      <c r="N868" s="9" t="s">
        <v>8221</v>
      </c>
    </row>
    <row r="869" spans="13:14" x14ac:dyDescent="0.3">
      <c r="M869" s="9">
        <v>5000</v>
      </c>
      <c r="N869" s="9" t="s">
        <v>8221</v>
      </c>
    </row>
    <row r="870" spans="13:14" x14ac:dyDescent="0.3">
      <c r="M870" s="9">
        <v>45000</v>
      </c>
      <c r="N870" s="9" t="s">
        <v>8221</v>
      </c>
    </row>
    <row r="871" spans="13:14" x14ac:dyDescent="0.3">
      <c r="M871" s="9">
        <v>8800</v>
      </c>
      <c r="N871" s="9" t="s">
        <v>8221</v>
      </c>
    </row>
    <row r="872" spans="13:14" x14ac:dyDescent="0.3">
      <c r="M872" s="9">
        <v>20000</v>
      </c>
      <c r="N872" s="9" t="s">
        <v>8221</v>
      </c>
    </row>
    <row r="873" spans="13:14" x14ac:dyDescent="0.3">
      <c r="M873" s="9">
        <v>6000</v>
      </c>
      <c r="N873" s="9" t="s">
        <v>8221</v>
      </c>
    </row>
    <row r="874" spans="13:14" x14ac:dyDescent="0.3">
      <c r="M874" s="9">
        <v>8000</v>
      </c>
      <c r="N874" s="9" t="s">
        <v>8221</v>
      </c>
    </row>
    <row r="875" spans="13:14" x14ac:dyDescent="0.3">
      <c r="M875" s="9">
        <v>3500</v>
      </c>
      <c r="N875" s="9" t="s">
        <v>8221</v>
      </c>
    </row>
    <row r="876" spans="13:14" x14ac:dyDescent="0.3">
      <c r="M876" s="9">
        <v>3000</v>
      </c>
      <c r="N876" s="9" t="s">
        <v>8221</v>
      </c>
    </row>
    <row r="877" spans="13:14" x14ac:dyDescent="0.3">
      <c r="M877" s="9">
        <v>5000</v>
      </c>
      <c r="N877" s="9" t="s">
        <v>8221</v>
      </c>
    </row>
    <row r="878" spans="13:14" x14ac:dyDescent="0.3">
      <c r="M878" s="9">
        <v>3152</v>
      </c>
      <c r="N878" s="9" t="s">
        <v>8221</v>
      </c>
    </row>
    <row r="879" spans="13:14" x14ac:dyDescent="0.3">
      <c r="M879" s="9">
        <v>2000</v>
      </c>
      <c r="N879" s="9" t="s">
        <v>8221</v>
      </c>
    </row>
    <row r="880" spans="13:14" x14ac:dyDescent="0.3">
      <c r="M880" s="9">
        <v>5000</v>
      </c>
      <c r="N880" s="9" t="s">
        <v>8221</v>
      </c>
    </row>
    <row r="881" spans="13:14" x14ac:dyDescent="0.3">
      <c r="M881" s="9">
        <v>2100</v>
      </c>
      <c r="N881" s="9" t="s">
        <v>8221</v>
      </c>
    </row>
    <row r="882" spans="13:14" x14ac:dyDescent="0.3">
      <c r="M882" s="9">
        <v>3780</v>
      </c>
      <c r="N882" s="9" t="s">
        <v>8221</v>
      </c>
    </row>
    <row r="883" spans="13:14" x14ac:dyDescent="0.3">
      <c r="M883" s="9">
        <v>3750</v>
      </c>
      <c r="N883" s="9" t="s">
        <v>8221</v>
      </c>
    </row>
    <row r="884" spans="13:14" x14ac:dyDescent="0.3">
      <c r="M884" s="9">
        <v>1500</v>
      </c>
      <c r="N884" s="9" t="s">
        <v>8221</v>
      </c>
    </row>
    <row r="885" spans="13:14" x14ac:dyDescent="0.3">
      <c r="M885" s="9">
        <v>5000</v>
      </c>
      <c r="N885" s="9" t="s">
        <v>8221</v>
      </c>
    </row>
    <row r="886" spans="13:14" x14ac:dyDescent="0.3">
      <c r="M886" s="9">
        <v>2000</v>
      </c>
      <c r="N886" s="9" t="s">
        <v>8221</v>
      </c>
    </row>
    <row r="887" spans="13:14" x14ac:dyDescent="0.3">
      <c r="M887" s="9">
        <v>1000</v>
      </c>
      <c r="N887" s="9" t="s">
        <v>8221</v>
      </c>
    </row>
    <row r="888" spans="13:14" x14ac:dyDescent="0.3">
      <c r="M888" s="9">
        <v>500</v>
      </c>
      <c r="N888" s="9" t="s">
        <v>8221</v>
      </c>
    </row>
    <row r="889" spans="13:14" x14ac:dyDescent="0.3">
      <c r="M889" s="9">
        <v>1000</v>
      </c>
      <c r="N889" s="9" t="s">
        <v>8221</v>
      </c>
    </row>
    <row r="890" spans="13:14" x14ac:dyDescent="0.3">
      <c r="M890" s="9">
        <v>1000</v>
      </c>
      <c r="N890" s="9" t="s">
        <v>8221</v>
      </c>
    </row>
    <row r="891" spans="13:14" x14ac:dyDescent="0.3">
      <c r="M891" s="9">
        <v>25000</v>
      </c>
      <c r="N891" s="9" t="s">
        <v>8221</v>
      </c>
    </row>
    <row r="892" spans="13:14" x14ac:dyDescent="0.3">
      <c r="M892" s="9">
        <v>3000</v>
      </c>
      <c r="N892" s="9" t="s">
        <v>8221</v>
      </c>
    </row>
    <row r="893" spans="13:14" x14ac:dyDescent="0.3">
      <c r="M893" s="9">
        <v>8000</v>
      </c>
      <c r="N893" s="9" t="s">
        <v>8221</v>
      </c>
    </row>
    <row r="894" spans="13:14" x14ac:dyDescent="0.3">
      <c r="M894" s="9">
        <v>6000</v>
      </c>
      <c r="N894" s="9" t="s">
        <v>8221</v>
      </c>
    </row>
    <row r="895" spans="13:14" x14ac:dyDescent="0.3">
      <c r="M895" s="9">
        <v>2000</v>
      </c>
      <c r="N895" s="9" t="s">
        <v>8221</v>
      </c>
    </row>
    <row r="896" spans="13:14" x14ac:dyDescent="0.3">
      <c r="M896" s="9">
        <v>20000</v>
      </c>
      <c r="N896" s="9" t="s">
        <v>8221</v>
      </c>
    </row>
    <row r="897" spans="13:14" x14ac:dyDescent="0.3">
      <c r="M897" s="9">
        <v>8000</v>
      </c>
      <c r="N897" s="9" t="s">
        <v>8221</v>
      </c>
    </row>
    <row r="898" spans="13:14" x14ac:dyDescent="0.3">
      <c r="M898" s="9">
        <v>8000</v>
      </c>
      <c r="N898" s="9" t="s">
        <v>8221</v>
      </c>
    </row>
    <row r="899" spans="13:14" x14ac:dyDescent="0.3">
      <c r="M899" s="9">
        <v>3000</v>
      </c>
      <c r="N899" s="9" t="s">
        <v>8221</v>
      </c>
    </row>
    <row r="900" spans="13:14" x14ac:dyDescent="0.3">
      <c r="M900" s="9">
        <v>2500</v>
      </c>
      <c r="N900" s="9" t="s">
        <v>8221</v>
      </c>
    </row>
    <row r="901" spans="13:14" x14ac:dyDescent="0.3">
      <c r="M901" s="9">
        <v>750</v>
      </c>
      <c r="N901" s="9" t="s">
        <v>8221</v>
      </c>
    </row>
    <row r="902" spans="13:14" x14ac:dyDescent="0.3">
      <c r="M902" s="9">
        <v>5000</v>
      </c>
      <c r="N902" s="9" t="s">
        <v>8221</v>
      </c>
    </row>
    <row r="903" spans="13:14" x14ac:dyDescent="0.3">
      <c r="M903" s="9">
        <v>6500</v>
      </c>
      <c r="N903" s="9" t="s">
        <v>8221</v>
      </c>
    </row>
    <row r="904" spans="13:14" x14ac:dyDescent="0.3">
      <c r="M904" s="9">
        <v>30000</v>
      </c>
      <c r="N904" s="9" t="s">
        <v>8221</v>
      </c>
    </row>
    <row r="905" spans="13:14" x14ac:dyDescent="0.3">
      <c r="M905" s="9">
        <v>5000</v>
      </c>
      <c r="N905" s="9" t="s">
        <v>8221</v>
      </c>
    </row>
    <row r="906" spans="13:14" x14ac:dyDescent="0.3">
      <c r="M906" s="9">
        <v>50000</v>
      </c>
      <c r="N906" s="9" t="s">
        <v>8221</v>
      </c>
    </row>
    <row r="907" spans="13:14" x14ac:dyDescent="0.3">
      <c r="M907" s="9">
        <v>6500</v>
      </c>
      <c r="N907" s="9" t="s">
        <v>8221</v>
      </c>
    </row>
    <row r="908" spans="13:14" x14ac:dyDescent="0.3">
      <c r="M908" s="9">
        <v>15000</v>
      </c>
      <c r="N908" s="9" t="s">
        <v>8221</v>
      </c>
    </row>
    <row r="909" spans="13:14" x14ac:dyDescent="0.3">
      <c r="M909" s="9">
        <v>2900</v>
      </c>
      <c r="N909" s="9" t="s">
        <v>8221</v>
      </c>
    </row>
    <row r="910" spans="13:14" x14ac:dyDescent="0.3">
      <c r="M910" s="9">
        <v>2500</v>
      </c>
      <c r="N910" s="9" t="s">
        <v>8221</v>
      </c>
    </row>
    <row r="911" spans="13:14" x14ac:dyDescent="0.3">
      <c r="M911" s="9">
        <v>16000</v>
      </c>
      <c r="N911" s="9" t="s">
        <v>8221</v>
      </c>
    </row>
    <row r="912" spans="13:14" x14ac:dyDescent="0.3">
      <c r="M912" s="9">
        <v>550</v>
      </c>
      <c r="N912" s="9" t="s">
        <v>8221</v>
      </c>
    </row>
    <row r="913" spans="13:14" x14ac:dyDescent="0.3">
      <c r="M913" s="9">
        <v>100000</v>
      </c>
      <c r="N913" s="9" t="s">
        <v>8221</v>
      </c>
    </row>
    <row r="914" spans="13:14" x14ac:dyDescent="0.3">
      <c r="M914" s="9">
        <v>3500</v>
      </c>
      <c r="N914" s="9" t="s">
        <v>8221</v>
      </c>
    </row>
    <row r="915" spans="13:14" x14ac:dyDescent="0.3">
      <c r="M915" s="9">
        <v>30000</v>
      </c>
      <c r="N915" s="9" t="s">
        <v>8221</v>
      </c>
    </row>
    <row r="916" spans="13:14" x14ac:dyDescent="0.3">
      <c r="M916" s="9">
        <v>1500</v>
      </c>
      <c r="N916" s="9" t="s">
        <v>8221</v>
      </c>
    </row>
    <row r="917" spans="13:14" x14ac:dyDescent="0.3">
      <c r="M917" s="9">
        <v>6500</v>
      </c>
      <c r="N917" s="9" t="s">
        <v>8221</v>
      </c>
    </row>
    <row r="918" spans="13:14" x14ac:dyDescent="0.3">
      <c r="M918" s="9">
        <v>3300</v>
      </c>
      <c r="N918" s="9" t="s">
        <v>8221</v>
      </c>
    </row>
    <row r="919" spans="13:14" x14ac:dyDescent="0.3">
      <c r="M919" s="9">
        <v>5000</v>
      </c>
      <c r="N919" s="9" t="s">
        <v>8221</v>
      </c>
    </row>
    <row r="920" spans="13:14" x14ac:dyDescent="0.3">
      <c r="M920" s="9">
        <v>3900</v>
      </c>
      <c r="N920" s="9" t="s">
        <v>8221</v>
      </c>
    </row>
    <row r="921" spans="13:14" x14ac:dyDescent="0.3">
      <c r="M921" s="9">
        <v>20000</v>
      </c>
      <c r="N921" s="9" t="s">
        <v>8221</v>
      </c>
    </row>
    <row r="922" spans="13:14" x14ac:dyDescent="0.3">
      <c r="M922" s="9">
        <v>5500</v>
      </c>
      <c r="N922" s="9" t="s">
        <v>8221</v>
      </c>
    </row>
    <row r="923" spans="13:14" x14ac:dyDescent="0.3">
      <c r="M923" s="9">
        <v>15000</v>
      </c>
      <c r="N923" s="9" t="s">
        <v>8221</v>
      </c>
    </row>
    <row r="924" spans="13:14" x14ac:dyDescent="0.3">
      <c r="M924" s="9">
        <v>27000</v>
      </c>
      <c r="N924" s="9" t="s">
        <v>8221</v>
      </c>
    </row>
    <row r="925" spans="13:14" x14ac:dyDescent="0.3">
      <c r="M925" s="9">
        <v>15000</v>
      </c>
      <c r="N925" s="9" t="s">
        <v>8221</v>
      </c>
    </row>
    <row r="926" spans="13:14" x14ac:dyDescent="0.3">
      <c r="M926" s="9">
        <v>3000</v>
      </c>
      <c r="N926" s="9" t="s">
        <v>8221</v>
      </c>
    </row>
    <row r="927" spans="13:14" x14ac:dyDescent="0.3">
      <c r="M927" s="9">
        <v>6000</v>
      </c>
      <c r="N927" s="9" t="s">
        <v>8221</v>
      </c>
    </row>
    <row r="928" spans="13:14" x14ac:dyDescent="0.3">
      <c r="M928" s="9">
        <v>7000</v>
      </c>
      <c r="N928" s="9" t="s">
        <v>8221</v>
      </c>
    </row>
    <row r="929" spans="13:14" x14ac:dyDescent="0.3">
      <c r="M929" s="9">
        <v>20000</v>
      </c>
      <c r="N929" s="9" t="s">
        <v>8221</v>
      </c>
    </row>
    <row r="930" spans="13:14" x14ac:dyDescent="0.3">
      <c r="M930" s="9">
        <v>14500</v>
      </c>
      <c r="N930" s="9" t="s">
        <v>8221</v>
      </c>
    </row>
    <row r="931" spans="13:14" x14ac:dyDescent="0.3">
      <c r="M931" s="9">
        <v>500</v>
      </c>
      <c r="N931" s="9" t="s">
        <v>8221</v>
      </c>
    </row>
    <row r="932" spans="13:14" x14ac:dyDescent="0.3">
      <c r="M932" s="9">
        <v>900</v>
      </c>
      <c r="N932" s="9" t="s">
        <v>8221</v>
      </c>
    </row>
    <row r="933" spans="13:14" x14ac:dyDescent="0.3">
      <c r="M933" s="9">
        <v>2000</v>
      </c>
      <c r="N933" s="9" t="s">
        <v>8221</v>
      </c>
    </row>
    <row r="934" spans="13:14" x14ac:dyDescent="0.3">
      <c r="M934" s="9">
        <v>9500</v>
      </c>
      <c r="N934" s="9" t="s">
        <v>8221</v>
      </c>
    </row>
    <row r="935" spans="13:14" x14ac:dyDescent="0.3">
      <c r="M935" s="9">
        <v>2000</v>
      </c>
      <c r="N935" s="9" t="s">
        <v>8221</v>
      </c>
    </row>
    <row r="936" spans="13:14" x14ac:dyDescent="0.3">
      <c r="M936" s="9">
        <v>5000</v>
      </c>
      <c r="N936" s="9" t="s">
        <v>8221</v>
      </c>
    </row>
    <row r="937" spans="13:14" x14ac:dyDescent="0.3">
      <c r="M937" s="9">
        <v>3500</v>
      </c>
      <c r="N937" s="9" t="s">
        <v>8221</v>
      </c>
    </row>
    <row r="938" spans="13:14" x14ac:dyDescent="0.3">
      <c r="M938" s="9">
        <v>1400</v>
      </c>
      <c r="N938" s="9" t="s">
        <v>8221</v>
      </c>
    </row>
    <row r="939" spans="13:14" x14ac:dyDescent="0.3">
      <c r="M939" s="9">
        <v>3500</v>
      </c>
      <c r="N939" s="9" t="s">
        <v>8221</v>
      </c>
    </row>
    <row r="940" spans="13:14" x14ac:dyDescent="0.3">
      <c r="M940" s="9">
        <v>7000</v>
      </c>
      <c r="N940" s="9" t="s">
        <v>8221</v>
      </c>
    </row>
    <row r="941" spans="13:14" x14ac:dyDescent="0.3">
      <c r="M941" s="9">
        <v>2750</v>
      </c>
      <c r="N941" s="9" t="s">
        <v>8221</v>
      </c>
    </row>
    <row r="942" spans="13:14" x14ac:dyDescent="0.3">
      <c r="M942" s="9">
        <v>9000</v>
      </c>
      <c r="N942" s="9" t="s">
        <v>8221</v>
      </c>
    </row>
    <row r="943" spans="13:14" x14ac:dyDescent="0.3">
      <c r="M943" s="9">
        <v>50000</v>
      </c>
      <c r="N943" s="9" t="s">
        <v>8221</v>
      </c>
    </row>
    <row r="944" spans="13:14" x14ac:dyDescent="0.3">
      <c r="M944" s="9">
        <v>7500</v>
      </c>
      <c r="N944" s="9" t="s">
        <v>8221</v>
      </c>
    </row>
    <row r="945" spans="13:14" x14ac:dyDescent="0.3">
      <c r="M945" s="9">
        <v>3000</v>
      </c>
      <c r="N945" s="9" t="s">
        <v>8221</v>
      </c>
    </row>
    <row r="946" spans="13:14" x14ac:dyDescent="0.3">
      <c r="M946" s="9">
        <v>50000</v>
      </c>
      <c r="N946" s="9" t="s">
        <v>8221</v>
      </c>
    </row>
    <row r="947" spans="13:14" x14ac:dyDescent="0.3">
      <c r="M947" s="9">
        <v>100000</v>
      </c>
      <c r="N947" s="9" t="s">
        <v>8221</v>
      </c>
    </row>
    <row r="948" spans="13:14" x14ac:dyDescent="0.3">
      <c r="M948" s="9">
        <v>15000</v>
      </c>
      <c r="N948" s="9" t="s">
        <v>8221</v>
      </c>
    </row>
    <row r="949" spans="13:14" x14ac:dyDescent="0.3">
      <c r="M949" s="9">
        <v>850</v>
      </c>
      <c r="N949" s="9" t="s">
        <v>8221</v>
      </c>
    </row>
    <row r="950" spans="13:14" x14ac:dyDescent="0.3">
      <c r="M950" s="9">
        <v>4000</v>
      </c>
      <c r="N950" s="9" t="s">
        <v>8221</v>
      </c>
    </row>
    <row r="951" spans="13:14" x14ac:dyDescent="0.3">
      <c r="M951" s="9">
        <v>20000</v>
      </c>
      <c r="N951" s="9" t="s">
        <v>8221</v>
      </c>
    </row>
    <row r="952" spans="13:14" x14ac:dyDescent="0.3">
      <c r="M952" s="9">
        <v>5000</v>
      </c>
      <c r="N952" s="9" t="s">
        <v>8221</v>
      </c>
    </row>
    <row r="953" spans="13:14" x14ac:dyDescent="0.3">
      <c r="M953" s="9">
        <v>50000</v>
      </c>
      <c r="N953" s="9" t="s">
        <v>8221</v>
      </c>
    </row>
    <row r="954" spans="13:14" x14ac:dyDescent="0.3">
      <c r="M954" s="9">
        <v>49000</v>
      </c>
      <c r="N954" s="9" t="s">
        <v>8221</v>
      </c>
    </row>
    <row r="955" spans="13:14" x14ac:dyDescent="0.3">
      <c r="M955" s="9">
        <v>15000</v>
      </c>
      <c r="N955" s="9" t="s">
        <v>8221</v>
      </c>
    </row>
    <row r="956" spans="13:14" x14ac:dyDescent="0.3">
      <c r="M956" s="9">
        <v>15000</v>
      </c>
      <c r="N956" s="9" t="s">
        <v>8221</v>
      </c>
    </row>
    <row r="957" spans="13:14" x14ac:dyDescent="0.3">
      <c r="M957" s="9">
        <v>300000</v>
      </c>
      <c r="N957" s="9" t="s">
        <v>8221</v>
      </c>
    </row>
    <row r="958" spans="13:14" x14ac:dyDescent="0.3">
      <c r="M958" s="9">
        <v>50000</v>
      </c>
      <c r="N958" s="9" t="s">
        <v>8221</v>
      </c>
    </row>
    <row r="959" spans="13:14" x14ac:dyDescent="0.3">
      <c r="M959" s="9">
        <v>12000</v>
      </c>
      <c r="N959" s="9" t="s">
        <v>8221</v>
      </c>
    </row>
    <row r="960" spans="13:14" x14ac:dyDescent="0.3">
      <c r="M960" s="9">
        <v>7777</v>
      </c>
      <c r="N960" s="9" t="s">
        <v>8221</v>
      </c>
    </row>
    <row r="961" spans="13:14" x14ac:dyDescent="0.3">
      <c r="M961" s="9">
        <v>50000</v>
      </c>
      <c r="N961" s="9" t="s">
        <v>8221</v>
      </c>
    </row>
    <row r="962" spans="13:14" x14ac:dyDescent="0.3">
      <c r="M962" s="9">
        <v>55650</v>
      </c>
      <c r="N962" s="9" t="s">
        <v>8221</v>
      </c>
    </row>
    <row r="963" spans="13:14" x14ac:dyDescent="0.3">
      <c r="M963" s="9">
        <v>95000</v>
      </c>
      <c r="N963" s="9" t="s">
        <v>8221</v>
      </c>
    </row>
    <row r="964" spans="13:14" x14ac:dyDescent="0.3">
      <c r="M964" s="9">
        <v>2500</v>
      </c>
      <c r="N964" s="9" t="s">
        <v>8221</v>
      </c>
    </row>
    <row r="965" spans="13:14" x14ac:dyDescent="0.3">
      <c r="M965" s="9">
        <v>35000</v>
      </c>
      <c r="N965" s="9" t="s">
        <v>8221</v>
      </c>
    </row>
    <row r="966" spans="13:14" x14ac:dyDescent="0.3">
      <c r="M966" s="9">
        <v>110000</v>
      </c>
      <c r="N966" s="9" t="s">
        <v>8221</v>
      </c>
    </row>
    <row r="967" spans="13:14" x14ac:dyDescent="0.3">
      <c r="M967" s="9">
        <v>25000</v>
      </c>
      <c r="N967" s="9" t="s">
        <v>8221</v>
      </c>
    </row>
    <row r="968" spans="13:14" x14ac:dyDescent="0.3">
      <c r="M968" s="9">
        <v>12000</v>
      </c>
      <c r="N968" s="9" t="s">
        <v>8221</v>
      </c>
    </row>
    <row r="969" spans="13:14" x14ac:dyDescent="0.3">
      <c r="M969" s="9">
        <v>20000</v>
      </c>
      <c r="N969" s="9" t="s">
        <v>8221</v>
      </c>
    </row>
    <row r="970" spans="13:14" x14ac:dyDescent="0.3">
      <c r="M970" s="9">
        <v>8000</v>
      </c>
      <c r="N970" s="9" t="s">
        <v>8221</v>
      </c>
    </row>
    <row r="971" spans="13:14" x14ac:dyDescent="0.3">
      <c r="M971" s="9">
        <v>30000</v>
      </c>
      <c r="N971" s="9" t="s">
        <v>8221</v>
      </c>
    </row>
    <row r="972" spans="13:14" x14ac:dyDescent="0.3">
      <c r="M972" s="9">
        <v>5000</v>
      </c>
      <c r="N972" s="9" t="s">
        <v>8221</v>
      </c>
    </row>
    <row r="973" spans="13:14" x14ac:dyDescent="0.3">
      <c r="M973" s="9">
        <v>100000</v>
      </c>
      <c r="N973" s="9" t="s">
        <v>8221</v>
      </c>
    </row>
    <row r="974" spans="13:14" x14ac:dyDescent="0.3">
      <c r="M974" s="9">
        <v>20000</v>
      </c>
      <c r="N974" s="9" t="s">
        <v>8221</v>
      </c>
    </row>
    <row r="975" spans="13:14" x14ac:dyDescent="0.3">
      <c r="M975" s="9">
        <v>20000</v>
      </c>
      <c r="N975" s="9" t="s">
        <v>8221</v>
      </c>
    </row>
    <row r="976" spans="13:14" x14ac:dyDescent="0.3">
      <c r="M976" s="9">
        <v>50000</v>
      </c>
      <c r="N976" s="9" t="s">
        <v>8221</v>
      </c>
    </row>
    <row r="977" spans="13:14" x14ac:dyDescent="0.3">
      <c r="M977" s="9">
        <v>100000</v>
      </c>
      <c r="N977" s="9" t="s">
        <v>8221</v>
      </c>
    </row>
    <row r="978" spans="13:14" x14ac:dyDescent="0.3">
      <c r="M978" s="9">
        <v>150000</v>
      </c>
      <c r="N978" s="9" t="s">
        <v>8221</v>
      </c>
    </row>
    <row r="979" spans="13:14" x14ac:dyDescent="0.3">
      <c r="M979" s="9">
        <v>2700</v>
      </c>
      <c r="N979" s="9" t="s">
        <v>8221</v>
      </c>
    </row>
    <row r="980" spans="13:14" x14ac:dyDescent="0.3">
      <c r="M980" s="9">
        <v>172889</v>
      </c>
      <c r="N980" s="9" t="s">
        <v>8221</v>
      </c>
    </row>
    <row r="981" spans="13:14" x14ac:dyDescent="0.3">
      <c r="M981" s="9">
        <v>35000</v>
      </c>
      <c r="N981" s="9" t="s">
        <v>8221</v>
      </c>
    </row>
    <row r="982" spans="13:14" x14ac:dyDescent="0.3">
      <c r="M982" s="9">
        <v>10000</v>
      </c>
      <c r="N982" s="9" t="s">
        <v>8221</v>
      </c>
    </row>
    <row r="983" spans="13:14" x14ac:dyDescent="0.3">
      <c r="M983" s="9">
        <v>88888</v>
      </c>
      <c r="N983" s="9" t="s">
        <v>8221</v>
      </c>
    </row>
    <row r="984" spans="13:14" x14ac:dyDescent="0.3">
      <c r="M984" s="9">
        <v>17500</v>
      </c>
      <c r="N984" s="9" t="s">
        <v>8221</v>
      </c>
    </row>
    <row r="985" spans="13:14" x14ac:dyDescent="0.3">
      <c r="M985" s="9">
        <v>104219</v>
      </c>
      <c r="N985" s="9" t="s">
        <v>8221</v>
      </c>
    </row>
    <row r="986" spans="13:14" x14ac:dyDescent="0.3">
      <c r="M986" s="9">
        <v>10000</v>
      </c>
      <c r="N986" s="9" t="s">
        <v>8221</v>
      </c>
    </row>
    <row r="987" spans="13:14" x14ac:dyDescent="0.3">
      <c r="M987" s="9">
        <v>30000</v>
      </c>
      <c r="N987" s="9" t="s">
        <v>8221</v>
      </c>
    </row>
    <row r="988" spans="13:14" x14ac:dyDescent="0.3">
      <c r="M988" s="9">
        <v>20000</v>
      </c>
      <c r="N988" s="9" t="s">
        <v>8221</v>
      </c>
    </row>
    <row r="989" spans="13:14" x14ac:dyDescent="0.3">
      <c r="M989" s="9">
        <v>50000</v>
      </c>
      <c r="N989" s="9" t="s">
        <v>8221</v>
      </c>
    </row>
    <row r="990" spans="13:14" x14ac:dyDescent="0.3">
      <c r="M990" s="9">
        <v>5000</v>
      </c>
      <c r="N990" s="9" t="s">
        <v>8221</v>
      </c>
    </row>
    <row r="991" spans="13:14" x14ac:dyDescent="0.3">
      <c r="M991" s="9">
        <v>10000</v>
      </c>
      <c r="N991" s="9" t="s">
        <v>8221</v>
      </c>
    </row>
    <row r="992" spans="13:14" x14ac:dyDescent="0.3">
      <c r="M992" s="9">
        <v>25000</v>
      </c>
      <c r="N992" s="9" t="s">
        <v>8221</v>
      </c>
    </row>
    <row r="993" spans="13:14" x14ac:dyDescent="0.3">
      <c r="M993" s="9">
        <v>5000</v>
      </c>
      <c r="N993" s="9" t="s">
        <v>8221</v>
      </c>
    </row>
    <row r="994" spans="13:14" x14ac:dyDescent="0.3">
      <c r="M994" s="9">
        <v>100000</v>
      </c>
      <c r="N994" s="9" t="s">
        <v>8221</v>
      </c>
    </row>
    <row r="995" spans="13:14" x14ac:dyDescent="0.3">
      <c r="M995" s="9">
        <v>70000</v>
      </c>
      <c r="N995" s="9" t="s">
        <v>8221</v>
      </c>
    </row>
    <row r="996" spans="13:14" x14ac:dyDescent="0.3">
      <c r="M996" s="9">
        <v>200000</v>
      </c>
      <c r="N996" s="9" t="s">
        <v>8221</v>
      </c>
    </row>
    <row r="997" spans="13:14" x14ac:dyDescent="0.3">
      <c r="M997" s="9">
        <v>10000</v>
      </c>
      <c r="N997" s="9" t="s">
        <v>8221</v>
      </c>
    </row>
    <row r="998" spans="13:14" x14ac:dyDescent="0.3">
      <c r="M998" s="9">
        <v>4000</v>
      </c>
      <c r="N998" s="9" t="s">
        <v>8221</v>
      </c>
    </row>
    <row r="999" spans="13:14" x14ac:dyDescent="0.3">
      <c r="M999" s="9">
        <v>5000</v>
      </c>
      <c r="N999" s="9" t="s">
        <v>8221</v>
      </c>
    </row>
    <row r="1000" spans="13:14" x14ac:dyDescent="0.3">
      <c r="M1000" s="9">
        <v>60000</v>
      </c>
      <c r="N1000" s="9" t="s">
        <v>8221</v>
      </c>
    </row>
    <row r="1001" spans="13:14" x14ac:dyDescent="0.3">
      <c r="M1001" s="9">
        <v>150000</v>
      </c>
      <c r="N1001" s="9" t="s">
        <v>8221</v>
      </c>
    </row>
    <row r="1002" spans="13:14" x14ac:dyDescent="0.3">
      <c r="M1002" s="9">
        <v>894700</v>
      </c>
      <c r="N1002" s="9" t="s">
        <v>8220</v>
      </c>
    </row>
    <row r="1003" spans="13:14" x14ac:dyDescent="0.3">
      <c r="M1003" s="9">
        <v>5000</v>
      </c>
      <c r="N1003" s="9" t="s">
        <v>8220</v>
      </c>
    </row>
    <row r="1004" spans="13:14" x14ac:dyDescent="0.3">
      <c r="M1004" s="9">
        <v>9999</v>
      </c>
      <c r="N1004" s="9" t="s">
        <v>8220</v>
      </c>
    </row>
    <row r="1005" spans="13:14" x14ac:dyDescent="0.3">
      <c r="M1005" s="9">
        <v>20000</v>
      </c>
      <c r="N1005" s="9" t="s">
        <v>8220</v>
      </c>
    </row>
    <row r="1006" spans="13:14" x14ac:dyDescent="0.3">
      <c r="M1006" s="9">
        <v>25000</v>
      </c>
      <c r="N1006" s="9" t="s">
        <v>8220</v>
      </c>
    </row>
    <row r="1007" spans="13:14" x14ac:dyDescent="0.3">
      <c r="M1007" s="9">
        <v>200000</v>
      </c>
      <c r="N1007" s="9" t="s">
        <v>8220</v>
      </c>
    </row>
    <row r="1008" spans="13:14" x14ac:dyDescent="0.3">
      <c r="M1008" s="9">
        <v>4000</v>
      </c>
      <c r="N1008" s="9" t="s">
        <v>8220</v>
      </c>
    </row>
    <row r="1009" spans="13:14" x14ac:dyDescent="0.3">
      <c r="M1009" s="9">
        <v>30000</v>
      </c>
      <c r="N1009" s="9" t="s">
        <v>8220</v>
      </c>
    </row>
    <row r="1010" spans="13:14" x14ac:dyDescent="0.3">
      <c r="M1010" s="9">
        <v>93500</v>
      </c>
      <c r="N1010" s="9" t="s">
        <v>8220</v>
      </c>
    </row>
    <row r="1011" spans="13:14" x14ac:dyDescent="0.3">
      <c r="M1011" s="9">
        <v>50000</v>
      </c>
      <c r="N1011" s="9" t="s">
        <v>8220</v>
      </c>
    </row>
    <row r="1012" spans="13:14" x14ac:dyDescent="0.3">
      <c r="M1012" s="9">
        <v>115250</v>
      </c>
      <c r="N1012" s="9" t="s">
        <v>8220</v>
      </c>
    </row>
    <row r="1013" spans="13:14" x14ac:dyDescent="0.3">
      <c r="M1013" s="9">
        <v>20000</v>
      </c>
      <c r="N1013" s="9" t="s">
        <v>8220</v>
      </c>
    </row>
    <row r="1014" spans="13:14" x14ac:dyDescent="0.3">
      <c r="M1014" s="9">
        <v>5000</v>
      </c>
      <c r="N1014" s="9" t="s">
        <v>8220</v>
      </c>
    </row>
    <row r="1015" spans="13:14" x14ac:dyDescent="0.3">
      <c r="M1015" s="9">
        <v>25000</v>
      </c>
      <c r="N1015" s="9" t="s">
        <v>8220</v>
      </c>
    </row>
    <row r="1016" spans="13:14" x14ac:dyDescent="0.3">
      <c r="M1016" s="9">
        <v>10000</v>
      </c>
      <c r="N1016" s="9" t="s">
        <v>8220</v>
      </c>
    </row>
    <row r="1017" spans="13:14" x14ac:dyDescent="0.3">
      <c r="M1017" s="9">
        <v>9000</v>
      </c>
      <c r="N1017" s="9" t="s">
        <v>8220</v>
      </c>
    </row>
    <row r="1018" spans="13:14" x14ac:dyDescent="0.3">
      <c r="M1018" s="9">
        <v>100000</v>
      </c>
      <c r="N1018" s="9" t="s">
        <v>8220</v>
      </c>
    </row>
    <row r="1019" spans="13:14" x14ac:dyDescent="0.3">
      <c r="M1019" s="9">
        <v>250000</v>
      </c>
      <c r="N1019" s="9" t="s">
        <v>8220</v>
      </c>
    </row>
    <row r="1020" spans="13:14" x14ac:dyDescent="0.3">
      <c r="M1020" s="9">
        <v>20000</v>
      </c>
      <c r="N1020" s="9" t="s">
        <v>8220</v>
      </c>
    </row>
    <row r="1021" spans="13:14" x14ac:dyDescent="0.3">
      <c r="M1021" s="9">
        <v>45000</v>
      </c>
      <c r="N1021" s="9" t="s">
        <v>8220</v>
      </c>
    </row>
    <row r="1022" spans="13:14" x14ac:dyDescent="0.3">
      <c r="M1022" s="9">
        <v>1550</v>
      </c>
      <c r="N1022" s="9" t="s">
        <v>8219</v>
      </c>
    </row>
    <row r="1023" spans="13:14" x14ac:dyDescent="0.3">
      <c r="M1023" s="9">
        <v>3000</v>
      </c>
      <c r="N1023" s="9" t="s">
        <v>8219</v>
      </c>
    </row>
    <row r="1024" spans="13:14" x14ac:dyDescent="0.3">
      <c r="M1024" s="9">
        <v>2000</v>
      </c>
      <c r="N1024" s="9" t="s">
        <v>8219</v>
      </c>
    </row>
    <row r="1025" spans="13:14" x14ac:dyDescent="0.3">
      <c r="M1025" s="9">
        <v>2000</v>
      </c>
      <c r="N1025" s="9" t="s">
        <v>8219</v>
      </c>
    </row>
    <row r="1026" spans="13:14" x14ac:dyDescent="0.3">
      <c r="M1026" s="9">
        <v>20000</v>
      </c>
      <c r="N1026" s="9" t="s">
        <v>8219</v>
      </c>
    </row>
    <row r="1027" spans="13:14" x14ac:dyDescent="0.3">
      <c r="M1027" s="9">
        <v>70000</v>
      </c>
      <c r="N1027" s="9" t="s">
        <v>8219</v>
      </c>
    </row>
    <row r="1028" spans="13:14" x14ac:dyDescent="0.3">
      <c r="M1028" s="9">
        <v>7000</v>
      </c>
      <c r="N1028" s="9" t="s">
        <v>8219</v>
      </c>
    </row>
    <row r="1029" spans="13:14" x14ac:dyDescent="0.3">
      <c r="M1029" s="9">
        <v>7501</v>
      </c>
      <c r="N1029" s="9" t="s">
        <v>8219</v>
      </c>
    </row>
    <row r="1030" spans="13:14" x14ac:dyDescent="0.3">
      <c r="M1030" s="9">
        <v>10000</v>
      </c>
      <c r="N1030" s="9" t="s">
        <v>8219</v>
      </c>
    </row>
    <row r="1031" spans="13:14" x14ac:dyDescent="0.3">
      <c r="M1031" s="9">
        <v>10000</v>
      </c>
      <c r="N1031" s="9" t="s">
        <v>8219</v>
      </c>
    </row>
    <row r="1032" spans="13:14" x14ac:dyDescent="0.3">
      <c r="M1032" s="9">
        <v>2000</v>
      </c>
      <c r="N1032" s="9" t="s">
        <v>8219</v>
      </c>
    </row>
    <row r="1033" spans="13:14" x14ac:dyDescent="0.3">
      <c r="M1033" s="9">
        <v>10000</v>
      </c>
      <c r="N1033" s="9" t="s">
        <v>8219</v>
      </c>
    </row>
    <row r="1034" spans="13:14" x14ac:dyDescent="0.3">
      <c r="M1034" s="9">
        <v>5400</v>
      </c>
      <c r="N1034" s="9" t="s">
        <v>8219</v>
      </c>
    </row>
    <row r="1035" spans="13:14" x14ac:dyDescent="0.3">
      <c r="M1035" s="9">
        <v>1328</v>
      </c>
      <c r="N1035" s="9" t="s">
        <v>8219</v>
      </c>
    </row>
    <row r="1036" spans="13:14" x14ac:dyDescent="0.3">
      <c r="M1036" s="9">
        <v>5000</v>
      </c>
      <c r="N1036" s="9" t="s">
        <v>8219</v>
      </c>
    </row>
    <row r="1037" spans="13:14" x14ac:dyDescent="0.3">
      <c r="M1037" s="9">
        <v>4600</v>
      </c>
      <c r="N1037" s="9" t="s">
        <v>8219</v>
      </c>
    </row>
    <row r="1038" spans="13:14" x14ac:dyDescent="0.3">
      <c r="M1038" s="9">
        <v>4500</v>
      </c>
      <c r="N1038" s="9" t="s">
        <v>8219</v>
      </c>
    </row>
    <row r="1039" spans="13:14" x14ac:dyDescent="0.3">
      <c r="M1039" s="9">
        <v>1000</v>
      </c>
      <c r="N1039" s="9" t="s">
        <v>8219</v>
      </c>
    </row>
    <row r="1040" spans="13:14" x14ac:dyDescent="0.3">
      <c r="M1040" s="9">
        <v>1500</v>
      </c>
      <c r="N1040" s="9" t="s">
        <v>8219</v>
      </c>
    </row>
    <row r="1041" spans="13:14" x14ac:dyDescent="0.3">
      <c r="M1041" s="9">
        <v>500</v>
      </c>
      <c r="N1041" s="9" t="s">
        <v>8219</v>
      </c>
    </row>
    <row r="1042" spans="13:14" x14ac:dyDescent="0.3">
      <c r="M1042" s="9">
        <v>85000</v>
      </c>
      <c r="N1042" s="9" t="s">
        <v>8220</v>
      </c>
    </row>
    <row r="1043" spans="13:14" x14ac:dyDescent="0.3">
      <c r="M1043" s="9">
        <v>50</v>
      </c>
      <c r="N1043" s="9" t="s">
        <v>8220</v>
      </c>
    </row>
    <row r="1044" spans="13:14" x14ac:dyDescent="0.3">
      <c r="M1044" s="9">
        <v>650</v>
      </c>
      <c r="N1044" s="9" t="s">
        <v>8220</v>
      </c>
    </row>
    <row r="1045" spans="13:14" x14ac:dyDescent="0.3">
      <c r="M1045" s="9">
        <v>100000</v>
      </c>
      <c r="N1045" s="9" t="s">
        <v>8220</v>
      </c>
    </row>
    <row r="1046" spans="13:14" x14ac:dyDescent="0.3">
      <c r="M1046" s="9">
        <v>7000</v>
      </c>
      <c r="N1046" s="9" t="s">
        <v>8220</v>
      </c>
    </row>
    <row r="1047" spans="13:14" x14ac:dyDescent="0.3">
      <c r="M1047" s="9">
        <v>10000</v>
      </c>
      <c r="N1047" s="9" t="s">
        <v>8220</v>
      </c>
    </row>
    <row r="1048" spans="13:14" x14ac:dyDescent="0.3">
      <c r="M1048" s="9">
        <v>3000</v>
      </c>
      <c r="N1048" s="9" t="s">
        <v>8220</v>
      </c>
    </row>
    <row r="1049" spans="13:14" x14ac:dyDescent="0.3">
      <c r="M1049" s="9">
        <v>2000</v>
      </c>
      <c r="N1049" s="9" t="s">
        <v>8220</v>
      </c>
    </row>
    <row r="1050" spans="13:14" x14ac:dyDescent="0.3">
      <c r="M1050" s="9">
        <v>15000</v>
      </c>
      <c r="N1050" s="9" t="s">
        <v>8220</v>
      </c>
    </row>
    <row r="1051" spans="13:14" x14ac:dyDescent="0.3">
      <c r="M1051" s="9">
        <v>12000</v>
      </c>
      <c r="N1051" s="9" t="s">
        <v>8220</v>
      </c>
    </row>
    <row r="1052" spans="13:14" x14ac:dyDescent="0.3">
      <c r="M1052" s="9">
        <v>2500</v>
      </c>
      <c r="N1052" s="9" t="s">
        <v>8220</v>
      </c>
    </row>
    <row r="1053" spans="13:14" x14ac:dyDescent="0.3">
      <c r="M1053" s="9">
        <v>500</v>
      </c>
      <c r="N1053" s="9" t="s">
        <v>8220</v>
      </c>
    </row>
    <row r="1054" spans="13:14" x14ac:dyDescent="0.3">
      <c r="M1054" s="9">
        <v>4336</v>
      </c>
      <c r="N1054" s="9" t="s">
        <v>8220</v>
      </c>
    </row>
    <row r="1055" spans="13:14" x14ac:dyDescent="0.3">
      <c r="M1055" s="9">
        <v>1500</v>
      </c>
      <c r="N1055" s="9" t="s">
        <v>8220</v>
      </c>
    </row>
    <row r="1056" spans="13:14" x14ac:dyDescent="0.3">
      <c r="M1056" s="9">
        <v>2500</v>
      </c>
      <c r="N1056" s="9" t="s">
        <v>8220</v>
      </c>
    </row>
    <row r="1057" spans="13:14" x14ac:dyDescent="0.3">
      <c r="M1057" s="9">
        <v>3500</v>
      </c>
      <c r="N1057" s="9" t="s">
        <v>8220</v>
      </c>
    </row>
    <row r="1058" spans="13:14" x14ac:dyDescent="0.3">
      <c r="M1058" s="9">
        <v>10000</v>
      </c>
      <c r="N1058" s="9" t="s">
        <v>8220</v>
      </c>
    </row>
    <row r="1059" spans="13:14" x14ac:dyDescent="0.3">
      <c r="M1059" s="9">
        <v>10000</v>
      </c>
      <c r="N1059" s="9" t="s">
        <v>8220</v>
      </c>
    </row>
    <row r="1060" spans="13:14" x14ac:dyDescent="0.3">
      <c r="M1060" s="9">
        <v>40000</v>
      </c>
      <c r="N1060" s="9" t="s">
        <v>8220</v>
      </c>
    </row>
    <row r="1061" spans="13:14" x14ac:dyDescent="0.3">
      <c r="M1061" s="9">
        <v>1100</v>
      </c>
      <c r="N1061" s="9" t="s">
        <v>8220</v>
      </c>
    </row>
    <row r="1062" spans="13:14" x14ac:dyDescent="0.3">
      <c r="M1062" s="9">
        <v>5000</v>
      </c>
      <c r="N1062" s="9" t="s">
        <v>8220</v>
      </c>
    </row>
    <row r="1063" spans="13:14" x14ac:dyDescent="0.3">
      <c r="M1063" s="9">
        <v>4000</v>
      </c>
      <c r="N1063" s="9" t="s">
        <v>8220</v>
      </c>
    </row>
    <row r="1064" spans="13:14" x14ac:dyDescent="0.3">
      <c r="M1064" s="9">
        <v>199</v>
      </c>
      <c r="N1064" s="9" t="s">
        <v>8220</v>
      </c>
    </row>
    <row r="1065" spans="13:14" x14ac:dyDescent="0.3">
      <c r="M1065" s="9">
        <v>1000</v>
      </c>
      <c r="N1065" s="9" t="s">
        <v>8220</v>
      </c>
    </row>
    <row r="1066" spans="13:14" x14ac:dyDescent="0.3">
      <c r="M1066" s="9">
        <v>90000</v>
      </c>
      <c r="N1066" s="9" t="s">
        <v>8221</v>
      </c>
    </row>
    <row r="1067" spans="13:14" x14ac:dyDescent="0.3">
      <c r="M1067" s="9">
        <v>3000</v>
      </c>
      <c r="N1067" s="9" t="s">
        <v>8221</v>
      </c>
    </row>
    <row r="1068" spans="13:14" x14ac:dyDescent="0.3">
      <c r="M1068" s="9">
        <v>150000</v>
      </c>
      <c r="N1068" s="9" t="s">
        <v>8221</v>
      </c>
    </row>
    <row r="1069" spans="13:14" x14ac:dyDescent="0.3">
      <c r="M1069" s="9">
        <v>500</v>
      </c>
      <c r="N1069" s="9" t="s">
        <v>8221</v>
      </c>
    </row>
    <row r="1070" spans="13:14" x14ac:dyDescent="0.3">
      <c r="M1070" s="9">
        <v>30000</v>
      </c>
      <c r="N1070" s="9" t="s">
        <v>8221</v>
      </c>
    </row>
    <row r="1071" spans="13:14" x14ac:dyDescent="0.3">
      <c r="M1071" s="9">
        <v>2200</v>
      </c>
      <c r="N1071" s="9" t="s">
        <v>8221</v>
      </c>
    </row>
    <row r="1072" spans="13:14" x14ac:dyDescent="0.3">
      <c r="M1072" s="9">
        <v>10000</v>
      </c>
      <c r="N1072" s="9" t="s">
        <v>8221</v>
      </c>
    </row>
    <row r="1073" spans="13:14" x14ac:dyDescent="0.3">
      <c r="M1073" s="9">
        <v>100</v>
      </c>
      <c r="N1073" s="9" t="s">
        <v>8221</v>
      </c>
    </row>
    <row r="1074" spans="13:14" x14ac:dyDescent="0.3">
      <c r="M1074" s="9">
        <v>75000</v>
      </c>
      <c r="N1074" s="9" t="s">
        <v>8221</v>
      </c>
    </row>
    <row r="1075" spans="13:14" x14ac:dyDescent="0.3">
      <c r="M1075" s="9">
        <v>750</v>
      </c>
      <c r="N1075" s="9" t="s">
        <v>8221</v>
      </c>
    </row>
    <row r="1076" spans="13:14" x14ac:dyDescent="0.3">
      <c r="M1076" s="9">
        <v>54000</v>
      </c>
      <c r="N1076" s="9" t="s">
        <v>8221</v>
      </c>
    </row>
    <row r="1077" spans="13:14" x14ac:dyDescent="0.3">
      <c r="M1077" s="9">
        <v>1000</v>
      </c>
      <c r="N1077" s="9" t="s">
        <v>8221</v>
      </c>
    </row>
    <row r="1078" spans="13:14" x14ac:dyDescent="0.3">
      <c r="M1078" s="9">
        <v>75000</v>
      </c>
      <c r="N1078" s="9" t="s">
        <v>8221</v>
      </c>
    </row>
    <row r="1079" spans="13:14" x14ac:dyDescent="0.3">
      <c r="M1079" s="9">
        <v>25000</v>
      </c>
      <c r="N1079" s="9" t="s">
        <v>8221</v>
      </c>
    </row>
    <row r="1080" spans="13:14" x14ac:dyDescent="0.3">
      <c r="M1080" s="9">
        <v>600</v>
      </c>
      <c r="N1080" s="9" t="s">
        <v>8221</v>
      </c>
    </row>
    <row r="1081" spans="13:14" x14ac:dyDescent="0.3">
      <c r="M1081" s="9">
        <v>26000</v>
      </c>
      <c r="N1081" s="9" t="s">
        <v>8221</v>
      </c>
    </row>
    <row r="1082" spans="13:14" x14ac:dyDescent="0.3">
      <c r="M1082" s="9">
        <v>20000</v>
      </c>
      <c r="N1082" s="9" t="s">
        <v>8221</v>
      </c>
    </row>
    <row r="1083" spans="13:14" x14ac:dyDescent="0.3">
      <c r="M1083" s="9">
        <v>68000</v>
      </c>
      <c r="N1083" s="9" t="s">
        <v>8221</v>
      </c>
    </row>
    <row r="1084" spans="13:14" x14ac:dyDescent="0.3">
      <c r="M1084" s="9">
        <v>10000</v>
      </c>
      <c r="N1084" s="9" t="s">
        <v>8221</v>
      </c>
    </row>
    <row r="1085" spans="13:14" x14ac:dyDescent="0.3">
      <c r="M1085" s="9">
        <v>50000</v>
      </c>
      <c r="N1085" s="9" t="s">
        <v>8221</v>
      </c>
    </row>
    <row r="1086" spans="13:14" x14ac:dyDescent="0.3">
      <c r="M1086" s="9">
        <v>550</v>
      </c>
      <c r="N1086" s="9" t="s">
        <v>8221</v>
      </c>
    </row>
    <row r="1087" spans="13:14" x14ac:dyDescent="0.3">
      <c r="M1087" s="9">
        <v>30000</v>
      </c>
      <c r="N1087" s="9" t="s">
        <v>8221</v>
      </c>
    </row>
    <row r="1088" spans="13:14" x14ac:dyDescent="0.3">
      <c r="M1088" s="9">
        <v>18000</v>
      </c>
      <c r="N1088" s="9" t="s">
        <v>8221</v>
      </c>
    </row>
    <row r="1089" spans="13:14" x14ac:dyDescent="0.3">
      <c r="M1089" s="9">
        <v>1100</v>
      </c>
      <c r="N1089" s="9" t="s">
        <v>8221</v>
      </c>
    </row>
    <row r="1090" spans="13:14" x14ac:dyDescent="0.3">
      <c r="M1090" s="9">
        <v>45000</v>
      </c>
      <c r="N1090" s="9" t="s">
        <v>8221</v>
      </c>
    </row>
    <row r="1091" spans="13:14" x14ac:dyDescent="0.3">
      <c r="M1091" s="9">
        <v>15000</v>
      </c>
      <c r="N1091" s="9" t="s">
        <v>8221</v>
      </c>
    </row>
    <row r="1092" spans="13:14" x14ac:dyDescent="0.3">
      <c r="M1092" s="9">
        <v>12999</v>
      </c>
      <c r="N1092" s="9" t="s">
        <v>8221</v>
      </c>
    </row>
    <row r="1093" spans="13:14" x14ac:dyDescent="0.3">
      <c r="M1093" s="9">
        <v>200</v>
      </c>
      <c r="N1093" s="9" t="s">
        <v>8221</v>
      </c>
    </row>
    <row r="1094" spans="13:14" x14ac:dyDescent="0.3">
      <c r="M1094" s="9">
        <v>2000</v>
      </c>
      <c r="N1094" s="9" t="s">
        <v>8221</v>
      </c>
    </row>
    <row r="1095" spans="13:14" x14ac:dyDescent="0.3">
      <c r="M1095" s="9">
        <v>300</v>
      </c>
      <c r="N1095" s="9" t="s">
        <v>8221</v>
      </c>
    </row>
    <row r="1096" spans="13:14" x14ac:dyDescent="0.3">
      <c r="M1096" s="9">
        <v>18000</v>
      </c>
      <c r="N1096" s="9" t="s">
        <v>8221</v>
      </c>
    </row>
    <row r="1097" spans="13:14" x14ac:dyDescent="0.3">
      <c r="M1097" s="9">
        <v>500000</v>
      </c>
      <c r="N1097" s="9" t="s">
        <v>8221</v>
      </c>
    </row>
    <row r="1098" spans="13:14" x14ac:dyDescent="0.3">
      <c r="M1098" s="9">
        <v>12000</v>
      </c>
      <c r="N1098" s="9" t="s">
        <v>8221</v>
      </c>
    </row>
    <row r="1099" spans="13:14" x14ac:dyDescent="0.3">
      <c r="M1099" s="9">
        <v>100000</v>
      </c>
      <c r="N1099" s="9" t="s">
        <v>8221</v>
      </c>
    </row>
    <row r="1100" spans="13:14" x14ac:dyDescent="0.3">
      <c r="M1100" s="9">
        <v>25000</v>
      </c>
      <c r="N1100" s="9" t="s">
        <v>8221</v>
      </c>
    </row>
    <row r="1101" spans="13:14" x14ac:dyDescent="0.3">
      <c r="M1101" s="9">
        <v>5000</v>
      </c>
      <c r="N1101" s="9" t="s">
        <v>8221</v>
      </c>
    </row>
    <row r="1102" spans="13:14" x14ac:dyDescent="0.3">
      <c r="M1102" s="9">
        <v>4000</v>
      </c>
      <c r="N1102" s="9" t="s">
        <v>8221</v>
      </c>
    </row>
    <row r="1103" spans="13:14" x14ac:dyDescent="0.3">
      <c r="M1103" s="9">
        <v>100000</v>
      </c>
      <c r="N1103" s="9" t="s">
        <v>8221</v>
      </c>
    </row>
    <row r="1104" spans="13:14" x14ac:dyDescent="0.3">
      <c r="M1104" s="9">
        <v>8000</v>
      </c>
      <c r="N1104" s="9" t="s">
        <v>8221</v>
      </c>
    </row>
    <row r="1105" spans="13:14" x14ac:dyDescent="0.3">
      <c r="M1105" s="9">
        <v>15000</v>
      </c>
      <c r="N1105" s="9" t="s">
        <v>8221</v>
      </c>
    </row>
    <row r="1106" spans="13:14" x14ac:dyDescent="0.3">
      <c r="M1106" s="9">
        <v>60000</v>
      </c>
      <c r="N1106" s="9" t="s">
        <v>8221</v>
      </c>
    </row>
    <row r="1107" spans="13:14" x14ac:dyDescent="0.3">
      <c r="M1107" s="9">
        <v>900000</v>
      </c>
      <c r="N1107" s="9" t="s">
        <v>8221</v>
      </c>
    </row>
    <row r="1108" spans="13:14" x14ac:dyDescent="0.3">
      <c r="M1108" s="9">
        <v>400</v>
      </c>
      <c r="N1108" s="9" t="s">
        <v>8221</v>
      </c>
    </row>
    <row r="1109" spans="13:14" x14ac:dyDescent="0.3">
      <c r="M1109" s="9">
        <v>10000</v>
      </c>
      <c r="N1109" s="9" t="s">
        <v>8221</v>
      </c>
    </row>
    <row r="1110" spans="13:14" x14ac:dyDescent="0.3">
      <c r="M1110" s="9">
        <v>25000</v>
      </c>
      <c r="N1110" s="9" t="s">
        <v>8221</v>
      </c>
    </row>
    <row r="1111" spans="13:14" x14ac:dyDescent="0.3">
      <c r="M1111" s="9">
        <v>10000</v>
      </c>
      <c r="N1111" s="9" t="s">
        <v>8221</v>
      </c>
    </row>
    <row r="1112" spans="13:14" x14ac:dyDescent="0.3">
      <c r="M1112" s="9">
        <v>50000</v>
      </c>
      <c r="N1112" s="9" t="s">
        <v>8221</v>
      </c>
    </row>
    <row r="1113" spans="13:14" x14ac:dyDescent="0.3">
      <c r="M1113" s="9">
        <v>2500</v>
      </c>
      <c r="N1113" s="9" t="s">
        <v>8221</v>
      </c>
    </row>
    <row r="1114" spans="13:14" x14ac:dyDescent="0.3">
      <c r="M1114" s="9">
        <v>88000</v>
      </c>
      <c r="N1114" s="9" t="s">
        <v>8221</v>
      </c>
    </row>
    <row r="1115" spans="13:14" x14ac:dyDescent="0.3">
      <c r="M1115" s="9">
        <v>1000</v>
      </c>
      <c r="N1115" s="9" t="s">
        <v>8221</v>
      </c>
    </row>
    <row r="1116" spans="13:14" x14ac:dyDescent="0.3">
      <c r="M1116" s="9">
        <v>6000</v>
      </c>
      <c r="N1116" s="9" t="s">
        <v>8221</v>
      </c>
    </row>
    <row r="1117" spans="13:14" x14ac:dyDescent="0.3">
      <c r="M1117" s="9">
        <v>40000</v>
      </c>
      <c r="N1117" s="9" t="s">
        <v>8221</v>
      </c>
    </row>
    <row r="1118" spans="13:14" x14ac:dyDescent="0.3">
      <c r="M1118" s="9">
        <v>500000</v>
      </c>
      <c r="N1118" s="9" t="s">
        <v>8221</v>
      </c>
    </row>
    <row r="1119" spans="13:14" x14ac:dyDescent="0.3">
      <c r="M1119" s="9">
        <v>1000</v>
      </c>
      <c r="N1119" s="9" t="s">
        <v>8221</v>
      </c>
    </row>
    <row r="1120" spans="13:14" x14ac:dyDescent="0.3">
      <c r="M1120" s="9">
        <v>4500</v>
      </c>
      <c r="N1120" s="9" t="s">
        <v>8221</v>
      </c>
    </row>
    <row r="1121" spans="13:14" x14ac:dyDescent="0.3">
      <c r="M1121" s="9">
        <v>2100</v>
      </c>
      <c r="N1121" s="9" t="s">
        <v>8221</v>
      </c>
    </row>
    <row r="1122" spans="13:14" x14ac:dyDescent="0.3">
      <c r="M1122" s="9">
        <v>25000</v>
      </c>
      <c r="N1122" s="9" t="s">
        <v>8221</v>
      </c>
    </row>
    <row r="1123" spans="13:14" x14ac:dyDescent="0.3">
      <c r="M1123" s="9">
        <v>250000</v>
      </c>
      <c r="N1123" s="9" t="s">
        <v>8221</v>
      </c>
    </row>
    <row r="1124" spans="13:14" x14ac:dyDescent="0.3">
      <c r="M1124" s="9">
        <v>3200</v>
      </c>
      <c r="N1124" s="9" t="s">
        <v>8221</v>
      </c>
    </row>
    <row r="1125" spans="13:14" x14ac:dyDescent="0.3">
      <c r="M1125" s="9">
        <v>5000</v>
      </c>
      <c r="N1125" s="9" t="s">
        <v>8221</v>
      </c>
    </row>
    <row r="1126" spans="13:14" x14ac:dyDescent="0.3">
      <c r="M1126" s="9">
        <v>90000</v>
      </c>
      <c r="N1126" s="9" t="s">
        <v>8221</v>
      </c>
    </row>
    <row r="1127" spans="13:14" x14ac:dyDescent="0.3">
      <c r="M1127" s="9">
        <v>3000</v>
      </c>
      <c r="N1127" s="9" t="s">
        <v>8221</v>
      </c>
    </row>
    <row r="1128" spans="13:14" x14ac:dyDescent="0.3">
      <c r="M1128" s="9">
        <v>2000</v>
      </c>
      <c r="N1128" s="9" t="s">
        <v>8221</v>
      </c>
    </row>
    <row r="1129" spans="13:14" x14ac:dyDescent="0.3">
      <c r="M1129" s="9">
        <v>35000</v>
      </c>
      <c r="N1129" s="9" t="s">
        <v>8221</v>
      </c>
    </row>
    <row r="1130" spans="13:14" x14ac:dyDescent="0.3">
      <c r="M1130" s="9">
        <v>1000</v>
      </c>
      <c r="N1130" s="9" t="s">
        <v>8221</v>
      </c>
    </row>
    <row r="1131" spans="13:14" x14ac:dyDescent="0.3">
      <c r="M1131" s="9">
        <v>20000</v>
      </c>
      <c r="N1131" s="9" t="s">
        <v>8221</v>
      </c>
    </row>
    <row r="1132" spans="13:14" x14ac:dyDescent="0.3">
      <c r="M1132" s="9">
        <v>5000</v>
      </c>
      <c r="N1132" s="9" t="s">
        <v>8221</v>
      </c>
    </row>
    <row r="1133" spans="13:14" x14ac:dyDescent="0.3">
      <c r="M1133" s="9">
        <v>40000</v>
      </c>
      <c r="N1133" s="9" t="s">
        <v>8221</v>
      </c>
    </row>
    <row r="1134" spans="13:14" x14ac:dyDescent="0.3">
      <c r="M1134" s="9">
        <v>10000</v>
      </c>
      <c r="N1134" s="9" t="s">
        <v>8221</v>
      </c>
    </row>
    <row r="1135" spans="13:14" x14ac:dyDescent="0.3">
      <c r="M1135" s="9">
        <v>3000</v>
      </c>
      <c r="N1135" s="9" t="s">
        <v>8221</v>
      </c>
    </row>
    <row r="1136" spans="13:14" x14ac:dyDescent="0.3">
      <c r="M1136" s="9">
        <v>25000</v>
      </c>
      <c r="N1136" s="9" t="s">
        <v>8221</v>
      </c>
    </row>
    <row r="1137" spans="13:14" x14ac:dyDescent="0.3">
      <c r="M1137" s="9">
        <v>1000</v>
      </c>
      <c r="N1137" s="9" t="s">
        <v>8221</v>
      </c>
    </row>
    <row r="1138" spans="13:14" x14ac:dyDescent="0.3">
      <c r="M1138" s="9">
        <v>4190</v>
      </c>
      <c r="N1138" s="9" t="s">
        <v>8221</v>
      </c>
    </row>
    <row r="1139" spans="13:14" x14ac:dyDescent="0.3">
      <c r="M1139" s="9">
        <v>25000</v>
      </c>
      <c r="N1139" s="9" t="s">
        <v>8221</v>
      </c>
    </row>
    <row r="1140" spans="13:14" x14ac:dyDescent="0.3">
      <c r="M1140" s="9">
        <v>35000</v>
      </c>
      <c r="N1140" s="9" t="s">
        <v>8221</v>
      </c>
    </row>
    <row r="1141" spans="13:14" x14ac:dyDescent="0.3">
      <c r="M1141" s="9">
        <v>8000</v>
      </c>
      <c r="N1141" s="9" t="s">
        <v>8221</v>
      </c>
    </row>
    <row r="1142" spans="13:14" x14ac:dyDescent="0.3">
      <c r="M1142" s="9">
        <v>5000</v>
      </c>
      <c r="N1142" s="9" t="s">
        <v>8221</v>
      </c>
    </row>
    <row r="1143" spans="13:14" x14ac:dyDescent="0.3">
      <c r="M1143" s="9">
        <v>500</v>
      </c>
      <c r="N1143" s="9" t="s">
        <v>8221</v>
      </c>
    </row>
    <row r="1144" spans="13:14" x14ac:dyDescent="0.3">
      <c r="M1144" s="9">
        <v>4000</v>
      </c>
      <c r="N1144" s="9" t="s">
        <v>8221</v>
      </c>
    </row>
    <row r="1145" spans="13:14" x14ac:dyDescent="0.3">
      <c r="M1145" s="9">
        <v>45000</v>
      </c>
      <c r="N1145" s="9" t="s">
        <v>8221</v>
      </c>
    </row>
    <row r="1146" spans="13:14" x14ac:dyDescent="0.3">
      <c r="M1146" s="9">
        <v>9300</v>
      </c>
      <c r="N1146" s="9" t="s">
        <v>8221</v>
      </c>
    </row>
    <row r="1147" spans="13:14" x14ac:dyDescent="0.3">
      <c r="M1147" s="9">
        <v>80000</v>
      </c>
      <c r="N1147" s="9" t="s">
        <v>8221</v>
      </c>
    </row>
    <row r="1148" spans="13:14" x14ac:dyDescent="0.3">
      <c r="M1148" s="9">
        <v>6000</v>
      </c>
      <c r="N1148" s="9" t="s">
        <v>8221</v>
      </c>
    </row>
    <row r="1149" spans="13:14" x14ac:dyDescent="0.3">
      <c r="M1149" s="9">
        <v>25000</v>
      </c>
      <c r="N1149" s="9" t="s">
        <v>8221</v>
      </c>
    </row>
    <row r="1150" spans="13:14" x14ac:dyDescent="0.3">
      <c r="M1150" s="9">
        <v>15000</v>
      </c>
      <c r="N1150" s="9" t="s">
        <v>8221</v>
      </c>
    </row>
    <row r="1151" spans="13:14" x14ac:dyDescent="0.3">
      <c r="M1151" s="9">
        <v>50000</v>
      </c>
      <c r="N1151" s="9" t="s">
        <v>8221</v>
      </c>
    </row>
    <row r="1152" spans="13:14" x14ac:dyDescent="0.3">
      <c r="M1152" s="9">
        <v>2500</v>
      </c>
      <c r="N1152" s="9" t="s">
        <v>8221</v>
      </c>
    </row>
    <row r="1153" spans="13:14" x14ac:dyDescent="0.3">
      <c r="M1153" s="9">
        <v>25000</v>
      </c>
      <c r="N1153" s="9" t="s">
        <v>8221</v>
      </c>
    </row>
    <row r="1154" spans="13:14" x14ac:dyDescent="0.3">
      <c r="M1154" s="9">
        <v>16000</v>
      </c>
      <c r="N1154" s="9" t="s">
        <v>8221</v>
      </c>
    </row>
    <row r="1155" spans="13:14" x14ac:dyDescent="0.3">
      <c r="M1155" s="9">
        <v>8000</v>
      </c>
      <c r="N1155" s="9" t="s">
        <v>8221</v>
      </c>
    </row>
    <row r="1156" spans="13:14" x14ac:dyDescent="0.3">
      <c r="M1156" s="9">
        <v>5000</v>
      </c>
      <c r="N1156" s="9" t="s">
        <v>8221</v>
      </c>
    </row>
    <row r="1157" spans="13:14" x14ac:dyDescent="0.3">
      <c r="M1157" s="9">
        <v>25000</v>
      </c>
      <c r="N1157" s="9" t="s">
        <v>8221</v>
      </c>
    </row>
    <row r="1158" spans="13:14" x14ac:dyDescent="0.3">
      <c r="M1158" s="9">
        <v>6500</v>
      </c>
      <c r="N1158" s="9" t="s">
        <v>8221</v>
      </c>
    </row>
    <row r="1159" spans="13:14" x14ac:dyDescent="0.3">
      <c r="M1159" s="9">
        <v>10000</v>
      </c>
      <c r="N1159" s="9" t="s">
        <v>8221</v>
      </c>
    </row>
    <row r="1160" spans="13:14" x14ac:dyDescent="0.3">
      <c r="M1160" s="9">
        <v>7500</v>
      </c>
      <c r="N1160" s="9" t="s">
        <v>8221</v>
      </c>
    </row>
    <row r="1161" spans="13:14" x14ac:dyDescent="0.3">
      <c r="M1161" s="9">
        <v>6750</v>
      </c>
      <c r="N1161" s="9" t="s">
        <v>8221</v>
      </c>
    </row>
    <row r="1162" spans="13:14" x14ac:dyDescent="0.3">
      <c r="M1162" s="9">
        <v>30000</v>
      </c>
      <c r="N1162" s="9" t="s">
        <v>8221</v>
      </c>
    </row>
    <row r="1163" spans="13:14" x14ac:dyDescent="0.3">
      <c r="M1163" s="9">
        <v>18000</v>
      </c>
      <c r="N1163" s="9" t="s">
        <v>8221</v>
      </c>
    </row>
    <row r="1164" spans="13:14" x14ac:dyDescent="0.3">
      <c r="M1164" s="9">
        <v>60000</v>
      </c>
      <c r="N1164" s="9" t="s">
        <v>8221</v>
      </c>
    </row>
    <row r="1165" spans="13:14" x14ac:dyDescent="0.3">
      <c r="M1165" s="9">
        <v>5200</v>
      </c>
      <c r="N1165" s="9" t="s">
        <v>8221</v>
      </c>
    </row>
    <row r="1166" spans="13:14" x14ac:dyDescent="0.3">
      <c r="M1166" s="9">
        <v>10000</v>
      </c>
      <c r="N1166" s="9" t="s">
        <v>8221</v>
      </c>
    </row>
    <row r="1167" spans="13:14" x14ac:dyDescent="0.3">
      <c r="M1167" s="9">
        <v>10000</v>
      </c>
      <c r="N1167" s="9" t="s">
        <v>8221</v>
      </c>
    </row>
    <row r="1168" spans="13:14" x14ac:dyDescent="0.3">
      <c r="M1168" s="9">
        <v>15000</v>
      </c>
      <c r="N1168" s="9" t="s">
        <v>8221</v>
      </c>
    </row>
    <row r="1169" spans="13:14" x14ac:dyDescent="0.3">
      <c r="M1169" s="9">
        <v>60000</v>
      </c>
      <c r="N1169" s="9" t="s">
        <v>8221</v>
      </c>
    </row>
    <row r="1170" spans="13:14" x14ac:dyDescent="0.3">
      <c r="M1170" s="9">
        <v>18000</v>
      </c>
      <c r="N1170" s="9" t="s">
        <v>8221</v>
      </c>
    </row>
    <row r="1171" spans="13:14" x14ac:dyDescent="0.3">
      <c r="M1171" s="9">
        <v>10000</v>
      </c>
      <c r="N1171" s="9" t="s">
        <v>8221</v>
      </c>
    </row>
    <row r="1172" spans="13:14" x14ac:dyDescent="0.3">
      <c r="M1172" s="9">
        <v>25000</v>
      </c>
      <c r="N1172" s="9" t="s">
        <v>8221</v>
      </c>
    </row>
    <row r="1173" spans="13:14" x14ac:dyDescent="0.3">
      <c r="M1173" s="9">
        <v>25000</v>
      </c>
      <c r="N1173" s="9" t="s">
        <v>8221</v>
      </c>
    </row>
    <row r="1174" spans="13:14" x14ac:dyDescent="0.3">
      <c r="M1174" s="9">
        <v>9000</v>
      </c>
      <c r="N1174" s="9" t="s">
        <v>8221</v>
      </c>
    </row>
    <row r="1175" spans="13:14" x14ac:dyDescent="0.3">
      <c r="M1175" s="9">
        <v>125000</v>
      </c>
      <c r="N1175" s="9" t="s">
        <v>8221</v>
      </c>
    </row>
    <row r="1176" spans="13:14" x14ac:dyDescent="0.3">
      <c r="M1176" s="9">
        <v>15000</v>
      </c>
      <c r="N1176" s="9" t="s">
        <v>8221</v>
      </c>
    </row>
    <row r="1177" spans="13:14" x14ac:dyDescent="0.3">
      <c r="M1177" s="9">
        <v>20000</v>
      </c>
      <c r="N1177" s="9" t="s">
        <v>8221</v>
      </c>
    </row>
    <row r="1178" spans="13:14" x14ac:dyDescent="0.3">
      <c r="M1178" s="9">
        <v>175000</v>
      </c>
      <c r="N1178" s="9" t="s">
        <v>8221</v>
      </c>
    </row>
    <row r="1179" spans="13:14" x14ac:dyDescent="0.3">
      <c r="M1179" s="9">
        <v>6000</v>
      </c>
      <c r="N1179" s="9" t="s">
        <v>8221</v>
      </c>
    </row>
    <row r="1180" spans="13:14" x14ac:dyDescent="0.3">
      <c r="M1180" s="9">
        <v>75000</v>
      </c>
      <c r="N1180" s="9" t="s">
        <v>8221</v>
      </c>
    </row>
    <row r="1181" spans="13:14" x14ac:dyDescent="0.3">
      <c r="M1181" s="9">
        <v>60000</v>
      </c>
      <c r="N1181" s="9" t="s">
        <v>8221</v>
      </c>
    </row>
    <row r="1182" spans="13:14" x14ac:dyDescent="0.3">
      <c r="M1182" s="9">
        <v>50000</v>
      </c>
      <c r="N1182" s="9" t="s">
        <v>8221</v>
      </c>
    </row>
    <row r="1183" spans="13:14" x14ac:dyDescent="0.3">
      <c r="M1183" s="9">
        <v>50000</v>
      </c>
      <c r="N1183" s="9" t="s">
        <v>8221</v>
      </c>
    </row>
    <row r="1184" spans="13:14" x14ac:dyDescent="0.3">
      <c r="M1184" s="9">
        <v>1000</v>
      </c>
      <c r="N1184" s="9" t="s">
        <v>8221</v>
      </c>
    </row>
    <row r="1185" spans="13:14" x14ac:dyDescent="0.3">
      <c r="M1185" s="9">
        <v>2500</v>
      </c>
      <c r="N1185" s="9" t="s">
        <v>8221</v>
      </c>
    </row>
    <row r="1186" spans="13:14" x14ac:dyDescent="0.3">
      <c r="M1186" s="9">
        <v>22000</v>
      </c>
      <c r="N1186" s="9" t="s">
        <v>8219</v>
      </c>
    </row>
    <row r="1187" spans="13:14" x14ac:dyDescent="0.3">
      <c r="M1187" s="9">
        <v>12500</v>
      </c>
      <c r="N1187" s="9" t="s">
        <v>8219</v>
      </c>
    </row>
    <row r="1188" spans="13:14" x14ac:dyDescent="0.3">
      <c r="M1188" s="9">
        <v>7500</v>
      </c>
      <c r="N1188" s="9" t="s">
        <v>8219</v>
      </c>
    </row>
    <row r="1189" spans="13:14" x14ac:dyDescent="0.3">
      <c r="M1189" s="9">
        <v>8750</v>
      </c>
      <c r="N1189" s="9" t="s">
        <v>8219</v>
      </c>
    </row>
    <row r="1190" spans="13:14" x14ac:dyDescent="0.3">
      <c r="M1190" s="9">
        <v>2000</v>
      </c>
      <c r="N1190" s="9" t="s">
        <v>8219</v>
      </c>
    </row>
    <row r="1191" spans="13:14" x14ac:dyDescent="0.3">
      <c r="M1191" s="9">
        <v>9000</v>
      </c>
      <c r="N1191" s="9" t="s">
        <v>8219</v>
      </c>
    </row>
    <row r="1192" spans="13:14" x14ac:dyDescent="0.3">
      <c r="M1192" s="9">
        <v>500</v>
      </c>
      <c r="N1192" s="9" t="s">
        <v>8219</v>
      </c>
    </row>
    <row r="1193" spans="13:14" x14ac:dyDescent="0.3">
      <c r="M1193" s="9">
        <v>2700</v>
      </c>
      <c r="N1193" s="9" t="s">
        <v>8219</v>
      </c>
    </row>
    <row r="1194" spans="13:14" x14ac:dyDescent="0.3">
      <c r="M1194" s="9">
        <v>100</v>
      </c>
      <c r="N1194" s="9" t="s">
        <v>8219</v>
      </c>
    </row>
    <row r="1195" spans="13:14" x14ac:dyDescent="0.3">
      <c r="M1195" s="9">
        <v>21000</v>
      </c>
      <c r="N1195" s="9" t="s">
        <v>8219</v>
      </c>
    </row>
    <row r="1196" spans="13:14" x14ac:dyDescent="0.3">
      <c r="M1196" s="9">
        <v>12500</v>
      </c>
      <c r="N1196" s="9" t="s">
        <v>8219</v>
      </c>
    </row>
    <row r="1197" spans="13:14" x14ac:dyDescent="0.3">
      <c r="M1197" s="9">
        <v>10000</v>
      </c>
      <c r="N1197" s="9" t="s">
        <v>8219</v>
      </c>
    </row>
    <row r="1198" spans="13:14" x14ac:dyDescent="0.3">
      <c r="M1198" s="9">
        <v>14500</v>
      </c>
      <c r="N1198" s="9" t="s">
        <v>8219</v>
      </c>
    </row>
    <row r="1199" spans="13:14" x14ac:dyDescent="0.3">
      <c r="M1199" s="9">
        <v>15000</v>
      </c>
      <c r="N1199" s="9" t="s">
        <v>8219</v>
      </c>
    </row>
    <row r="1200" spans="13:14" x14ac:dyDescent="0.3">
      <c r="M1200" s="9">
        <v>3500</v>
      </c>
      <c r="N1200" s="9" t="s">
        <v>8219</v>
      </c>
    </row>
    <row r="1201" spans="13:14" x14ac:dyDescent="0.3">
      <c r="M1201" s="9">
        <v>2658</v>
      </c>
      <c r="N1201" s="9" t="s">
        <v>8219</v>
      </c>
    </row>
    <row r="1202" spans="13:14" x14ac:dyDescent="0.3">
      <c r="M1202" s="9">
        <v>4800</v>
      </c>
      <c r="N1202" s="9" t="s">
        <v>8219</v>
      </c>
    </row>
    <row r="1203" spans="13:14" x14ac:dyDescent="0.3">
      <c r="M1203" s="9">
        <v>6000</v>
      </c>
      <c r="N1203" s="9" t="s">
        <v>8219</v>
      </c>
    </row>
    <row r="1204" spans="13:14" x14ac:dyDescent="0.3">
      <c r="M1204" s="9">
        <v>25000</v>
      </c>
      <c r="N1204" s="9" t="s">
        <v>8219</v>
      </c>
    </row>
    <row r="1205" spans="13:14" x14ac:dyDescent="0.3">
      <c r="M1205" s="9">
        <v>16300</v>
      </c>
      <c r="N1205" s="9" t="s">
        <v>8219</v>
      </c>
    </row>
    <row r="1206" spans="13:14" x14ac:dyDescent="0.3">
      <c r="M1206" s="9">
        <v>13000</v>
      </c>
      <c r="N1206" s="9" t="s">
        <v>8219</v>
      </c>
    </row>
    <row r="1207" spans="13:14" x14ac:dyDescent="0.3">
      <c r="M1207" s="9">
        <v>13000</v>
      </c>
      <c r="N1207" s="9" t="s">
        <v>8219</v>
      </c>
    </row>
    <row r="1208" spans="13:14" x14ac:dyDescent="0.3">
      <c r="M1208" s="9">
        <v>900</v>
      </c>
      <c r="N1208" s="9" t="s">
        <v>8219</v>
      </c>
    </row>
    <row r="1209" spans="13:14" x14ac:dyDescent="0.3">
      <c r="M1209" s="9">
        <v>16700</v>
      </c>
      <c r="N1209" s="9" t="s">
        <v>8219</v>
      </c>
    </row>
    <row r="1210" spans="13:14" x14ac:dyDescent="0.3">
      <c r="M1210" s="9">
        <v>10000</v>
      </c>
      <c r="N1210" s="9" t="s">
        <v>8219</v>
      </c>
    </row>
    <row r="1211" spans="13:14" x14ac:dyDescent="0.3">
      <c r="M1211" s="9">
        <v>6000</v>
      </c>
      <c r="N1211" s="9" t="s">
        <v>8219</v>
      </c>
    </row>
    <row r="1212" spans="13:14" x14ac:dyDescent="0.3">
      <c r="M1212" s="9">
        <v>20000</v>
      </c>
      <c r="N1212" s="9" t="s">
        <v>8219</v>
      </c>
    </row>
    <row r="1213" spans="13:14" x14ac:dyDescent="0.3">
      <c r="M1213" s="9">
        <v>1000</v>
      </c>
      <c r="N1213" s="9" t="s">
        <v>8219</v>
      </c>
    </row>
    <row r="1214" spans="13:14" x14ac:dyDescent="0.3">
      <c r="M1214" s="9">
        <v>2500</v>
      </c>
      <c r="N1214" s="9" t="s">
        <v>8219</v>
      </c>
    </row>
    <row r="1215" spans="13:14" x14ac:dyDescent="0.3">
      <c r="M1215" s="9">
        <v>6500</v>
      </c>
      <c r="N1215" s="9" t="s">
        <v>8219</v>
      </c>
    </row>
    <row r="1216" spans="13:14" x14ac:dyDescent="0.3">
      <c r="M1216" s="9">
        <v>2000</v>
      </c>
      <c r="N1216" s="9" t="s">
        <v>8219</v>
      </c>
    </row>
    <row r="1217" spans="13:14" x14ac:dyDescent="0.3">
      <c r="M1217" s="9">
        <v>5000</v>
      </c>
      <c r="N1217" s="9" t="s">
        <v>8219</v>
      </c>
    </row>
    <row r="1218" spans="13:14" x14ac:dyDescent="0.3">
      <c r="M1218" s="9">
        <v>14000</v>
      </c>
      <c r="N1218" s="9" t="s">
        <v>8219</v>
      </c>
    </row>
    <row r="1219" spans="13:14" x14ac:dyDescent="0.3">
      <c r="M1219" s="9">
        <v>26500</v>
      </c>
      <c r="N1219" s="9" t="s">
        <v>8219</v>
      </c>
    </row>
    <row r="1220" spans="13:14" x14ac:dyDescent="0.3">
      <c r="M1220" s="9">
        <v>9000</v>
      </c>
      <c r="N1220" s="9" t="s">
        <v>8219</v>
      </c>
    </row>
    <row r="1221" spans="13:14" x14ac:dyDescent="0.3">
      <c r="M1221" s="9">
        <v>16350</v>
      </c>
      <c r="N1221" s="9" t="s">
        <v>8219</v>
      </c>
    </row>
    <row r="1222" spans="13:14" x14ac:dyDescent="0.3">
      <c r="M1222" s="9">
        <v>15000</v>
      </c>
      <c r="N1222" s="9" t="s">
        <v>8219</v>
      </c>
    </row>
    <row r="1223" spans="13:14" x14ac:dyDescent="0.3">
      <c r="M1223" s="9">
        <v>2200</v>
      </c>
      <c r="N1223" s="9" t="s">
        <v>8219</v>
      </c>
    </row>
    <row r="1224" spans="13:14" x14ac:dyDescent="0.3">
      <c r="M1224" s="9">
        <v>4000</v>
      </c>
      <c r="N1224" s="9" t="s">
        <v>8219</v>
      </c>
    </row>
    <row r="1225" spans="13:14" x14ac:dyDescent="0.3">
      <c r="M1225" s="9">
        <v>19800</v>
      </c>
      <c r="N1225" s="9" t="s">
        <v>8219</v>
      </c>
    </row>
    <row r="1226" spans="13:14" x14ac:dyDescent="0.3">
      <c r="M1226" s="9">
        <v>15000</v>
      </c>
      <c r="N1226" s="9" t="s">
        <v>8220</v>
      </c>
    </row>
    <row r="1227" spans="13:14" x14ac:dyDescent="0.3">
      <c r="M1227" s="9">
        <v>3000</v>
      </c>
      <c r="N1227" s="9" t="s">
        <v>8220</v>
      </c>
    </row>
    <row r="1228" spans="13:14" x14ac:dyDescent="0.3">
      <c r="M1228" s="9">
        <v>50000</v>
      </c>
      <c r="N1228" s="9" t="s">
        <v>8220</v>
      </c>
    </row>
    <row r="1229" spans="13:14" x14ac:dyDescent="0.3">
      <c r="M1229" s="9">
        <v>2000</v>
      </c>
      <c r="N1229" s="9" t="s">
        <v>8220</v>
      </c>
    </row>
    <row r="1230" spans="13:14" x14ac:dyDescent="0.3">
      <c r="M1230" s="9">
        <v>5000</v>
      </c>
      <c r="N1230" s="9" t="s">
        <v>8220</v>
      </c>
    </row>
    <row r="1231" spans="13:14" x14ac:dyDescent="0.3">
      <c r="M1231" s="9">
        <v>2750</v>
      </c>
      <c r="N1231" s="9" t="s">
        <v>8220</v>
      </c>
    </row>
    <row r="1232" spans="13:14" x14ac:dyDescent="0.3">
      <c r="M1232" s="9">
        <v>500000</v>
      </c>
      <c r="N1232" s="9" t="s">
        <v>8220</v>
      </c>
    </row>
    <row r="1233" spans="13:14" x14ac:dyDescent="0.3">
      <c r="M1233" s="9">
        <v>5000</v>
      </c>
      <c r="N1233" s="9" t="s">
        <v>8220</v>
      </c>
    </row>
    <row r="1234" spans="13:14" x14ac:dyDescent="0.3">
      <c r="M1234" s="9">
        <v>5000</v>
      </c>
      <c r="N1234" s="9" t="s">
        <v>8220</v>
      </c>
    </row>
    <row r="1235" spans="13:14" x14ac:dyDescent="0.3">
      <c r="M1235" s="9">
        <v>1000</v>
      </c>
      <c r="N1235" s="9" t="s">
        <v>8220</v>
      </c>
    </row>
    <row r="1236" spans="13:14" x14ac:dyDescent="0.3">
      <c r="M1236" s="9">
        <v>50000</v>
      </c>
      <c r="N1236" s="9" t="s">
        <v>8220</v>
      </c>
    </row>
    <row r="1237" spans="13:14" x14ac:dyDescent="0.3">
      <c r="M1237" s="9">
        <v>7534</v>
      </c>
      <c r="N1237" s="9" t="s">
        <v>8220</v>
      </c>
    </row>
    <row r="1238" spans="13:14" x14ac:dyDescent="0.3">
      <c r="M1238" s="9">
        <v>2500</v>
      </c>
      <c r="N1238" s="9" t="s">
        <v>8220</v>
      </c>
    </row>
    <row r="1239" spans="13:14" x14ac:dyDescent="0.3">
      <c r="M1239" s="9">
        <v>25000</v>
      </c>
      <c r="N1239" s="9" t="s">
        <v>8220</v>
      </c>
    </row>
    <row r="1240" spans="13:14" x14ac:dyDescent="0.3">
      <c r="M1240" s="9">
        <v>1000</v>
      </c>
      <c r="N1240" s="9" t="s">
        <v>8220</v>
      </c>
    </row>
    <row r="1241" spans="13:14" x14ac:dyDescent="0.3">
      <c r="M1241" s="9">
        <v>2500</v>
      </c>
      <c r="N1241" s="9" t="s">
        <v>8220</v>
      </c>
    </row>
    <row r="1242" spans="13:14" x14ac:dyDescent="0.3">
      <c r="M1242" s="9">
        <v>8000</v>
      </c>
      <c r="N1242" s="9" t="s">
        <v>8220</v>
      </c>
    </row>
    <row r="1243" spans="13:14" x14ac:dyDescent="0.3">
      <c r="M1243" s="9">
        <v>5000</v>
      </c>
      <c r="N1243" s="9" t="s">
        <v>8220</v>
      </c>
    </row>
    <row r="1244" spans="13:14" x14ac:dyDescent="0.3">
      <c r="M1244" s="9">
        <v>911</v>
      </c>
      <c r="N1244" s="9" t="s">
        <v>8220</v>
      </c>
    </row>
    <row r="1245" spans="13:14" x14ac:dyDescent="0.3">
      <c r="M1245" s="9">
        <v>12000</v>
      </c>
      <c r="N1245" s="9" t="s">
        <v>8220</v>
      </c>
    </row>
    <row r="1246" spans="13:14" x14ac:dyDescent="0.3">
      <c r="M1246" s="9">
        <v>2000</v>
      </c>
      <c r="N1246" s="9" t="s">
        <v>8219</v>
      </c>
    </row>
    <row r="1247" spans="13:14" x14ac:dyDescent="0.3">
      <c r="M1247" s="9">
        <v>2000</v>
      </c>
      <c r="N1247" s="9" t="s">
        <v>8219</v>
      </c>
    </row>
    <row r="1248" spans="13:14" x14ac:dyDescent="0.3">
      <c r="M1248" s="9">
        <v>2000</v>
      </c>
      <c r="N1248" s="9" t="s">
        <v>8219</v>
      </c>
    </row>
    <row r="1249" spans="13:14" x14ac:dyDescent="0.3">
      <c r="M1249" s="9">
        <v>3500</v>
      </c>
      <c r="N1249" s="9" t="s">
        <v>8219</v>
      </c>
    </row>
    <row r="1250" spans="13:14" x14ac:dyDescent="0.3">
      <c r="M1250" s="9">
        <v>2500</v>
      </c>
      <c r="N1250" s="9" t="s">
        <v>8219</v>
      </c>
    </row>
    <row r="1251" spans="13:14" x14ac:dyDescent="0.3">
      <c r="M1251" s="9">
        <v>5000</v>
      </c>
      <c r="N1251" s="9" t="s">
        <v>8219</v>
      </c>
    </row>
    <row r="1252" spans="13:14" x14ac:dyDescent="0.3">
      <c r="M1252" s="9">
        <v>30000</v>
      </c>
      <c r="N1252" s="9" t="s">
        <v>8219</v>
      </c>
    </row>
    <row r="1253" spans="13:14" x14ac:dyDescent="0.3">
      <c r="M1253" s="9">
        <v>6000</v>
      </c>
      <c r="N1253" s="9" t="s">
        <v>8219</v>
      </c>
    </row>
    <row r="1254" spans="13:14" x14ac:dyDescent="0.3">
      <c r="M1254" s="9">
        <v>3500</v>
      </c>
      <c r="N1254" s="9" t="s">
        <v>8219</v>
      </c>
    </row>
    <row r="1255" spans="13:14" x14ac:dyDescent="0.3">
      <c r="M1255" s="9">
        <v>10</v>
      </c>
      <c r="N1255" s="9" t="s">
        <v>8219</v>
      </c>
    </row>
    <row r="1256" spans="13:14" x14ac:dyDescent="0.3">
      <c r="M1256" s="9">
        <v>6700</v>
      </c>
      <c r="N1256" s="9" t="s">
        <v>8219</v>
      </c>
    </row>
    <row r="1257" spans="13:14" x14ac:dyDescent="0.3">
      <c r="M1257" s="9">
        <v>3000</v>
      </c>
      <c r="N1257" s="9" t="s">
        <v>8219</v>
      </c>
    </row>
    <row r="1258" spans="13:14" x14ac:dyDescent="0.3">
      <c r="M1258" s="9">
        <v>30000</v>
      </c>
      <c r="N1258" s="9" t="s">
        <v>8219</v>
      </c>
    </row>
    <row r="1259" spans="13:14" x14ac:dyDescent="0.3">
      <c r="M1259" s="9">
        <v>5500</v>
      </c>
      <c r="N1259" s="9" t="s">
        <v>8219</v>
      </c>
    </row>
    <row r="1260" spans="13:14" x14ac:dyDescent="0.3">
      <c r="M1260" s="9">
        <v>12000</v>
      </c>
      <c r="N1260" s="9" t="s">
        <v>8219</v>
      </c>
    </row>
    <row r="1261" spans="13:14" x14ac:dyDescent="0.3">
      <c r="M1261" s="9">
        <v>2500</v>
      </c>
      <c r="N1261" s="9" t="s">
        <v>8219</v>
      </c>
    </row>
    <row r="1262" spans="13:14" x14ac:dyDescent="0.3">
      <c r="M1262" s="9">
        <v>3300</v>
      </c>
      <c r="N1262" s="9" t="s">
        <v>8219</v>
      </c>
    </row>
    <row r="1263" spans="13:14" x14ac:dyDescent="0.3">
      <c r="M1263" s="9">
        <v>2000</v>
      </c>
      <c r="N1263" s="9" t="s">
        <v>8219</v>
      </c>
    </row>
    <row r="1264" spans="13:14" x14ac:dyDescent="0.3">
      <c r="M1264" s="9">
        <v>6500</v>
      </c>
      <c r="N1264" s="9" t="s">
        <v>8219</v>
      </c>
    </row>
    <row r="1265" spans="13:14" x14ac:dyDescent="0.3">
      <c r="M1265" s="9">
        <v>1500</v>
      </c>
      <c r="N1265" s="9" t="s">
        <v>8219</v>
      </c>
    </row>
    <row r="1266" spans="13:14" x14ac:dyDescent="0.3">
      <c r="M1266" s="9">
        <v>650</v>
      </c>
      <c r="N1266" s="9" t="s">
        <v>8219</v>
      </c>
    </row>
    <row r="1267" spans="13:14" x14ac:dyDescent="0.3">
      <c r="M1267" s="9">
        <v>3500</v>
      </c>
      <c r="N1267" s="9" t="s">
        <v>8219</v>
      </c>
    </row>
    <row r="1268" spans="13:14" x14ac:dyDescent="0.3">
      <c r="M1268" s="9">
        <v>9500</v>
      </c>
      <c r="N1268" s="9" t="s">
        <v>8219</v>
      </c>
    </row>
    <row r="1269" spans="13:14" x14ac:dyDescent="0.3">
      <c r="M1269" s="9">
        <v>22000</v>
      </c>
      <c r="N1269" s="9" t="s">
        <v>8219</v>
      </c>
    </row>
    <row r="1270" spans="13:14" x14ac:dyDescent="0.3">
      <c r="M1270" s="9">
        <v>12000</v>
      </c>
      <c r="N1270" s="9" t="s">
        <v>8219</v>
      </c>
    </row>
    <row r="1271" spans="13:14" x14ac:dyDescent="0.3">
      <c r="M1271" s="9">
        <v>18800</v>
      </c>
      <c r="N1271" s="9" t="s">
        <v>8219</v>
      </c>
    </row>
    <row r="1272" spans="13:14" x14ac:dyDescent="0.3">
      <c r="M1272" s="9">
        <v>10000</v>
      </c>
      <c r="N1272" s="9" t="s">
        <v>8219</v>
      </c>
    </row>
    <row r="1273" spans="13:14" x14ac:dyDescent="0.3">
      <c r="M1273" s="9">
        <v>7500</v>
      </c>
      <c r="N1273" s="9" t="s">
        <v>8219</v>
      </c>
    </row>
    <row r="1274" spans="13:14" x14ac:dyDescent="0.3">
      <c r="M1274" s="9">
        <v>5000</v>
      </c>
      <c r="N1274" s="9" t="s">
        <v>8219</v>
      </c>
    </row>
    <row r="1275" spans="13:14" x14ac:dyDescent="0.3">
      <c r="M1275" s="9">
        <v>4000</v>
      </c>
      <c r="N1275" s="9" t="s">
        <v>8219</v>
      </c>
    </row>
    <row r="1276" spans="13:14" x14ac:dyDescent="0.3">
      <c r="M1276" s="9">
        <v>25000</v>
      </c>
      <c r="N1276" s="9" t="s">
        <v>8219</v>
      </c>
    </row>
    <row r="1277" spans="13:14" x14ac:dyDescent="0.3">
      <c r="M1277" s="9">
        <v>15000</v>
      </c>
      <c r="N1277" s="9" t="s">
        <v>8219</v>
      </c>
    </row>
    <row r="1278" spans="13:14" x14ac:dyDescent="0.3">
      <c r="M1278" s="9">
        <v>3000</v>
      </c>
      <c r="N1278" s="9" t="s">
        <v>8219</v>
      </c>
    </row>
    <row r="1279" spans="13:14" x14ac:dyDescent="0.3">
      <c r="M1279" s="9">
        <v>15000</v>
      </c>
      <c r="N1279" s="9" t="s">
        <v>8219</v>
      </c>
    </row>
    <row r="1280" spans="13:14" x14ac:dyDescent="0.3">
      <c r="M1280" s="9">
        <v>6500</v>
      </c>
      <c r="N1280" s="9" t="s">
        <v>8219</v>
      </c>
    </row>
    <row r="1281" spans="13:14" x14ac:dyDescent="0.3">
      <c r="M1281" s="9">
        <v>12516</v>
      </c>
      <c r="N1281" s="9" t="s">
        <v>8219</v>
      </c>
    </row>
    <row r="1282" spans="13:14" x14ac:dyDescent="0.3">
      <c r="M1282" s="9">
        <v>15000</v>
      </c>
      <c r="N1282" s="9" t="s">
        <v>8219</v>
      </c>
    </row>
    <row r="1283" spans="13:14" x14ac:dyDescent="0.3">
      <c r="M1283" s="9">
        <v>7000</v>
      </c>
      <c r="N1283" s="9" t="s">
        <v>8219</v>
      </c>
    </row>
    <row r="1284" spans="13:14" x14ac:dyDescent="0.3">
      <c r="M1284" s="9">
        <v>15000</v>
      </c>
      <c r="N1284" s="9" t="s">
        <v>8219</v>
      </c>
    </row>
    <row r="1285" spans="13:14" x14ac:dyDescent="0.3">
      <c r="M1285" s="9">
        <v>1000</v>
      </c>
      <c r="N1285" s="9" t="s">
        <v>8219</v>
      </c>
    </row>
    <row r="1286" spans="13:14" x14ac:dyDescent="0.3">
      <c r="M1286" s="9">
        <v>2000</v>
      </c>
      <c r="N1286" s="9" t="s">
        <v>8219</v>
      </c>
    </row>
    <row r="1287" spans="13:14" x14ac:dyDescent="0.3">
      <c r="M1287" s="9">
        <v>2000</v>
      </c>
      <c r="N1287" s="9" t="s">
        <v>8219</v>
      </c>
    </row>
    <row r="1288" spans="13:14" x14ac:dyDescent="0.3">
      <c r="M1288" s="9">
        <v>1500</v>
      </c>
      <c r="N1288" s="9" t="s">
        <v>8219</v>
      </c>
    </row>
    <row r="1289" spans="13:14" x14ac:dyDescent="0.3">
      <c r="M1289" s="9">
        <v>250</v>
      </c>
      <c r="N1289" s="9" t="s">
        <v>8219</v>
      </c>
    </row>
    <row r="1290" spans="13:14" x14ac:dyDescent="0.3">
      <c r="M1290" s="9">
        <v>4000</v>
      </c>
      <c r="N1290" s="9" t="s">
        <v>8219</v>
      </c>
    </row>
    <row r="1291" spans="13:14" x14ac:dyDescent="0.3">
      <c r="M1291" s="9">
        <v>1500</v>
      </c>
      <c r="N1291" s="9" t="s">
        <v>8219</v>
      </c>
    </row>
    <row r="1292" spans="13:14" x14ac:dyDescent="0.3">
      <c r="M1292" s="9">
        <v>3500</v>
      </c>
      <c r="N1292" s="9" t="s">
        <v>8219</v>
      </c>
    </row>
    <row r="1293" spans="13:14" x14ac:dyDescent="0.3">
      <c r="M1293" s="9">
        <v>3000</v>
      </c>
      <c r="N1293" s="9" t="s">
        <v>8219</v>
      </c>
    </row>
    <row r="1294" spans="13:14" x14ac:dyDescent="0.3">
      <c r="M1294" s="9">
        <v>1700</v>
      </c>
      <c r="N1294" s="9" t="s">
        <v>8219</v>
      </c>
    </row>
    <row r="1295" spans="13:14" x14ac:dyDescent="0.3">
      <c r="M1295" s="9">
        <v>15000</v>
      </c>
      <c r="N1295" s="9" t="s">
        <v>8219</v>
      </c>
    </row>
    <row r="1296" spans="13:14" x14ac:dyDescent="0.3">
      <c r="M1296" s="9">
        <v>500</v>
      </c>
      <c r="N1296" s="9" t="s">
        <v>8219</v>
      </c>
    </row>
    <row r="1297" spans="13:14" x14ac:dyDescent="0.3">
      <c r="M1297" s="9">
        <v>2500</v>
      </c>
      <c r="N1297" s="9" t="s">
        <v>8219</v>
      </c>
    </row>
    <row r="1298" spans="13:14" x14ac:dyDescent="0.3">
      <c r="M1298" s="9">
        <v>850</v>
      </c>
      <c r="N1298" s="9" t="s">
        <v>8219</v>
      </c>
    </row>
    <row r="1299" spans="13:14" x14ac:dyDescent="0.3">
      <c r="M1299" s="9">
        <v>20000</v>
      </c>
      <c r="N1299" s="9" t="s">
        <v>8219</v>
      </c>
    </row>
    <row r="1300" spans="13:14" x14ac:dyDescent="0.3">
      <c r="M1300" s="9">
        <v>2000</v>
      </c>
      <c r="N1300" s="9" t="s">
        <v>8219</v>
      </c>
    </row>
    <row r="1301" spans="13:14" x14ac:dyDescent="0.3">
      <c r="M1301" s="9">
        <v>3500</v>
      </c>
      <c r="N1301" s="9" t="s">
        <v>8219</v>
      </c>
    </row>
    <row r="1302" spans="13:14" x14ac:dyDescent="0.3">
      <c r="M1302" s="9">
        <v>3000</v>
      </c>
      <c r="N1302" s="9" t="s">
        <v>8219</v>
      </c>
    </row>
    <row r="1303" spans="13:14" x14ac:dyDescent="0.3">
      <c r="M1303" s="9">
        <v>2000</v>
      </c>
      <c r="N1303" s="9" t="s">
        <v>8219</v>
      </c>
    </row>
    <row r="1304" spans="13:14" x14ac:dyDescent="0.3">
      <c r="M1304" s="9">
        <v>2500</v>
      </c>
      <c r="N1304" s="9" t="s">
        <v>8219</v>
      </c>
    </row>
    <row r="1305" spans="13:14" x14ac:dyDescent="0.3">
      <c r="M1305" s="9">
        <v>3500</v>
      </c>
      <c r="N1305" s="9" t="s">
        <v>8219</v>
      </c>
    </row>
    <row r="1306" spans="13:14" x14ac:dyDescent="0.3">
      <c r="M1306" s="9">
        <v>40000</v>
      </c>
      <c r="N1306" s="9" t="s">
        <v>8220</v>
      </c>
    </row>
    <row r="1307" spans="13:14" x14ac:dyDescent="0.3">
      <c r="M1307" s="9">
        <v>30000</v>
      </c>
      <c r="N1307" s="9" t="s">
        <v>8220</v>
      </c>
    </row>
    <row r="1308" spans="13:14" x14ac:dyDescent="0.3">
      <c r="M1308" s="9">
        <v>110000</v>
      </c>
      <c r="N1308" s="9" t="s">
        <v>8220</v>
      </c>
    </row>
    <row r="1309" spans="13:14" x14ac:dyDescent="0.3">
      <c r="M1309" s="9">
        <v>50000</v>
      </c>
      <c r="N1309" s="9" t="s">
        <v>8220</v>
      </c>
    </row>
    <row r="1310" spans="13:14" x14ac:dyDescent="0.3">
      <c r="M1310" s="9">
        <v>10000</v>
      </c>
      <c r="N1310" s="9" t="s">
        <v>8220</v>
      </c>
    </row>
    <row r="1311" spans="13:14" x14ac:dyDescent="0.3">
      <c r="M1311" s="9">
        <v>11500</v>
      </c>
      <c r="N1311" s="9" t="s">
        <v>8220</v>
      </c>
    </row>
    <row r="1312" spans="13:14" x14ac:dyDescent="0.3">
      <c r="M1312" s="9">
        <v>20000</v>
      </c>
      <c r="N1312" s="9" t="s">
        <v>8220</v>
      </c>
    </row>
    <row r="1313" spans="13:14" x14ac:dyDescent="0.3">
      <c r="M1313" s="9">
        <v>250000</v>
      </c>
      <c r="N1313" s="9" t="s">
        <v>8220</v>
      </c>
    </row>
    <row r="1314" spans="13:14" x14ac:dyDescent="0.3">
      <c r="M1314" s="9">
        <v>4600</v>
      </c>
      <c r="N1314" s="9" t="s">
        <v>8220</v>
      </c>
    </row>
    <row r="1315" spans="13:14" x14ac:dyDescent="0.3">
      <c r="M1315" s="9">
        <v>40000</v>
      </c>
      <c r="N1315" s="9" t="s">
        <v>8220</v>
      </c>
    </row>
    <row r="1316" spans="13:14" x14ac:dyDescent="0.3">
      <c r="M1316" s="9">
        <v>180000</v>
      </c>
      <c r="N1316" s="9" t="s">
        <v>8220</v>
      </c>
    </row>
    <row r="1317" spans="13:14" x14ac:dyDescent="0.3">
      <c r="M1317" s="9">
        <v>100000</v>
      </c>
      <c r="N1317" s="9" t="s">
        <v>8220</v>
      </c>
    </row>
    <row r="1318" spans="13:14" x14ac:dyDescent="0.3">
      <c r="M1318" s="9">
        <v>75000</v>
      </c>
      <c r="N1318" s="9" t="s">
        <v>8220</v>
      </c>
    </row>
    <row r="1319" spans="13:14" x14ac:dyDescent="0.3">
      <c r="M1319" s="9">
        <v>200000</v>
      </c>
      <c r="N1319" s="9" t="s">
        <v>8220</v>
      </c>
    </row>
    <row r="1320" spans="13:14" x14ac:dyDescent="0.3">
      <c r="M1320" s="9">
        <v>40000</v>
      </c>
      <c r="N1320" s="9" t="s">
        <v>8220</v>
      </c>
    </row>
    <row r="1321" spans="13:14" x14ac:dyDescent="0.3">
      <c r="M1321" s="9">
        <v>5800</v>
      </c>
      <c r="N1321" s="9" t="s">
        <v>8220</v>
      </c>
    </row>
    <row r="1322" spans="13:14" x14ac:dyDescent="0.3">
      <c r="M1322" s="9">
        <v>100000</v>
      </c>
      <c r="N1322" s="9" t="s">
        <v>8220</v>
      </c>
    </row>
    <row r="1323" spans="13:14" x14ac:dyDescent="0.3">
      <c r="M1323" s="9">
        <v>462000</v>
      </c>
      <c r="N1323" s="9" t="s">
        <v>8220</v>
      </c>
    </row>
    <row r="1324" spans="13:14" x14ac:dyDescent="0.3">
      <c r="M1324" s="9">
        <v>35000</v>
      </c>
      <c r="N1324" s="9" t="s">
        <v>8220</v>
      </c>
    </row>
    <row r="1325" spans="13:14" x14ac:dyDescent="0.3">
      <c r="M1325" s="9">
        <v>15000</v>
      </c>
      <c r="N1325" s="9" t="s">
        <v>8220</v>
      </c>
    </row>
    <row r="1326" spans="13:14" x14ac:dyDescent="0.3">
      <c r="M1326" s="9">
        <v>50000</v>
      </c>
      <c r="N1326" s="9" t="s">
        <v>8220</v>
      </c>
    </row>
    <row r="1327" spans="13:14" x14ac:dyDescent="0.3">
      <c r="M1327" s="9">
        <v>20000</v>
      </c>
      <c r="N1327" s="9" t="s">
        <v>8220</v>
      </c>
    </row>
    <row r="1328" spans="13:14" x14ac:dyDescent="0.3">
      <c r="M1328" s="9">
        <v>100000</v>
      </c>
      <c r="N1328" s="9" t="s">
        <v>8220</v>
      </c>
    </row>
    <row r="1329" spans="13:14" x14ac:dyDescent="0.3">
      <c r="M1329" s="9">
        <v>48000</v>
      </c>
      <c r="N1329" s="9" t="s">
        <v>8220</v>
      </c>
    </row>
    <row r="1330" spans="13:14" x14ac:dyDescent="0.3">
      <c r="M1330" s="9">
        <v>75000</v>
      </c>
      <c r="N1330" s="9" t="s">
        <v>8220</v>
      </c>
    </row>
    <row r="1331" spans="13:14" x14ac:dyDescent="0.3">
      <c r="M1331" s="9">
        <v>50000</v>
      </c>
      <c r="N1331" s="9" t="s">
        <v>8220</v>
      </c>
    </row>
    <row r="1332" spans="13:14" x14ac:dyDescent="0.3">
      <c r="M1332" s="9">
        <v>35000</v>
      </c>
      <c r="N1332" s="9" t="s">
        <v>8220</v>
      </c>
    </row>
    <row r="1333" spans="13:14" x14ac:dyDescent="0.3">
      <c r="M1333" s="9">
        <v>250000</v>
      </c>
      <c r="N1333" s="9" t="s">
        <v>8220</v>
      </c>
    </row>
    <row r="1334" spans="13:14" x14ac:dyDescent="0.3">
      <c r="M1334" s="9">
        <v>10115</v>
      </c>
      <c r="N1334" s="9" t="s">
        <v>8220</v>
      </c>
    </row>
    <row r="1335" spans="13:14" x14ac:dyDescent="0.3">
      <c r="M1335" s="9">
        <v>2500</v>
      </c>
      <c r="N1335" s="9" t="s">
        <v>8220</v>
      </c>
    </row>
    <row r="1336" spans="13:14" x14ac:dyDescent="0.3">
      <c r="M1336" s="9">
        <v>133000</v>
      </c>
      <c r="N1336" s="9" t="s">
        <v>8220</v>
      </c>
    </row>
    <row r="1337" spans="13:14" x14ac:dyDescent="0.3">
      <c r="M1337" s="9">
        <v>25000</v>
      </c>
      <c r="N1337" s="9" t="s">
        <v>8220</v>
      </c>
    </row>
    <row r="1338" spans="13:14" x14ac:dyDescent="0.3">
      <c r="M1338" s="9">
        <v>100000</v>
      </c>
      <c r="N1338" s="9" t="s">
        <v>8220</v>
      </c>
    </row>
    <row r="1339" spans="13:14" x14ac:dyDescent="0.3">
      <c r="M1339" s="9">
        <v>50000</v>
      </c>
      <c r="N1339" s="9" t="s">
        <v>8220</v>
      </c>
    </row>
    <row r="1340" spans="13:14" x14ac:dyDescent="0.3">
      <c r="M1340" s="9">
        <v>30000</v>
      </c>
      <c r="N1340" s="9" t="s">
        <v>8220</v>
      </c>
    </row>
    <row r="1341" spans="13:14" x14ac:dyDescent="0.3">
      <c r="M1341" s="9">
        <v>50000</v>
      </c>
      <c r="N1341" s="9" t="s">
        <v>8220</v>
      </c>
    </row>
    <row r="1342" spans="13:14" x14ac:dyDescent="0.3">
      <c r="M1342" s="9">
        <v>1680</v>
      </c>
      <c r="N1342" s="9" t="s">
        <v>8220</v>
      </c>
    </row>
    <row r="1343" spans="13:14" x14ac:dyDescent="0.3">
      <c r="M1343" s="9">
        <v>25000</v>
      </c>
      <c r="N1343" s="9" t="s">
        <v>8220</v>
      </c>
    </row>
    <row r="1344" spans="13:14" x14ac:dyDescent="0.3">
      <c r="M1344" s="9">
        <v>50000</v>
      </c>
      <c r="N1344" s="9" t="s">
        <v>8220</v>
      </c>
    </row>
    <row r="1345" spans="13:14" x14ac:dyDescent="0.3">
      <c r="M1345" s="9">
        <v>50000</v>
      </c>
      <c r="N1345" s="9" t="s">
        <v>8220</v>
      </c>
    </row>
    <row r="1346" spans="13:14" x14ac:dyDescent="0.3">
      <c r="M1346" s="9">
        <v>1500</v>
      </c>
      <c r="N1346" s="9" t="s">
        <v>8219</v>
      </c>
    </row>
    <row r="1347" spans="13:14" x14ac:dyDescent="0.3">
      <c r="M1347" s="9">
        <v>300</v>
      </c>
      <c r="N1347" s="9" t="s">
        <v>8219</v>
      </c>
    </row>
    <row r="1348" spans="13:14" x14ac:dyDescent="0.3">
      <c r="M1348" s="9">
        <v>4900</v>
      </c>
      <c r="N1348" s="9" t="s">
        <v>8219</v>
      </c>
    </row>
    <row r="1349" spans="13:14" x14ac:dyDescent="0.3">
      <c r="M1349" s="9">
        <v>2500</v>
      </c>
      <c r="N1349" s="9" t="s">
        <v>8219</v>
      </c>
    </row>
    <row r="1350" spans="13:14" x14ac:dyDescent="0.3">
      <c r="M1350" s="9">
        <v>5875</v>
      </c>
      <c r="N1350" s="9" t="s">
        <v>8219</v>
      </c>
    </row>
    <row r="1351" spans="13:14" x14ac:dyDescent="0.3">
      <c r="M1351" s="9">
        <v>5000</v>
      </c>
      <c r="N1351" s="9" t="s">
        <v>8219</v>
      </c>
    </row>
    <row r="1352" spans="13:14" x14ac:dyDescent="0.3">
      <c r="M1352" s="9">
        <v>5000</v>
      </c>
      <c r="N1352" s="9" t="s">
        <v>8219</v>
      </c>
    </row>
    <row r="1353" spans="13:14" x14ac:dyDescent="0.3">
      <c r="M1353" s="9">
        <v>20000</v>
      </c>
      <c r="N1353" s="9" t="s">
        <v>8219</v>
      </c>
    </row>
    <row r="1354" spans="13:14" x14ac:dyDescent="0.3">
      <c r="M1354" s="9">
        <v>10000</v>
      </c>
      <c r="N1354" s="9" t="s">
        <v>8219</v>
      </c>
    </row>
    <row r="1355" spans="13:14" x14ac:dyDescent="0.3">
      <c r="M1355" s="9">
        <v>1000</v>
      </c>
      <c r="N1355" s="9" t="s">
        <v>8219</v>
      </c>
    </row>
    <row r="1356" spans="13:14" x14ac:dyDescent="0.3">
      <c r="M1356" s="9">
        <v>1200</v>
      </c>
      <c r="N1356" s="9" t="s">
        <v>8219</v>
      </c>
    </row>
    <row r="1357" spans="13:14" x14ac:dyDescent="0.3">
      <c r="M1357" s="9">
        <v>2500</v>
      </c>
      <c r="N1357" s="9" t="s">
        <v>8219</v>
      </c>
    </row>
    <row r="1358" spans="13:14" x14ac:dyDescent="0.3">
      <c r="M1358" s="9">
        <v>3400</v>
      </c>
      <c r="N1358" s="9" t="s">
        <v>8219</v>
      </c>
    </row>
    <row r="1359" spans="13:14" x14ac:dyDescent="0.3">
      <c r="M1359" s="9">
        <v>2000</v>
      </c>
      <c r="N1359" s="9" t="s">
        <v>8219</v>
      </c>
    </row>
    <row r="1360" spans="13:14" x14ac:dyDescent="0.3">
      <c r="M1360" s="9">
        <v>3000</v>
      </c>
      <c r="N1360" s="9" t="s">
        <v>8219</v>
      </c>
    </row>
    <row r="1361" spans="13:14" x14ac:dyDescent="0.3">
      <c r="M1361" s="9">
        <v>660</v>
      </c>
      <c r="N1361" s="9" t="s">
        <v>8219</v>
      </c>
    </row>
    <row r="1362" spans="13:14" x14ac:dyDescent="0.3">
      <c r="M1362" s="9">
        <v>1500</v>
      </c>
      <c r="N1362" s="9" t="s">
        <v>8219</v>
      </c>
    </row>
    <row r="1363" spans="13:14" x14ac:dyDescent="0.3">
      <c r="M1363" s="9">
        <v>6000</v>
      </c>
      <c r="N1363" s="9" t="s">
        <v>8219</v>
      </c>
    </row>
    <row r="1364" spans="13:14" x14ac:dyDescent="0.3">
      <c r="M1364" s="9">
        <v>1000</v>
      </c>
      <c r="N1364" s="9" t="s">
        <v>8219</v>
      </c>
    </row>
    <row r="1365" spans="13:14" x14ac:dyDescent="0.3">
      <c r="M1365" s="9">
        <v>200</v>
      </c>
      <c r="N1365" s="9" t="s">
        <v>8219</v>
      </c>
    </row>
    <row r="1366" spans="13:14" x14ac:dyDescent="0.3">
      <c r="M1366" s="9">
        <v>42000</v>
      </c>
      <c r="N1366" s="9" t="s">
        <v>8219</v>
      </c>
    </row>
    <row r="1367" spans="13:14" x14ac:dyDescent="0.3">
      <c r="M1367" s="9">
        <v>7500</v>
      </c>
      <c r="N1367" s="9" t="s">
        <v>8219</v>
      </c>
    </row>
    <row r="1368" spans="13:14" x14ac:dyDescent="0.3">
      <c r="M1368" s="9">
        <v>7500</v>
      </c>
      <c r="N1368" s="9" t="s">
        <v>8219</v>
      </c>
    </row>
    <row r="1369" spans="13:14" x14ac:dyDescent="0.3">
      <c r="M1369" s="9">
        <v>5000</v>
      </c>
      <c r="N1369" s="9" t="s">
        <v>8219</v>
      </c>
    </row>
    <row r="1370" spans="13:14" x14ac:dyDescent="0.3">
      <c r="M1370" s="9">
        <v>5000</v>
      </c>
      <c r="N1370" s="9" t="s">
        <v>8219</v>
      </c>
    </row>
    <row r="1371" spans="13:14" x14ac:dyDescent="0.3">
      <c r="M1371" s="9">
        <v>32360</v>
      </c>
      <c r="N1371" s="9" t="s">
        <v>8219</v>
      </c>
    </row>
    <row r="1372" spans="13:14" x14ac:dyDescent="0.3">
      <c r="M1372" s="9">
        <v>1500</v>
      </c>
      <c r="N1372" s="9" t="s">
        <v>8219</v>
      </c>
    </row>
    <row r="1373" spans="13:14" x14ac:dyDescent="0.3">
      <c r="M1373" s="9">
        <v>6999</v>
      </c>
      <c r="N1373" s="9" t="s">
        <v>8219</v>
      </c>
    </row>
    <row r="1374" spans="13:14" x14ac:dyDescent="0.3">
      <c r="M1374" s="9">
        <v>500</v>
      </c>
      <c r="N1374" s="9" t="s">
        <v>8219</v>
      </c>
    </row>
    <row r="1375" spans="13:14" x14ac:dyDescent="0.3">
      <c r="M1375" s="9">
        <v>10000</v>
      </c>
      <c r="N1375" s="9" t="s">
        <v>8219</v>
      </c>
    </row>
    <row r="1376" spans="13:14" x14ac:dyDescent="0.3">
      <c r="M1376" s="9">
        <v>1500</v>
      </c>
      <c r="N1376" s="9" t="s">
        <v>8219</v>
      </c>
    </row>
    <row r="1377" spans="13:14" x14ac:dyDescent="0.3">
      <c r="M1377" s="9">
        <v>4000</v>
      </c>
      <c r="N1377" s="9" t="s">
        <v>8219</v>
      </c>
    </row>
    <row r="1378" spans="13:14" x14ac:dyDescent="0.3">
      <c r="M1378" s="9">
        <v>3700</v>
      </c>
      <c r="N1378" s="9" t="s">
        <v>8219</v>
      </c>
    </row>
    <row r="1379" spans="13:14" x14ac:dyDescent="0.3">
      <c r="M1379" s="9">
        <v>1300</v>
      </c>
      <c r="N1379" s="9" t="s">
        <v>8219</v>
      </c>
    </row>
    <row r="1380" spans="13:14" x14ac:dyDescent="0.3">
      <c r="M1380" s="9">
        <v>2000</v>
      </c>
      <c r="N1380" s="9" t="s">
        <v>8219</v>
      </c>
    </row>
    <row r="1381" spans="13:14" x14ac:dyDescent="0.3">
      <c r="M1381" s="9">
        <v>10000</v>
      </c>
      <c r="N1381" s="9" t="s">
        <v>8219</v>
      </c>
    </row>
    <row r="1382" spans="13:14" x14ac:dyDescent="0.3">
      <c r="M1382" s="9">
        <v>25</v>
      </c>
      <c r="N1382" s="9" t="s">
        <v>8219</v>
      </c>
    </row>
    <row r="1383" spans="13:14" x14ac:dyDescent="0.3">
      <c r="M1383" s="9">
        <v>5000</v>
      </c>
      <c r="N1383" s="9" t="s">
        <v>8219</v>
      </c>
    </row>
    <row r="1384" spans="13:14" x14ac:dyDescent="0.3">
      <c r="M1384" s="9">
        <v>8000</v>
      </c>
      <c r="N1384" s="9" t="s">
        <v>8219</v>
      </c>
    </row>
    <row r="1385" spans="13:14" x14ac:dyDescent="0.3">
      <c r="M1385" s="9">
        <v>2200</v>
      </c>
      <c r="N1385" s="9" t="s">
        <v>8219</v>
      </c>
    </row>
    <row r="1386" spans="13:14" x14ac:dyDescent="0.3">
      <c r="M1386" s="9">
        <v>3500</v>
      </c>
      <c r="N1386" s="9" t="s">
        <v>8219</v>
      </c>
    </row>
    <row r="1387" spans="13:14" x14ac:dyDescent="0.3">
      <c r="M1387" s="9">
        <v>8000</v>
      </c>
      <c r="N1387" s="9" t="s">
        <v>8219</v>
      </c>
    </row>
    <row r="1388" spans="13:14" x14ac:dyDescent="0.3">
      <c r="M1388" s="9">
        <v>400</v>
      </c>
      <c r="N1388" s="9" t="s">
        <v>8219</v>
      </c>
    </row>
    <row r="1389" spans="13:14" x14ac:dyDescent="0.3">
      <c r="M1389" s="9">
        <v>4000</v>
      </c>
      <c r="N1389" s="9" t="s">
        <v>8219</v>
      </c>
    </row>
    <row r="1390" spans="13:14" x14ac:dyDescent="0.3">
      <c r="M1390" s="9">
        <v>5000</v>
      </c>
      <c r="N1390" s="9" t="s">
        <v>8219</v>
      </c>
    </row>
    <row r="1391" spans="13:14" x14ac:dyDescent="0.3">
      <c r="M1391" s="9">
        <v>500</v>
      </c>
      <c r="N1391" s="9" t="s">
        <v>8219</v>
      </c>
    </row>
    <row r="1392" spans="13:14" x14ac:dyDescent="0.3">
      <c r="M1392" s="9">
        <v>2800</v>
      </c>
      <c r="N1392" s="9" t="s">
        <v>8219</v>
      </c>
    </row>
    <row r="1393" spans="13:14" x14ac:dyDescent="0.3">
      <c r="M1393" s="9">
        <v>500</v>
      </c>
      <c r="N1393" s="9" t="s">
        <v>8219</v>
      </c>
    </row>
    <row r="1394" spans="13:14" x14ac:dyDescent="0.3">
      <c r="M1394" s="9">
        <v>2500</v>
      </c>
      <c r="N1394" s="9" t="s">
        <v>8219</v>
      </c>
    </row>
    <row r="1395" spans="13:14" x14ac:dyDescent="0.3">
      <c r="M1395" s="9">
        <v>10000</v>
      </c>
      <c r="N1395" s="9" t="s">
        <v>8219</v>
      </c>
    </row>
    <row r="1396" spans="13:14" x14ac:dyDescent="0.3">
      <c r="M1396" s="9">
        <v>750</v>
      </c>
      <c r="N1396" s="9" t="s">
        <v>8219</v>
      </c>
    </row>
    <row r="1397" spans="13:14" x14ac:dyDescent="0.3">
      <c r="M1397" s="9">
        <v>3500</v>
      </c>
      <c r="N1397" s="9" t="s">
        <v>8219</v>
      </c>
    </row>
    <row r="1398" spans="13:14" x14ac:dyDescent="0.3">
      <c r="M1398" s="9">
        <v>6000</v>
      </c>
      <c r="N1398" s="9" t="s">
        <v>8219</v>
      </c>
    </row>
    <row r="1399" spans="13:14" x14ac:dyDescent="0.3">
      <c r="M1399" s="9">
        <v>10000</v>
      </c>
      <c r="N1399" s="9" t="s">
        <v>8219</v>
      </c>
    </row>
    <row r="1400" spans="13:14" x14ac:dyDescent="0.3">
      <c r="M1400" s="9">
        <v>4400</v>
      </c>
      <c r="N1400" s="9" t="s">
        <v>8219</v>
      </c>
    </row>
    <row r="1401" spans="13:14" x14ac:dyDescent="0.3">
      <c r="M1401" s="9">
        <v>9000</v>
      </c>
      <c r="N1401" s="9" t="s">
        <v>8219</v>
      </c>
    </row>
    <row r="1402" spans="13:14" x14ac:dyDescent="0.3">
      <c r="M1402" s="9">
        <v>350</v>
      </c>
      <c r="N1402" s="9" t="s">
        <v>8219</v>
      </c>
    </row>
    <row r="1403" spans="13:14" x14ac:dyDescent="0.3">
      <c r="M1403" s="9">
        <v>2500</v>
      </c>
      <c r="N1403" s="9" t="s">
        <v>8219</v>
      </c>
    </row>
    <row r="1404" spans="13:14" x14ac:dyDescent="0.3">
      <c r="M1404" s="9">
        <v>2500</v>
      </c>
      <c r="N1404" s="9" t="s">
        <v>8219</v>
      </c>
    </row>
    <row r="1405" spans="13:14" x14ac:dyDescent="0.3">
      <c r="M1405" s="9">
        <v>4000</v>
      </c>
      <c r="N1405" s="9" t="s">
        <v>8219</v>
      </c>
    </row>
    <row r="1406" spans="13:14" x14ac:dyDescent="0.3">
      <c r="M1406" s="9">
        <v>14500</v>
      </c>
      <c r="N1406" s="9" t="s">
        <v>8221</v>
      </c>
    </row>
    <row r="1407" spans="13:14" x14ac:dyDescent="0.3">
      <c r="M1407" s="9">
        <v>25000</v>
      </c>
      <c r="N1407" s="9" t="s">
        <v>8221</v>
      </c>
    </row>
    <row r="1408" spans="13:14" x14ac:dyDescent="0.3">
      <c r="M1408" s="9">
        <v>12000</v>
      </c>
      <c r="N1408" s="9" t="s">
        <v>8221</v>
      </c>
    </row>
    <row r="1409" spans="13:14" x14ac:dyDescent="0.3">
      <c r="M1409" s="9">
        <v>3000</v>
      </c>
      <c r="N1409" s="9" t="s">
        <v>8221</v>
      </c>
    </row>
    <row r="1410" spans="13:14" x14ac:dyDescent="0.3">
      <c r="M1410" s="9">
        <v>1000</v>
      </c>
      <c r="N1410" s="9" t="s">
        <v>8221</v>
      </c>
    </row>
    <row r="1411" spans="13:14" x14ac:dyDescent="0.3">
      <c r="M1411" s="9">
        <v>4000</v>
      </c>
      <c r="N1411" s="9" t="s">
        <v>8221</v>
      </c>
    </row>
    <row r="1412" spans="13:14" x14ac:dyDescent="0.3">
      <c r="M1412" s="9">
        <v>6000</v>
      </c>
      <c r="N1412" s="9" t="s">
        <v>8221</v>
      </c>
    </row>
    <row r="1413" spans="13:14" x14ac:dyDescent="0.3">
      <c r="M1413" s="9">
        <v>3000</v>
      </c>
      <c r="N1413" s="9" t="s">
        <v>8221</v>
      </c>
    </row>
    <row r="1414" spans="13:14" x14ac:dyDescent="0.3">
      <c r="M1414" s="9">
        <v>7000</v>
      </c>
      <c r="N1414" s="9" t="s">
        <v>8221</v>
      </c>
    </row>
    <row r="1415" spans="13:14" x14ac:dyDescent="0.3">
      <c r="M1415" s="9">
        <v>2000</v>
      </c>
      <c r="N1415" s="9" t="s">
        <v>8221</v>
      </c>
    </row>
    <row r="1416" spans="13:14" x14ac:dyDescent="0.3">
      <c r="M1416" s="9">
        <v>500</v>
      </c>
      <c r="N1416" s="9" t="s">
        <v>8221</v>
      </c>
    </row>
    <row r="1417" spans="13:14" x14ac:dyDescent="0.3">
      <c r="M1417" s="9">
        <v>4400</v>
      </c>
      <c r="N1417" s="9" t="s">
        <v>8221</v>
      </c>
    </row>
    <row r="1418" spans="13:14" x14ac:dyDescent="0.3">
      <c r="M1418" s="9">
        <v>50000</v>
      </c>
      <c r="N1418" s="9" t="s">
        <v>8221</v>
      </c>
    </row>
    <row r="1419" spans="13:14" x14ac:dyDescent="0.3">
      <c r="M1419" s="9">
        <v>4500</v>
      </c>
      <c r="N1419" s="9" t="s">
        <v>8221</v>
      </c>
    </row>
    <row r="1420" spans="13:14" x14ac:dyDescent="0.3">
      <c r="M1420" s="9">
        <v>3000</v>
      </c>
      <c r="N1420" s="9" t="s">
        <v>8221</v>
      </c>
    </row>
    <row r="1421" spans="13:14" x14ac:dyDescent="0.3">
      <c r="M1421" s="9">
        <v>6300</v>
      </c>
      <c r="N1421" s="9" t="s">
        <v>8221</v>
      </c>
    </row>
    <row r="1422" spans="13:14" x14ac:dyDescent="0.3">
      <c r="M1422" s="9">
        <v>110</v>
      </c>
      <c r="N1422" s="9" t="s">
        <v>8221</v>
      </c>
    </row>
    <row r="1423" spans="13:14" x14ac:dyDescent="0.3">
      <c r="M1423" s="9">
        <v>200000</v>
      </c>
      <c r="N1423" s="9" t="s">
        <v>8221</v>
      </c>
    </row>
    <row r="1424" spans="13:14" x14ac:dyDescent="0.3">
      <c r="M1424" s="9">
        <v>25000</v>
      </c>
      <c r="N1424" s="9" t="s">
        <v>8221</v>
      </c>
    </row>
    <row r="1425" spans="13:14" x14ac:dyDescent="0.3">
      <c r="M1425" s="9">
        <v>30000</v>
      </c>
      <c r="N1425" s="9" t="s">
        <v>8221</v>
      </c>
    </row>
    <row r="1426" spans="13:14" x14ac:dyDescent="0.3">
      <c r="M1426" s="9">
        <v>7500</v>
      </c>
      <c r="N1426" s="9" t="s">
        <v>8221</v>
      </c>
    </row>
    <row r="1427" spans="13:14" x14ac:dyDescent="0.3">
      <c r="M1427" s="9">
        <v>13000</v>
      </c>
      <c r="N1427" s="9" t="s">
        <v>8221</v>
      </c>
    </row>
    <row r="1428" spans="13:14" x14ac:dyDescent="0.3">
      <c r="M1428" s="9">
        <v>1000</v>
      </c>
      <c r="N1428" s="9" t="s">
        <v>8221</v>
      </c>
    </row>
    <row r="1429" spans="13:14" x14ac:dyDescent="0.3">
      <c r="M1429" s="9">
        <v>5000</v>
      </c>
      <c r="N1429" s="9" t="s">
        <v>8221</v>
      </c>
    </row>
    <row r="1430" spans="13:14" x14ac:dyDescent="0.3">
      <c r="M1430" s="9">
        <v>1000</v>
      </c>
      <c r="N1430" s="9" t="s">
        <v>8221</v>
      </c>
    </row>
    <row r="1431" spans="13:14" x14ac:dyDescent="0.3">
      <c r="M1431" s="9">
        <v>10000</v>
      </c>
      <c r="N1431" s="9" t="s">
        <v>8221</v>
      </c>
    </row>
    <row r="1432" spans="13:14" x14ac:dyDescent="0.3">
      <c r="M1432" s="9">
        <v>5000</v>
      </c>
      <c r="N1432" s="9" t="s">
        <v>8221</v>
      </c>
    </row>
    <row r="1433" spans="13:14" x14ac:dyDescent="0.3">
      <c r="M1433" s="9">
        <v>17000</v>
      </c>
      <c r="N1433" s="9" t="s">
        <v>8221</v>
      </c>
    </row>
    <row r="1434" spans="13:14" x14ac:dyDescent="0.3">
      <c r="M1434" s="9">
        <v>40000</v>
      </c>
      <c r="N1434" s="9" t="s">
        <v>8221</v>
      </c>
    </row>
    <row r="1435" spans="13:14" x14ac:dyDescent="0.3">
      <c r="M1435" s="9">
        <v>12000</v>
      </c>
      <c r="N1435" s="9" t="s">
        <v>8221</v>
      </c>
    </row>
    <row r="1436" spans="13:14" x14ac:dyDescent="0.3">
      <c r="M1436" s="9">
        <v>82000</v>
      </c>
      <c r="N1436" s="9" t="s">
        <v>8221</v>
      </c>
    </row>
    <row r="1437" spans="13:14" x14ac:dyDescent="0.3">
      <c r="M1437" s="9">
        <v>15000</v>
      </c>
      <c r="N1437" s="9" t="s">
        <v>8221</v>
      </c>
    </row>
    <row r="1438" spans="13:14" x14ac:dyDescent="0.3">
      <c r="M1438" s="9">
        <v>10000</v>
      </c>
      <c r="N1438" s="9" t="s">
        <v>8221</v>
      </c>
    </row>
    <row r="1439" spans="13:14" x14ac:dyDescent="0.3">
      <c r="M1439" s="9">
        <v>3000</v>
      </c>
      <c r="N1439" s="9" t="s">
        <v>8221</v>
      </c>
    </row>
    <row r="1440" spans="13:14" x14ac:dyDescent="0.3">
      <c r="M1440" s="9">
        <v>20000</v>
      </c>
      <c r="N1440" s="9" t="s">
        <v>8221</v>
      </c>
    </row>
    <row r="1441" spans="13:14" x14ac:dyDescent="0.3">
      <c r="M1441" s="9">
        <v>2725</v>
      </c>
      <c r="N1441" s="9" t="s">
        <v>8221</v>
      </c>
    </row>
    <row r="1442" spans="13:14" x14ac:dyDescent="0.3">
      <c r="M1442" s="9">
        <v>13000</v>
      </c>
      <c r="N1442" s="9" t="s">
        <v>8221</v>
      </c>
    </row>
    <row r="1443" spans="13:14" x14ac:dyDescent="0.3">
      <c r="M1443" s="9">
        <v>180000</v>
      </c>
      <c r="N1443" s="9" t="s">
        <v>8221</v>
      </c>
    </row>
    <row r="1444" spans="13:14" x14ac:dyDescent="0.3">
      <c r="M1444" s="9">
        <v>1500</v>
      </c>
      <c r="N1444" s="9" t="s">
        <v>8221</v>
      </c>
    </row>
    <row r="1445" spans="13:14" x14ac:dyDescent="0.3">
      <c r="M1445" s="9">
        <v>13000</v>
      </c>
      <c r="N1445" s="9" t="s">
        <v>8221</v>
      </c>
    </row>
    <row r="1446" spans="13:14" x14ac:dyDescent="0.3">
      <c r="M1446" s="9">
        <v>4950</v>
      </c>
      <c r="N1446" s="9" t="s">
        <v>8221</v>
      </c>
    </row>
    <row r="1447" spans="13:14" x14ac:dyDescent="0.3">
      <c r="M1447" s="9">
        <v>130000</v>
      </c>
      <c r="N1447" s="9" t="s">
        <v>8221</v>
      </c>
    </row>
    <row r="1448" spans="13:14" x14ac:dyDescent="0.3">
      <c r="M1448" s="9">
        <v>900</v>
      </c>
      <c r="N1448" s="9" t="s">
        <v>8221</v>
      </c>
    </row>
    <row r="1449" spans="13:14" x14ac:dyDescent="0.3">
      <c r="M1449" s="9">
        <v>500000</v>
      </c>
      <c r="N1449" s="9" t="s">
        <v>8221</v>
      </c>
    </row>
    <row r="1450" spans="13:14" x14ac:dyDescent="0.3">
      <c r="M1450" s="9">
        <v>200000</v>
      </c>
      <c r="N1450" s="9" t="s">
        <v>8221</v>
      </c>
    </row>
    <row r="1451" spans="13:14" x14ac:dyDescent="0.3">
      <c r="M1451" s="9">
        <v>8888</v>
      </c>
      <c r="N1451" s="9" t="s">
        <v>8221</v>
      </c>
    </row>
    <row r="1452" spans="13:14" x14ac:dyDescent="0.3">
      <c r="M1452" s="9">
        <v>100000</v>
      </c>
      <c r="N1452" s="9" t="s">
        <v>8221</v>
      </c>
    </row>
    <row r="1453" spans="13:14" x14ac:dyDescent="0.3">
      <c r="M1453" s="9">
        <v>18950</v>
      </c>
      <c r="N1453" s="9" t="s">
        <v>8220</v>
      </c>
    </row>
    <row r="1454" spans="13:14" x14ac:dyDescent="0.3">
      <c r="M1454" s="9">
        <v>14000</v>
      </c>
      <c r="N1454" s="9" t="s">
        <v>8220</v>
      </c>
    </row>
    <row r="1455" spans="13:14" x14ac:dyDescent="0.3">
      <c r="M1455" s="9">
        <v>25000</v>
      </c>
      <c r="N1455" s="9" t="s">
        <v>8220</v>
      </c>
    </row>
    <row r="1456" spans="13:14" x14ac:dyDescent="0.3">
      <c r="M1456" s="9">
        <v>1750</v>
      </c>
      <c r="N1456" s="9" t="s">
        <v>8220</v>
      </c>
    </row>
    <row r="1457" spans="13:14" x14ac:dyDescent="0.3">
      <c r="M1457" s="9">
        <v>15000</v>
      </c>
      <c r="N1457" s="9" t="s">
        <v>8220</v>
      </c>
    </row>
    <row r="1458" spans="13:14" x14ac:dyDescent="0.3">
      <c r="M1458" s="9">
        <v>5000</v>
      </c>
      <c r="N1458" s="9" t="s">
        <v>8220</v>
      </c>
    </row>
    <row r="1459" spans="13:14" x14ac:dyDescent="0.3">
      <c r="M1459" s="9">
        <v>6000</v>
      </c>
      <c r="N1459" s="9" t="s">
        <v>8220</v>
      </c>
    </row>
    <row r="1460" spans="13:14" x14ac:dyDescent="0.3">
      <c r="M1460" s="9">
        <v>5000</v>
      </c>
      <c r="N1460" s="9" t="s">
        <v>8220</v>
      </c>
    </row>
    <row r="1461" spans="13:14" x14ac:dyDescent="0.3">
      <c r="M1461" s="9">
        <v>37000</v>
      </c>
      <c r="N1461" s="9" t="s">
        <v>8220</v>
      </c>
    </row>
    <row r="1462" spans="13:14" x14ac:dyDescent="0.3">
      <c r="M1462" s="9">
        <v>25000000</v>
      </c>
      <c r="N1462" s="9" t="s">
        <v>8220</v>
      </c>
    </row>
    <row r="1463" spans="13:14" x14ac:dyDescent="0.3">
      <c r="M1463" s="9">
        <v>15000</v>
      </c>
      <c r="N1463" s="9" t="s">
        <v>8219</v>
      </c>
    </row>
    <row r="1464" spans="13:14" x14ac:dyDescent="0.3">
      <c r="M1464" s="9">
        <v>4000</v>
      </c>
      <c r="N1464" s="9" t="s">
        <v>8219</v>
      </c>
    </row>
    <row r="1465" spans="13:14" x14ac:dyDescent="0.3">
      <c r="M1465" s="9">
        <v>600</v>
      </c>
      <c r="N1465" s="9" t="s">
        <v>8219</v>
      </c>
    </row>
    <row r="1466" spans="13:14" x14ac:dyDescent="0.3">
      <c r="M1466" s="9">
        <v>5000</v>
      </c>
      <c r="N1466" s="9" t="s">
        <v>8219</v>
      </c>
    </row>
    <row r="1467" spans="13:14" x14ac:dyDescent="0.3">
      <c r="M1467" s="9">
        <v>30000</v>
      </c>
      <c r="N1467" s="9" t="s">
        <v>8219</v>
      </c>
    </row>
    <row r="1468" spans="13:14" x14ac:dyDescent="0.3">
      <c r="M1468" s="9">
        <v>16000</v>
      </c>
      <c r="N1468" s="9" t="s">
        <v>8219</v>
      </c>
    </row>
    <row r="1469" spans="13:14" x14ac:dyDescent="0.3">
      <c r="M1469" s="9">
        <v>40000</v>
      </c>
      <c r="N1469" s="9" t="s">
        <v>8219</v>
      </c>
    </row>
    <row r="1470" spans="13:14" x14ac:dyDescent="0.3">
      <c r="M1470" s="9">
        <v>9500</v>
      </c>
      <c r="N1470" s="9" t="s">
        <v>8219</v>
      </c>
    </row>
    <row r="1471" spans="13:14" x14ac:dyDescent="0.3">
      <c r="M1471" s="9">
        <v>44250</v>
      </c>
      <c r="N1471" s="9" t="s">
        <v>8219</v>
      </c>
    </row>
    <row r="1472" spans="13:14" x14ac:dyDescent="0.3">
      <c r="M1472" s="9">
        <v>1500</v>
      </c>
      <c r="N1472" s="9" t="s">
        <v>8219</v>
      </c>
    </row>
    <row r="1473" spans="13:14" x14ac:dyDescent="0.3">
      <c r="M1473" s="9">
        <v>32000</v>
      </c>
      <c r="N1473" s="9" t="s">
        <v>8219</v>
      </c>
    </row>
    <row r="1474" spans="13:14" x14ac:dyDescent="0.3">
      <c r="M1474" s="9">
        <v>25000</v>
      </c>
      <c r="N1474" s="9" t="s">
        <v>8219</v>
      </c>
    </row>
    <row r="1475" spans="13:14" x14ac:dyDescent="0.3">
      <c r="M1475" s="9">
        <v>1500</v>
      </c>
      <c r="N1475" s="9" t="s">
        <v>8219</v>
      </c>
    </row>
    <row r="1476" spans="13:14" x14ac:dyDescent="0.3">
      <c r="M1476" s="9">
        <v>3000</v>
      </c>
      <c r="N1476" s="9" t="s">
        <v>8219</v>
      </c>
    </row>
    <row r="1477" spans="13:14" x14ac:dyDescent="0.3">
      <c r="M1477" s="9">
        <v>15000</v>
      </c>
      <c r="N1477" s="9" t="s">
        <v>8219</v>
      </c>
    </row>
    <row r="1478" spans="13:14" x14ac:dyDescent="0.3">
      <c r="M1478" s="9">
        <v>6000</v>
      </c>
      <c r="N1478" s="9" t="s">
        <v>8219</v>
      </c>
    </row>
    <row r="1479" spans="13:14" x14ac:dyDescent="0.3">
      <c r="M1479" s="9">
        <v>30000</v>
      </c>
      <c r="N1479" s="9" t="s">
        <v>8219</v>
      </c>
    </row>
    <row r="1480" spans="13:14" x14ac:dyDescent="0.3">
      <c r="M1480" s="9">
        <v>50000</v>
      </c>
      <c r="N1480" s="9" t="s">
        <v>8219</v>
      </c>
    </row>
    <row r="1481" spans="13:14" x14ac:dyDescent="0.3">
      <c r="M1481" s="9">
        <v>1600</v>
      </c>
      <c r="N1481" s="9" t="s">
        <v>8219</v>
      </c>
    </row>
    <row r="1482" spans="13:14" x14ac:dyDescent="0.3">
      <c r="M1482" s="9">
        <v>50000</v>
      </c>
      <c r="N1482" s="9" t="s">
        <v>8219</v>
      </c>
    </row>
    <row r="1483" spans="13:14" x14ac:dyDescent="0.3">
      <c r="M1483" s="9">
        <v>5000</v>
      </c>
      <c r="N1483" s="9" t="s">
        <v>8221</v>
      </c>
    </row>
    <row r="1484" spans="13:14" x14ac:dyDescent="0.3">
      <c r="M1484" s="9">
        <v>5000</v>
      </c>
      <c r="N1484" s="9" t="s">
        <v>8221</v>
      </c>
    </row>
    <row r="1485" spans="13:14" x14ac:dyDescent="0.3">
      <c r="M1485" s="9">
        <v>7000</v>
      </c>
      <c r="N1485" s="9" t="s">
        <v>8221</v>
      </c>
    </row>
    <row r="1486" spans="13:14" x14ac:dyDescent="0.3">
      <c r="M1486" s="9">
        <v>2000</v>
      </c>
      <c r="N1486" s="9" t="s">
        <v>8221</v>
      </c>
    </row>
    <row r="1487" spans="13:14" x14ac:dyDescent="0.3">
      <c r="M1487" s="9">
        <v>6700</v>
      </c>
      <c r="N1487" s="9" t="s">
        <v>8221</v>
      </c>
    </row>
    <row r="1488" spans="13:14" x14ac:dyDescent="0.3">
      <c r="M1488" s="9">
        <v>20000</v>
      </c>
      <c r="N1488" s="9" t="s">
        <v>8221</v>
      </c>
    </row>
    <row r="1489" spans="13:14" x14ac:dyDescent="0.3">
      <c r="M1489" s="9">
        <v>10000</v>
      </c>
      <c r="N1489" s="9" t="s">
        <v>8221</v>
      </c>
    </row>
    <row r="1490" spans="13:14" x14ac:dyDescent="0.3">
      <c r="M1490" s="9">
        <v>15000</v>
      </c>
      <c r="N1490" s="9" t="s">
        <v>8221</v>
      </c>
    </row>
    <row r="1491" spans="13:14" x14ac:dyDescent="0.3">
      <c r="M1491" s="9">
        <v>5000</v>
      </c>
      <c r="N1491" s="9" t="s">
        <v>8221</v>
      </c>
    </row>
    <row r="1492" spans="13:14" x14ac:dyDescent="0.3">
      <c r="M1492" s="9">
        <v>2900</v>
      </c>
      <c r="N1492" s="9" t="s">
        <v>8221</v>
      </c>
    </row>
    <row r="1493" spans="13:14" x14ac:dyDescent="0.3">
      <c r="M1493" s="9">
        <v>1200</v>
      </c>
      <c r="N1493" s="9" t="s">
        <v>8221</v>
      </c>
    </row>
    <row r="1494" spans="13:14" x14ac:dyDescent="0.3">
      <c r="M1494" s="9">
        <v>4000</v>
      </c>
      <c r="N1494" s="9" t="s">
        <v>8221</v>
      </c>
    </row>
    <row r="1495" spans="13:14" x14ac:dyDescent="0.3">
      <c r="M1495" s="9">
        <v>2400</v>
      </c>
      <c r="N1495" s="9" t="s">
        <v>8221</v>
      </c>
    </row>
    <row r="1496" spans="13:14" x14ac:dyDescent="0.3">
      <c r="M1496" s="9">
        <v>5000</v>
      </c>
      <c r="N1496" s="9" t="s">
        <v>8221</v>
      </c>
    </row>
    <row r="1497" spans="13:14" x14ac:dyDescent="0.3">
      <c r="M1497" s="9">
        <v>2000</v>
      </c>
      <c r="N1497" s="9" t="s">
        <v>8221</v>
      </c>
    </row>
    <row r="1498" spans="13:14" x14ac:dyDescent="0.3">
      <c r="M1498" s="9">
        <v>1500</v>
      </c>
      <c r="N1498" s="9" t="s">
        <v>8221</v>
      </c>
    </row>
    <row r="1499" spans="13:14" x14ac:dyDescent="0.3">
      <c r="M1499" s="9">
        <v>15000</v>
      </c>
      <c r="N1499" s="9" t="s">
        <v>8221</v>
      </c>
    </row>
    <row r="1500" spans="13:14" x14ac:dyDescent="0.3">
      <c r="M1500" s="9">
        <v>3000</v>
      </c>
      <c r="N1500" s="9" t="s">
        <v>8221</v>
      </c>
    </row>
    <row r="1501" spans="13:14" x14ac:dyDescent="0.3">
      <c r="M1501" s="9">
        <v>2000</v>
      </c>
      <c r="N1501" s="9" t="s">
        <v>8221</v>
      </c>
    </row>
    <row r="1502" spans="13:14" x14ac:dyDescent="0.3">
      <c r="M1502" s="9">
        <v>2800</v>
      </c>
      <c r="N1502" s="9" t="s">
        <v>8221</v>
      </c>
    </row>
    <row r="1503" spans="13:14" x14ac:dyDescent="0.3">
      <c r="M1503" s="9">
        <v>52000</v>
      </c>
      <c r="N1503" s="9" t="s">
        <v>8219</v>
      </c>
    </row>
    <row r="1504" spans="13:14" x14ac:dyDescent="0.3">
      <c r="M1504" s="9">
        <v>22000</v>
      </c>
      <c r="N1504" s="9" t="s">
        <v>8219</v>
      </c>
    </row>
    <row r="1505" spans="13:14" x14ac:dyDescent="0.3">
      <c r="M1505" s="9">
        <v>3750</v>
      </c>
      <c r="N1505" s="9" t="s">
        <v>8219</v>
      </c>
    </row>
    <row r="1506" spans="13:14" x14ac:dyDescent="0.3">
      <c r="M1506" s="9">
        <v>6500</v>
      </c>
      <c r="N1506" s="9" t="s">
        <v>8219</v>
      </c>
    </row>
    <row r="1507" spans="13:14" x14ac:dyDescent="0.3">
      <c r="M1507" s="9">
        <v>16000</v>
      </c>
      <c r="N1507" s="9" t="s">
        <v>8219</v>
      </c>
    </row>
    <row r="1508" spans="13:14" x14ac:dyDescent="0.3">
      <c r="M1508" s="9">
        <v>1500</v>
      </c>
      <c r="N1508" s="9" t="s">
        <v>8219</v>
      </c>
    </row>
    <row r="1509" spans="13:14" x14ac:dyDescent="0.3">
      <c r="M1509" s="9">
        <v>1200</v>
      </c>
      <c r="N1509" s="9" t="s">
        <v>8219</v>
      </c>
    </row>
    <row r="1510" spans="13:14" x14ac:dyDescent="0.3">
      <c r="M1510" s="9">
        <v>18500</v>
      </c>
      <c r="N1510" s="9" t="s">
        <v>8219</v>
      </c>
    </row>
    <row r="1511" spans="13:14" x14ac:dyDescent="0.3">
      <c r="M1511" s="9">
        <v>17500</v>
      </c>
      <c r="N1511" s="9" t="s">
        <v>8219</v>
      </c>
    </row>
    <row r="1512" spans="13:14" x14ac:dyDescent="0.3">
      <c r="M1512" s="9">
        <v>16000</v>
      </c>
      <c r="N1512" s="9" t="s">
        <v>8219</v>
      </c>
    </row>
    <row r="1513" spans="13:14" x14ac:dyDescent="0.3">
      <c r="M1513" s="9">
        <v>14000</v>
      </c>
      <c r="N1513" s="9" t="s">
        <v>8219</v>
      </c>
    </row>
    <row r="1514" spans="13:14" x14ac:dyDescent="0.3">
      <c r="M1514" s="9">
        <v>3500</v>
      </c>
      <c r="N1514" s="9" t="s">
        <v>8219</v>
      </c>
    </row>
    <row r="1515" spans="13:14" x14ac:dyDescent="0.3">
      <c r="M1515" s="9">
        <v>8000</v>
      </c>
      <c r="N1515" s="9" t="s">
        <v>8219</v>
      </c>
    </row>
    <row r="1516" spans="13:14" x14ac:dyDescent="0.3">
      <c r="M1516" s="9">
        <v>25000</v>
      </c>
      <c r="N1516" s="9" t="s">
        <v>8219</v>
      </c>
    </row>
    <row r="1517" spans="13:14" x14ac:dyDescent="0.3">
      <c r="M1517" s="9">
        <v>300000</v>
      </c>
      <c r="N1517" s="9" t="s">
        <v>8219</v>
      </c>
    </row>
    <row r="1518" spans="13:14" x14ac:dyDescent="0.3">
      <c r="M1518" s="9">
        <v>17000</v>
      </c>
      <c r="N1518" s="9" t="s">
        <v>8219</v>
      </c>
    </row>
    <row r="1519" spans="13:14" x14ac:dyDescent="0.3">
      <c r="M1519" s="9">
        <v>15000</v>
      </c>
      <c r="N1519" s="9" t="s">
        <v>8219</v>
      </c>
    </row>
    <row r="1520" spans="13:14" x14ac:dyDescent="0.3">
      <c r="M1520" s="9">
        <v>15000</v>
      </c>
      <c r="N1520" s="9" t="s">
        <v>8219</v>
      </c>
    </row>
    <row r="1521" spans="13:14" x14ac:dyDescent="0.3">
      <c r="M1521" s="9">
        <v>9000</v>
      </c>
      <c r="N1521" s="9" t="s">
        <v>8219</v>
      </c>
    </row>
    <row r="1522" spans="13:14" x14ac:dyDescent="0.3">
      <c r="M1522" s="9">
        <v>18000</v>
      </c>
      <c r="N1522" s="9" t="s">
        <v>8219</v>
      </c>
    </row>
    <row r="1523" spans="13:14" x14ac:dyDescent="0.3">
      <c r="M1523" s="9">
        <v>37500</v>
      </c>
      <c r="N1523" s="9" t="s">
        <v>8219</v>
      </c>
    </row>
    <row r="1524" spans="13:14" x14ac:dyDescent="0.3">
      <c r="M1524" s="9">
        <v>43500</v>
      </c>
      <c r="N1524" s="9" t="s">
        <v>8219</v>
      </c>
    </row>
    <row r="1525" spans="13:14" x14ac:dyDescent="0.3">
      <c r="M1525" s="9">
        <v>18500</v>
      </c>
      <c r="N1525" s="9" t="s">
        <v>8219</v>
      </c>
    </row>
    <row r="1526" spans="13:14" x14ac:dyDescent="0.3">
      <c r="M1526" s="9">
        <v>3000</v>
      </c>
      <c r="N1526" s="9" t="s">
        <v>8219</v>
      </c>
    </row>
    <row r="1527" spans="13:14" x14ac:dyDescent="0.3">
      <c r="M1527" s="9">
        <v>2600</v>
      </c>
      <c r="N1527" s="9" t="s">
        <v>8219</v>
      </c>
    </row>
    <row r="1528" spans="13:14" x14ac:dyDescent="0.3">
      <c r="M1528" s="9">
        <v>23000</v>
      </c>
      <c r="N1528" s="9" t="s">
        <v>8219</v>
      </c>
    </row>
    <row r="1529" spans="13:14" x14ac:dyDescent="0.3">
      <c r="M1529" s="9">
        <v>3500</v>
      </c>
      <c r="N1529" s="9" t="s">
        <v>8219</v>
      </c>
    </row>
    <row r="1530" spans="13:14" x14ac:dyDescent="0.3">
      <c r="M1530" s="9">
        <v>3000</v>
      </c>
      <c r="N1530" s="9" t="s">
        <v>8219</v>
      </c>
    </row>
    <row r="1531" spans="13:14" x14ac:dyDescent="0.3">
      <c r="M1531" s="9">
        <v>19000</v>
      </c>
      <c r="N1531" s="9" t="s">
        <v>8219</v>
      </c>
    </row>
    <row r="1532" spans="13:14" x14ac:dyDescent="0.3">
      <c r="M1532" s="9">
        <v>35000</v>
      </c>
      <c r="N1532" s="9" t="s">
        <v>8219</v>
      </c>
    </row>
    <row r="1533" spans="13:14" x14ac:dyDescent="0.3">
      <c r="M1533" s="9">
        <v>2350</v>
      </c>
      <c r="N1533" s="9" t="s">
        <v>8219</v>
      </c>
    </row>
    <row r="1534" spans="13:14" x14ac:dyDescent="0.3">
      <c r="M1534" s="9">
        <v>5000</v>
      </c>
      <c r="N1534" s="9" t="s">
        <v>8219</v>
      </c>
    </row>
    <row r="1535" spans="13:14" x14ac:dyDescent="0.3">
      <c r="M1535" s="9">
        <v>45000</v>
      </c>
      <c r="N1535" s="9" t="s">
        <v>8219</v>
      </c>
    </row>
    <row r="1536" spans="13:14" x14ac:dyDescent="0.3">
      <c r="M1536" s="9">
        <v>7500</v>
      </c>
      <c r="N1536" s="9" t="s">
        <v>8219</v>
      </c>
    </row>
    <row r="1537" spans="13:14" x14ac:dyDescent="0.3">
      <c r="M1537" s="9">
        <v>4000</v>
      </c>
      <c r="N1537" s="9" t="s">
        <v>8219</v>
      </c>
    </row>
    <row r="1538" spans="13:14" x14ac:dyDescent="0.3">
      <c r="M1538" s="9">
        <v>12000</v>
      </c>
      <c r="N1538" s="9" t="s">
        <v>8219</v>
      </c>
    </row>
    <row r="1539" spans="13:14" x14ac:dyDescent="0.3">
      <c r="M1539" s="9">
        <v>12000</v>
      </c>
      <c r="N1539" s="9" t="s">
        <v>8219</v>
      </c>
    </row>
    <row r="1540" spans="13:14" x14ac:dyDescent="0.3">
      <c r="M1540" s="9">
        <v>7000</v>
      </c>
      <c r="N1540" s="9" t="s">
        <v>8219</v>
      </c>
    </row>
    <row r="1541" spans="13:14" x14ac:dyDescent="0.3">
      <c r="M1541" s="9">
        <v>20000</v>
      </c>
      <c r="N1541" s="9" t="s">
        <v>8219</v>
      </c>
    </row>
    <row r="1542" spans="13:14" x14ac:dyDescent="0.3">
      <c r="M1542" s="9">
        <v>15000</v>
      </c>
      <c r="N1542" s="9" t="s">
        <v>8219</v>
      </c>
    </row>
    <row r="1543" spans="13:14" x14ac:dyDescent="0.3">
      <c r="M1543" s="9">
        <v>18000</v>
      </c>
      <c r="N1543" s="9" t="s">
        <v>8221</v>
      </c>
    </row>
    <row r="1544" spans="13:14" x14ac:dyDescent="0.3">
      <c r="M1544" s="9">
        <v>500</v>
      </c>
      <c r="N1544" s="9" t="s">
        <v>8221</v>
      </c>
    </row>
    <row r="1545" spans="13:14" x14ac:dyDescent="0.3">
      <c r="M1545" s="9">
        <v>2250</v>
      </c>
      <c r="N1545" s="9" t="s">
        <v>8221</v>
      </c>
    </row>
    <row r="1546" spans="13:14" x14ac:dyDescent="0.3">
      <c r="M1546" s="9">
        <v>1000</v>
      </c>
      <c r="N1546" s="9" t="s">
        <v>8221</v>
      </c>
    </row>
    <row r="1547" spans="13:14" x14ac:dyDescent="0.3">
      <c r="M1547" s="9">
        <v>3000</v>
      </c>
      <c r="N1547" s="9" t="s">
        <v>8221</v>
      </c>
    </row>
    <row r="1548" spans="13:14" x14ac:dyDescent="0.3">
      <c r="M1548" s="9">
        <v>1000</v>
      </c>
      <c r="N1548" s="9" t="s">
        <v>8221</v>
      </c>
    </row>
    <row r="1549" spans="13:14" x14ac:dyDescent="0.3">
      <c r="M1549" s="9">
        <v>20</v>
      </c>
      <c r="N1549" s="9" t="s">
        <v>8221</v>
      </c>
    </row>
    <row r="1550" spans="13:14" x14ac:dyDescent="0.3">
      <c r="M1550" s="9">
        <v>700</v>
      </c>
      <c r="N1550" s="9" t="s">
        <v>8221</v>
      </c>
    </row>
    <row r="1551" spans="13:14" x14ac:dyDescent="0.3">
      <c r="M1551" s="9">
        <v>500</v>
      </c>
      <c r="N1551" s="9" t="s">
        <v>8221</v>
      </c>
    </row>
    <row r="1552" spans="13:14" x14ac:dyDescent="0.3">
      <c r="M1552" s="9">
        <v>750</v>
      </c>
      <c r="N1552" s="9" t="s">
        <v>8221</v>
      </c>
    </row>
    <row r="1553" spans="13:14" x14ac:dyDescent="0.3">
      <c r="M1553" s="9">
        <v>3500</v>
      </c>
      <c r="N1553" s="9" t="s">
        <v>8221</v>
      </c>
    </row>
    <row r="1554" spans="13:14" x14ac:dyDescent="0.3">
      <c r="M1554" s="9">
        <v>4300</v>
      </c>
      <c r="N1554" s="9" t="s">
        <v>8221</v>
      </c>
    </row>
    <row r="1555" spans="13:14" x14ac:dyDescent="0.3">
      <c r="M1555" s="9">
        <v>6000</v>
      </c>
      <c r="N1555" s="9" t="s">
        <v>8221</v>
      </c>
    </row>
    <row r="1556" spans="13:14" x14ac:dyDescent="0.3">
      <c r="M1556" s="9">
        <v>20000</v>
      </c>
      <c r="N1556" s="9" t="s">
        <v>8221</v>
      </c>
    </row>
    <row r="1557" spans="13:14" x14ac:dyDescent="0.3">
      <c r="M1557" s="9">
        <v>750</v>
      </c>
      <c r="N1557" s="9" t="s">
        <v>8221</v>
      </c>
    </row>
    <row r="1558" spans="13:14" x14ac:dyDescent="0.3">
      <c r="M1558" s="9">
        <v>1500</v>
      </c>
      <c r="N1558" s="9" t="s">
        <v>8221</v>
      </c>
    </row>
    <row r="1559" spans="13:14" x14ac:dyDescent="0.3">
      <c r="M1559" s="9">
        <v>2500</v>
      </c>
      <c r="N1559" s="9" t="s">
        <v>8221</v>
      </c>
    </row>
    <row r="1560" spans="13:14" x14ac:dyDescent="0.3">
      <c r="M1560" s="9">
        <v>750</v>
      </c>
      <c r="N1560" s="9" t="s">
        <v>8221</v>
      </c>
    </row>
    <row r="1561" spans="13:14" x14ac:dyDescent="0.3">
      <c r="M1561" s="9">
        <v>15000</v>
      </c>
      <c r="N1561" s="9" t="s">
        <v>8221</v>
      </c>
    </row>
    <row r="1562" spans="13:14" x14ac:dyDescent="0.3">
      <c r="M1562" s="9">
        <v>2500</v>
      </c>
      <c r="N1562" s="9" t="s">
        <v>8221</v>
      </c>
    </row>
    <row r="1563" spans="13:14" x14ac:dyDescent="0.3">
      <c r="M1563" s="9">
        <v>10000</v>
      </c>
      <c r="N1563" s="9" t="s">
        <v>8220</v>
      </c>
    </row>
    <row r="1564" spans="13:14" x14ac:dyDescent="0.3">
      <c r="M1564" s="9">
        <v>4000</v>
      </c>
      <c r="N1564" s="9" t="s">
        <v>8220</v>
      </c>
    </row>
    <row r="1565" spans="13:14" x14ac:dyDescent="0.3">
      <c r="M1565" s="9">
        <v>6000</v>
      </c>
      <c r="N1565" s="9" t="s">
        <v>8220</v>
      </c>
    </row>
    <row r="1566" spans="13:14" x14ac:dyDescent="0.3">
      <c r="M1566" s="9">
        <v>10000</v>
      </c>
      <c r="N1566" s="9" t="s">
        <v>8220</v>
      </c>
    </row>
    <row r="1567" spans="13:14" x14ac:dyDescent="0.3">
      <c r="M1567" s="9">
        <v>4000</v>
      </c>
      <c r="N1567" s="9" t="s">
        <v>8220</v>
      </c>
    </row>
    <row r="1568" spans="13:14" x14ac:dyDescent="0.3">
      <c r="M1568" s="9">
        <v>30000</v>
      </c>
      <c r="N1568" s="9" t="s">
        <v>8220</v>
      </c>
    </row>
    <row r="1569" spans="13:14" x14ac:dyDescent="0.3">
      <c r="M1569" s="9">
        <v>8500</v>
      </c>
      <c r="N1569" s="9" t="s">
        <v>8220</v>
      </c>
    </row>
    <row r="1570" spans="13:14" x14ac:dyDescent="0.3">
      <c r="M1570" s="9">
        <v>25000</v>
      </c>
      <c r="N1570" s="9" t="s">
        <v>8220</v>
      </c>
    </row>
    <row r="1571" spans="13:14" x14ac:dyDescent="0.3">
      <c r="M1571" s="9">
        <v>30000</v>
      </c>
      <c r="N1571" s="9" t="s">
        <v>8220</v>
      </c>
    </row>
    <row r="1572" spans="13:14" x14ac:dyDescent="0.3">
      <c r="M1572" s="9">
        <v>6000</v>
      </c>
      <c r="N1572" s="9" t="s">
        <v>8220</v>
      </c>
    </row>
    <row r="1573" spans="13:14" x14ac:dyDescent="0.3">
      <c r="M1573" s="9">
        <v>12100</v>
      </c>
      <c r="N1573" s="9" t="s">
        <v>8220</v>
      </c>
    </row>
    <row r="1574" spans="13:14" x14ac:dyDescent="0.3">
      <c r="M1574" s="9">
        <v>2500</v>
      </c>
      <c r="N1574" s="9" t="s">
        <v>8220</v>
      </c>
    </row>
    <row r="1575" spans="13:14" x14ac:dyDescent="0.3">
      <c r="M1575" s="9">
        <v>9000</v>
      </c>
      <c r="N1575" s="9" t="s">
        <v>8220</v>
      </c>
    </row>
    <row r="1576" spans="13:14" x14ac:dyDescent="0.3">
      <c r="M1576" s="9">
        <v>10000</v>
      </c>
      <c r="N1576" s="9" t="s">
        <v>8220</v>
      </c>
    </row>
    <row r="1577" spans="13:14" x14ac:dyDescent="0.3">
      <c r="M1577" s="9">
        <v>10000</v>
      </c>
      <c r="N1577" s="9" t="s">
        <v>8220</v>
      </c>
    </row>
    <row r="1578" spans="13:14" x14ac:dyDescent="0.3">
      <c r="M1578" s="9">
        <v>5000</v>
      </c>
      <c r="N1578" s="9" t="s">
        <v>8220</v>
      </c>
    </row>
    <row r="1579" spans="13:14" x14ac:dyDescent="0.3">
      <c r="M1579" s="9">
        <v>10000</v>
      </c>
      <c r="N1579" s="9" t="s">
        <v>8220</v>
      </c>
    </row>
    <row r="1580" spans="13:14" x14ac:dyDescent="0.3">
      <c r="M1580" s="9">
        <v>1897</v>
      </c>
      <c r="N1580" s="9" t="s">
        <v>8220</v>
      </c>
    </row>
    <row r="1581" spans="13:14" x14ac:dyDescent="0.3">
      <c r="M1581" s="9">
        <v>3333</v>
      </c>
      <c r="N1581" s="9" t="s">
        <v>8220</v>
      </c>
    </row>
    <row r="1582" spans="13:14" x14ac:dyDescent="0.3">
      <c r="M1582" s="9">
        <v>1750</v>
      </c>
      <c r="N1582" s="9" t="s">
        <v>8220</v>
      </c>
    </row>
    <row r="1583" spans="13:14" x14ac:dyDescent="0.3">
      <c r="M1583" s="9">
        <v>1000</v>
      </c>
      <c r="N1583" s="9" t="s">
        <v>8221</v>
      </c>
    </row>
    <row r="1584" spans="13:14" x14ac:dyDescent="0.3">
      <c r="M1584" s="9">
        <v>1000</v>
      </c>
      <c r="N1584" s="9" t="s">
        <v>8221</v>
      </c>
    </row>
    <row r="1585" spans="13:14" x14ac:dyDescent="0.3">
      <c r="M1585" s="9">
        <v>20000</v>
      </c>
      <c r="N1585" s="9" t="s">
        <v>8221</v>
      </c>
    </row>
    <row r="1586" spans="13:14" x14ac:dyDescent="0.3">
      <c r="M1586" s="9">
        <v>1200</v>
      </c>
      <c r="N1586" s="9" t="s">
        <v>8221</v>
      </c>
    </row>
    <row r="1587" spans="13:14" x14ac:dyDescent="0.3">
      <c r="M1587" s="9">
        <v>2000</v>
      </c>
      <c r="N1587" s="9" t="s">
        <v>8221</v>
      </c>
    </row>
    <row r="1588" spans="13:14" x14ac:dyDescent="0.3">
      <c r="M1588" s="9">
        <v>1500</v>
      </c>
      <c r="N1588" s="9" t="s">
        <v>8221</v>
      </c>
    </row>
    <row r="1589" spans="13:14" x14ac:dyDescent="0.3">
      <c r="M1589" s="9">
        <v>7500</v>
      </c>
      <c r="N1589" s="9" t="s">
        <v>8221</v>
      </c>
    </row>
    <row r="1590" spans="13:14" x14ac:dyDescent="0.3">
      <c r="M1590" s="9">
        <v>516</v>
      </c>
      <c r="N1590" s="9" t="s">
        <v>8221</v>
      </c>
    </row>
    <row r="1591" spans="13:14" x14ac:dyDescent="0.3">
      <c r="M1591" s="9">
        <v>1200</v>
      </c>
      <c r="N1591" s="9" t="s">
        <v>8221</v>
      </c>
    </row>
    <row r="1592" spans="13:14" x14ac:dyDescent="0.3">
      <c r="M1592" s="9">
        <v>60000</v>
      </c>
      <c r="N1592" s="9" t="s">
        <v>8221</v>
      </c>
    </row>
    <row r="1593" spans="13:14" x14ac:dyDescent="0.3">
      <c r="M1593" s="9">
        <v>14000</v>
      </c>
      <c r="N1593" s="9" t="s">
        <v>8221</v>
      </c>
    </row>
    <row r="1594" spans="13:14" x14ac:dyDescent="0.3">
      <c r="M1594" s="9">
        <v>25</v>
      </c>
      <c r="N1594" s="9" t="s">
        <v>8221</v>
      </c>
    </row>
    <row r="1595" spans="13:14" x14ac:dyDescent="0.3">
      <c r="M1595" s="9">
        <v>22000</v>
      </c>
      <c r="N1595" s="9" t="s">
        <v>8221</v>
      </c>
    </row>
    <row r="1596" spans="13:14" x14ac:dyDescent="0.3">
      <c r="M1596" s="9">
        <v>1000</v>
      </c>
      <c r="N1596" s="9" t="s">
        <v>8221</v>
      </c>
    </row>
    <row r="1597" spans="13:14" x14ac:dyDescent="0.3">
      <c r="M1597" s="9">
        <v>100000</v>
      </c>
      <c r="N1597" s="9" t="s">
        <v>8221</v>
      </c>
    </row>
    <row r="1598" spans="13:14" x14ac:dyDescent="0.3">
      <c r="M1598" s="9">
        <v>3250</v>
      </c>
      <c r="N1598" s="9" t="s">
        <v>8221</v>
      </c>
    </row>
    <row r="1599" spans="13:14" x14ac:dyDescent="0.3">
      <c r="M1599" s="9">
        <v>15000</v>
      </c>
      <c r="N1599" s="9" t="s">
        <v>8221</v>
      </c>
    </row>
    <row r="1600" spans="13:14" x14ac:dyDescent="0.3">
      <c r="M1600" s="9">
        <v>800</v>
      </c>
      <c r="N1600" s="9" t="s">
        <v>8221</v>
      </c>
    </row>
    <row r="1601" spans="13:14" x14ac:dyDescent="0.3">
      <c r="M1601" s="9">
        <v>500</v>
      </c>
      <c r="N1601" s="9" t="s">
        <v>8221</v>
      </c>
    </row>
    <row r="1602" spans="13:14" x14ac:dyDescent="0.3">
      <c r="M1602" s="9">
        <v>5000</v>
      </c>
      <c r="N1602" s="9" t="s">
        <v>8221</v>
      </c>
    </row>
    <row r="1603" spans="13:14" x14ac:dyDescent="0.3">
      <c r="M1603" s="9">
        <v>2500</v>
      </c>
      <c r="N1603" s="9" t="s">
        <v>8219</v>
      </c>
    </row>
    <row r="1604" spans="13:14" x14ac:dyDescent="0.3">
      <c r="M1604" s="9">
        <v>1500</v>
      </c>
      <c r="N1604" s="9" t="s">
        <v>8219</v>
      </c>
    </row>
    <row r="1605" spans="13:14" x14ac:dyDescent="0.3">
      <c r="M1605" s="9">
        <v>2000</v>
      </c>
      <c r="N1605" s="9" t="s">
        <v>8219</v>
      </c>
    </row>
    <row r="1606" spans="13:14" x14ac:dyDescent="0.3">
      <c r="M1606" s="9">
        <v>2800</v>
      </c>
      <c r="N1606" s="9" t="s">
        <v>8219</v>
      </c>
    </row>
    <row r="1607" spans="13:14" x14ac:dyDescent="0.3">
      <c r="M1607" s="9">
        <v>6000</v>
      </c>
      <c r="N1607" s="9" t="s">
        <v>8219</v>
      </c>
    </row>
    <row r="1608" spans="13:14" x14ac:dyDescent="0.3">
      <c r="M1608" s="9">
        <v>8000</v>
      </c>
      <c r="N1608" s="9" t="s">
        <v>8219</v>
      </c>
    </row>
    <row r="1609" spans="13:14" x14ac:dyDescent="0.3">
      <c r="M1609" s="9">
        <v>10000</v>
      </c>
      <c r="N1609" s="9" t="s">
        <v>8219</v>
      </c>
    </row>
    <row r="1610" spans="13:14" x14ac:dyDescent="0.3">
      <c r="M1610" s="9">
        <v>1200</v>
      </c>
      <c r="N1610" s="9" t="s">
        <v>8219</v>
      </c>
    </row>
    <row r="1611" spans="13:14" x14ac:dyDescent="0.3">
      <c r="M1611" s="9">
        <v>1500</v>
      </c>
      <c r="N1611" s="9" t="s">
        <v>8219</v>
      </c>
    </row>
    <row r="1612" spans="13:14" x14ac:dyDescent="0.3">
      <c r="M1612" s="9">
        <v>2000</v>
      </c>
      <c r="N1612" s="9" t="s">
        <v>8219</v>
      </c>
    </row>
    <row r="1613" spans="13:14" x14ac:dyDescent="0.3">
      <c r="M1613" s="9">
        <v>800</v>
      </c>
      <c r="N1613" s="9" t="s">
        <v>8219</v>
      </c>
    </row>
    <row r="1614" spans="13:14" x14ac:dyDescent="0.3">
      <c r="M1614" s="9">
        <v>500</v>
      </c>
      <c r="N1614" s="9" t="s">
        <v>8219</v>
      </c>
    </row>
    <row r="1615" spans="13:14" x14ac:dyDescent="0.3">
      <c r="M1615" s="9">
        <v>1000</v>
      </c>
      <c r="N1615" s="9" t="s">
        <v>8219</v>
      </c>
    </row>
    <row r="1616" spans="13:14" x14ac:dyDescent="0.3">
      <c r="M1616" s="9">
        <v>5000</v>
      </c>
      <c r="N1616" s="9" t="s">
        <v>8219</v>
      </c>
    </row>
    <row r="1617" spans="13:14" x14ac:dyDescent="0.3">
      <c r="M1617" s="9">
        <v>8000</v>
      </c>
      <c r="N1617" s="9" t="s">
        <v>8219</v>
      </c>
    </row>
    <row r="1618" spans="13:14" x14ac:dyDescent="0.3">
      <c r="M1618" s="9">
        <v>10000</v>
      </c>
      <c r="N1618" s="9" t="s">
        <v>8219</v>
      </c>
    </row>
    <row r="1619" spans="13:14" x14ac:dyDescent="0.3">
      <c r="M1619" s="9">
        <v>7000</v>
      </c>
      <c r="N1619" s="9" t="s">
        <v>8219</v>
      </c>
    </row>
    <row r="1620" spans="13:14" x14ac:dyDescent="0.3">
      <c r="M1620" s="9">
        <v>1500</v>
      </c>
      <c r="N1620" s="9" t="s">
        <v>8219</v>
      </c>
    </row>
    <row r="1621" spans="13:14" x14ac:dyDescent="0.3">
      <c r="M1621" s="9">
        <v>1500</v>
      </c>
      <c r="N1621" s="9" t="s">
        <v>8219</v>
      </c>
    </row>
    <row r="1622" spans="13:14" x14ac:dyDescent="0.3">
      <c r="M1622" s="9">
        <v>1000</v>
      </c>
      <c r="N1622" s="9" t="s">
        <v>8219</v>
      </c>
    </row>
    <row r="1623" spans="13:14" x14ac:dyDescent="0.3">
      <c r="M1623" s="9">
        <v>5000</v>
      </c>
      <c r="N1623" s="9" t="s">
        <v>8219</v>
      </c>
    </row>
    <row r="1624" spans="13:14" x14ac:dyDescent="0.3">
      <c r="M1624" s="9">
        <v>6900</v>
      </c>
      <c r="N1624" s="9" t="s">
        <v>8219</v>
      </c>
    </row>
    <row r="1625" spans="13:14" x14ac:dyDescent="0.3">
      <c r="M1625" s="9">
        <v>750</v>
      </c>
      <c r="N1625" s="9" t="s">
        <v>8219</v>
      </c>
    </row>
    <row r="1626" spans="13:14" x14ac:dyDescent="0.3">
      <c r="M1626" s="9">
        <v>1000</v>
      </c>
      <c r="N1626" s="9" t="s">
        <v>8219</v>
      </c>
    </row>
    <row r="1627" spans="13:14" x14ac:dyDescent="0.3">
      <c r="M1627" s="9">
        <v>7500</v>
      </c>
      <c r="N1627" s="9" t="s">
        <v>8219</v>
      </c>
    </row>
    <row r="1628" spans="13:14" x14ac:dyDescent="0.3">
      <c r="M1628" s="9">
        <v>8000</v>
      </c>
      <c r="N1628" s="9" t="s">
        <v>8219</v>
      </c>
    </row>
    <row r="1629" spans="13:14" x14ac:dyDescent="0.3">
      <c r="M1629" s="9">
        <v>2000</v>
      </c>
      <c r="N1629" s="9" t="s">
        <v>8219</v>
      </c>
    </row>
    <row r="1630" spans="13:14" x14ac:dyDescent="0.3">
      <c r="M1630" s="9">
        <v>4000</v>
      </c>
      <c r="N1630" s="9" t="s">
        <v>8219</v>
      </c>
    </row>
    <row r="1631" spans="13:14" x14ac:dyDescent="0.3">
      <c r="M1631" s="9">
        <v>6000</v>
      </c>
      <c r="N1631" s="9" t="s">
        <v>8219</v>
      </c>
    </row>
    <row r="1632" spans="13:14" x14ac:dyDescent="0.3">
      <c r="M1632" s="9">
        <v>4000</v>
      </c>
      <c r="N1632" s="9" t="s">
        <v>8219</v>
      </c>
    </row>
    <row r="1633" spans="13:14" x14ac:dyDescent="0.3">
      <c r="M1633" s="9">
        <v>10000</v>
      </c>
      <c r="N1633" s="9" t="s">
        <v>8219</v>
      </c>
    </row>
    <row r="1634" spans="13:14" x14ac:dyDescent="0.3">
      <c r="M1634" s="9">
        <v>4000</v>
      </c>
      <c r="N1634" s="9" t="s">
        <v>8219</v>
      </c>
    </row>
    <row r="1635" spans="13:14" x14ac:dyDescent="0.3">
      <c r="M1635" s="9">
        <v>10000</v>
      </c>
      <c r="N1635" s="9" t="s">
        <v>8219</v>
      </c>
    </row>
    <row r="1636" spans="13:14" x14ac:dyDescent="0.3">
      <c r="M1636" s="9">
        <v>2000</v>
      </c>
      <c r="N1636" s="9" t="s">
        <v>8219</v>
      </c>
    </row>
    <row r="1637" spans="13:14" x14ac:dyDescent="0.3">
      <c r="M1637" s="9">
        <v>2000</v>
      </c>
      <c r="N1637" s="9" t="s">
        <v>8219</v>
      </c>
    </row>
    <row r="1638" spans="13:14" x14ac:dyDescent="0.3">
      <c r="M1638" s="9">
        <v>4500</v>
      </c>
      <c r="N1638" s="9" t="s">
        <v>8219</v>
      </c>
    </row>
    <row r="1639" spans="13:14" x14ac:dyDescent="0.3">
      <c r="M1639" s="9">
        <v>500</v>
      </c>
      <c r="N1639" s="9" t="s">
        <v>8219</v>
      </c>
    </row>
    <row r="1640" spans="13:14" x14ac:dyDescent="0.3">
      <c r="M1640" s="9">
        <v>1000</v>
      </c>
      <c r="N1640" s="9" t="s">
        <v>8219</v>
      </c>
    </row>
    <row r="1641" spans="13:14" x14ac:dyDescent="0.3">
      <c r="M1641" s="9">
        <v>1800</v>
      </c>
      <c r="N1641" s="9" t="s">
        <v>8219</v>
      </c>
    </row>
    <row r="1642" spans="13:14" x14ac:dyDescent="0.3">
      <c r="M1642" s="9">
        <v>400</v>
      </c>
      <c r="N1642" s="9" t="s">
        <v>8219</v>
      </c>
    </row>
    <row r="1643" spans="13:14" x14ac:dyDescent="0.3">
      <c r="M1643" s="9">
        <v>2500</v>
      </c>
      <c r="N1643" s="9" t="s">
        <v>8219</v>
      </c>
    </row>
    <row r="1644" spans="13:14" x14ac:dyDescent="0.3">
      <c r="M1644" s="9">
        <v>1200</v>
      </c>
      <c r="N1644" s="9" t="s">
        <v>8219</v>
      </c>
    </row>
    <row r="1645" spans="13:14" x14ac:dyDescent="0.3">
      <c r="M1645" s="9">
        <v>5000</v>
      </c>
      <c r="N1645" s="9" t="s">
        <v>8219</v>
      </c>
    </row>
    <row r="1646" spans="13:14" x14ac:dyDescent="0.3">
      <c r="M1646" s="9">
        <v>10000</v>
      </c>
      <c r="N1646" s="9" t="s">
        <v>8219</v>
      </c>
    </row>
    <row r="1647" spans="13:14" x14ac:dyDescent="0.3">
      <c r="M1647" s="9">
        <v>5000</v>
      </c>
      <c r="N1647" s="9" t="s">
        <v>8219</v>
      </c>
    </row>
    <row r="1648" spans="13:14" x14ac:dyDescent="0.3">
      <c r="M1648" s="9">
        <v>2000</v>
      </c>
      <c r="N1648" s="9" t="s">
        <v>8219</v>
      </c>
    </row>
    <row r="1649" spans="13:14" x14ac:dyDescent="0.3">
      <c r="M1649" s="9">
        <v>5000</v>
      </c>
      <c r="N1649" s="9" t="s">
        <v>8219</v>
      </c>
    </row>
    <row r="1650" spans="13:14" x14ac:dyDescent="0.3">
      <c r="M1650" s="9">
        <v>2300</v>
      </c>
      <c r="N1650" s="9" t="s">
        <v>8219</v>
      </c>
    </row>
    <row r="1651" spans="13:14" x14ac:dyDescent="0.3">
      <c r="M1651" s="9">
        <v>3800</v>
      </c>
      <c r="N1651" s="9" t="s">
        <v>8219</v>
      </c>
    </row>
    <row r="1652" spans="13:14" x14ac:dyDescent="0.3">
      <c r="M1652" s="9">
        <v>2000</v>
      </c>
      <c r="N1652" s="9" t="s">
        <v>8219</v>
      </c>
    </row>
    <row r="1653" spans="13:14" x14ac:dyDescent="0.3">
      <c r="M1653" s="9">
        <v>2000</v>
      </c>
      <c r="N1653" s="9" t="s">
        <v>8219</v>
      </c>
    </row>
    <row r="1654" spans="13:14" x14ac:dyDescent="0.3">
      <c r="M1654" s="9">
        <v>4500</v>
      </c>
      <c r="N1654" s="9" t="s">
        <v>8219</v>
      </c>
    </row>
    <row r="1655" spans="13:14" x14ac:dyDescent="0.3">
      <c r="M1655" s="9">
        <v>5000</v>
      </c>
      <c r="N1655" s="9" t="s">
        <v>8219</v>
      </c>
    </row>
    <row r="1656" spans="13:14" x14ac:dyDescent="0.3">
      <c r="M1656" s="9">
        <v>1100</v>
      </c>
      <c r="N1656" s="9" t="s">
        <v>8219</v>
      </c>
    </row>
    <row r="1657" spans="13:14" x14ac:dyDescent="0.3">
      <c r="M1657" s="9">
        <v>1500</v>
      </c>
      <c r="N1657" s="9" t="s">
        <v>8219</v>
      </c>
    </row>
    <row r="1658" spans="13:14" x14ac:dyDescent="0.3">
      <c r="M1658" s="9">
        <v>7500</v>
      </c>
      <c r="N1658" s="9" t="s">
        <v>8219</v>
      </c>
    </row>
    <row r="1659" spans="13:14" x14ac:dyDescent="0.3">
      <c r="M1659" s="9">
        <v>25000</v>
      </c>
      <c r="N1659" s="9" t="s">
        <v>8219</v>
      </c>
    </row>
    <row r="1660" spans="13:14" x14ac:dyDescent="0.3">
      <c r="M1660" s="9">
        <v>6000</v>
      </c>
      <c r="N1660" s="9" t="s">
        <v>8219</v>
      </c>
    </row>
    <row r="1661" spans="13:14" x14ac:dyDescent="0.3">
      <c r="M1661" s="9">
        <v>500</v>
      </c>
      <c r="N1661" s="9" t="s">
        <v>8219</v>
      </c>
    </row>
    <row r="1662" spans="13:14" x14ac:dyDescent="0.3">
      <c r="M1662" s="9">
        <v>80</v>
      </c>
      <c r="N1662" s="9" t="s">
        <v>8219</v>
      </c>
    </row>
    <row r="1663" spans="13:14" x14ac:dyDescent="0.3">
      <c r="M1663" s="9">
        <v>7900</v>
      </c>
      <c r="N1663" s="9" t="s">
        <v>8219</v>
      </c>
    </row>
    <row r="1664" spans="13:14" x14ac:dyDescent="0.3">
      <c r="M1664" s="9">
        <v>8000</v>
      </c>
      <c r="N1664" s="9" t="s">
        <v>8219</v>
      </c>
    </row>
    <row r="1665" spans="13:14" x14ac:dyDescent="0.3">
      <c r="M1665" s="9">
        <v>1000</v>
      </c>
      <c r="N1665" s="9" t="s">
        <v>8219</v>
      </c>
    </row>
    <row r="1666" spans="13:14" x14ac:dyDescent="0.3">
      <c r="M1666" s="9">
        <v>2500</v>
      </c>
      <c r="N1666" s="9" t="s">
        <v>8219</v>
      </c>
    </row>
    <row r="1667" spans="13:14" x14ac:dyDescent="0.3">
      <c r="M1667" s="9">
        <v>3500</v>
      </c>
      <c r="N1667" s="9" t="s">
        <v>8219</v>
      </c>
    </row>
    <row r="1668" spans="13:14" x14ac:dyDescent="0.3">
      <c r="M1668" s="9">
        <v>2500</v>
      </c>
      <c r="N1668" s="9" t="s">
        <v>8219</v>
      </c>
    </row>
    <row r="1669" spans="13:14" x14ac:dyDescent="0.3">
      <c r="M1669" s="9">
        <v>3400</v>
      </c>
      <c r="N1669" s="9" t="s">
        <v>8219</v>
      </c>
    </row>
    <row r="1670" spans="13:14" x14ac:dyDescent="0.3">
      <c r="M1670" s="9">
        <v>8000</v>
      </c>
      <c r="N1670" s="9" t="s">
        <v>8219</v>
      </c>
    </row>
    <row r="1671" spans="13:14" x14ac:dyDescent="0.3">
      <c r="M1671" s="9">
        <v>2000</v>
      </c>
      <c r="N1671" s="9" t="s">
        <v>8219</v>
      </c>
    </row>
    <row r="1672" spans="13:14" x14ac:dyDescent="0.3">
      <c r="M1672" s="9">
        <v>1000</v>
      </c>
      <c r="N1672" s="9" t="s">
        <v>8219</v>
      </c>
    </row>
    <row r="1673" spans="13:14" x14ac:dyDescent="0.3">
      <c r="M1673" s="9">
        <v>2000</v>
      </c>
      <c r="N1673" s="9" t="s">
        <v>8219</v>
      </c>
    </row>
    <row r="1674" spans="13:14" x14ac:dyDescent="0.3">
      <c r="M1674" s="9">
        <v>1700</v>
      </c>
      <c r="N1674" s="9" t="s">
        <v>8219</v>
      </c>
    </row>
    <row r="1675" spans="13:14" x14ac:dyDescent="0.3">
      <c r="M1675" s="9">
        <v>2100</v>
      </c>
      <c r="N1675" s="9" t="s">
        <v>8219</v>
      </c>
    </row>
    <row r="1676" spans="13:14" x14ac:dyDescent="0.3">
      <c r="M1676" s="9">
        <v>5000</v>
      </c>
      <c r="N1676" s="9" t="s">
        <v>8219</v>
      </c>
    </row>
    <row r="1677" spans="13:14" x14ac:dyDescent="0.3">
      <c r="M1677" s="9">
        <v>1000</v>
      </c>
      <c r="N1677" s="9" t="s">
        <v>8219</v>
      </c>
    </row>
    <row r="1678" spans="13:14" x14ac:dyDescent="0.3">
      <c r="M1678" s="9">
        <v>3000</v>
      </c>
      <c r="N1678" s="9" t="s">
        <v>8219</v>
      </c>
    </row>
    <row r="1679" spans="13:14" x14ac:dyDescent="0.3">
      <c r="M1679" s="9">
        <v>6000</v>
      </c>
      <c r="N1679" s="9" t="s">
        <v>8219</v>
      </c>
    </row>
    <row r="1680" spans="13:14" x14ac:dyDescent="0.3">
      <c r="M1680" s="9">
        <v>1500</v>
      </c>
      <c r="N1680" s="9" t="s">
        <v>8219</v>
      </c>
    </row>
    <row r="1681" spans="13:14" x14ac:dyDescent="0.3">
      <c r="M1681" s="9">
        <v>2000</v>
      </c>
      <c r="N1681" s="9" t="s">
        <v>8219</v>
      </c>
    </row>
    <row r="1682" spans="13:14" x14ac:dyDescent="0.3">
      <c r="M1682" s="9">
        <v>1000</v>
      </c>
      <c r="N1682" s="9" t="s">
        <v>8219</v>
      </c>
    </row>
    <row r="1683" spans="13:14" x14ac:dyDescent="0.3">
      <c r="M1683" s="9">
        <v>65000</v>
      </c>
      <c r="N1683" s="9" t="s">
        <v>8222</v>
      </c>
    </row>
    <row r="1684" spans="13:14" x14ac:dyDescent="0.3">
      <c r="M1684" s="9">
        <v>6000</v>
      </c>
      <c r="N1684" s="9" t="s">
        <v>8222</v>
      </c>
    </row>
    <row r="1685" spans="13:14" x14ac:dyDescent="0.3">
      <c r="M1685" s="9">
        <v>3500</v>
      </c>
      <c r="N1685" s="9" t="s">
        <v>8222</v>
      </c>
    </row>
    <row r="1686" spans="13:14" x14ac:dyDescent="0.3">
      <c r="M1686" s="9">
        <v>8000</v>
      </c>
      <c r="N1686" s="9" t="s">
        <v>8222</v>
      </c>
    </row>
    <row r="1687" spans="13:14" x14ac:dyDescent="0.3">
      <c r="M1687" s="9">
        <v>350</v>
      </c>
      <c r="N1687" s="9" t="s">
        <v>8222</v>
      </c>
    </row>
    <row r="1688" spans="13:14" x14ac:dyDescent="0.3">
      <c r="M1688" s="9">
        <v>5000</v>
      </c>
      <c r="N1688" s="9" t="s">
        <v>8222</v>
      </c>
    </row>
    <row r="1689" spans="13:14" x14ac:dyDescent="0.3">
      <c r="M1689" s="9">
        <v>10000</v>
      </c>
      <c r="N1689" s="9" t="s">
        <v>8222</v>
      </c>
    </row>
    <row r="1690" spans="13:14" x14ac:dyDescent="0.3">
      <c r="M1690" s="9">
        <v>4000</v>
      </c>
      <c r="N1690" s="9" t="s">
        <v>8222</v>
      </c>
    </row>
    <row r="1691" spans="13:14" x14ac:dyDescent="0.3">
      <c r="M1691" s="9">
        <v>2400</v>
      </c>
      <c r="N1691" s="9" t="s">
        <v>8222</v>
      </c>
    </row>
    <row r="1692" spans="13:14" x14ac:dyDescent="0.3">
      <c r="M1692" s="9">
        <v>2500</v>
      </c>
      <c r="N1692" s="9" t="s">
        <v>8222</v>
      </c>
    </row>
    <row r="1693" spans="13:14" x14ac:dyDescent="0.3">
      <c r="M1693" s="9">
        <v>30000</v>
      </c>
      <c r="N1693" s="9" t="s">
        <v>8222</v>
      </c>
    </row>
    <row r="1694" spans="13:14" x14ac:dyDescent="0.3">
      <c r="M1694" s="9">
        <v>5000</v>
      </c>
      <c r="N1694" s="9" t="s">
        <v>8222</v>
      </c>
    </row>
    <row r="1695" spans="13:14" x14ac:dyDescent="0.3">
      <c r="M1695" s="9">
        <v>3000</v>
      </c>
      <c r="N1695" s="9" t="s">
        <v>8222</v>
      </c>
    </row>
    <row r="1696" spans="13:14" x14ac:dyDescent="0.3">
      <c r="M1696" s="9">
        <v>10000</v>
      </c>
      <c r="N1696" s="9" t="s">
        <v>8222</v>
      </c>
    </row>
    <row r="1697" spans="13:14" x14ac:dyDescent="0.3">
      <c r="M1697" s="9">
        <v>12000</v>
      </c>
      <c r="N1697" s="9" t="s">
        <v>8222</v>
      </c>
    </row>
    <row r="1698" spans="13:14" x14ac:dyDescent="0.3">
      <c r="M1698" s="9">
        <v>300000</v>
      </c>
      <c r="N1698" s="9" t="s">
        <v>8222</v>
      </c>
    </row>
    <row r="1699" spans="13:14" x14ac:dyDescent="0.3">
      <c r="M1699" s="9">
        <v>12500</v>
      </c>
      <c r="N1699" s="9" t="s">
        <v>8222</v>
      </c>
    </row>
    <row r="1700" spans="13:14" x14ac:dyDescent="0.3">
      <c r="M1700" s="9">
        <v>125000</v>
      </c>
      <c r="N1700" s="9" t="s">
        <v>8222</v>
      </c>
    </row>
    <row r="1701" spans="13:14" x14ac:dyDescent="0.3">
      <c r="M1701" s="9">
        <v>5105</v>
      </c>
      <c r="N1701" s="9" t="s">
        <v>8222</v>
      </c>
    </row>
    <row r="1702" spans="13:14" x14ac:dyDescent="0.3">
      <c r="M1702" s="9">
        <v>20000</v>
      </c>
      <c r="N1702" s="9" t="s">
        <v>8222</v>
      </c>
    </row>
    <row r="1703" spans="13:14" x14ac:dyDescent="0.3">
      <c r="M1703" s="9">
        <v>5050</v>
      </c>
      <c r="N1703" s="9" t="s">
        <v>8221</v>
      </c>
    </row>
    <row r="1704" spans="13:14" x14ac:dyDescent="0.3">
      <c r="M1704" s="9">
        <v>16500</v>
      </c>
      <c r="N1704" s="9" t="s">
        <v>8221</v>
      </c>
    </row>
    <row r="1705" spans="13:14" x14ac:dyDescent="0.3">
      <c r="M1705" s="9">
        <v>5000</v>
      </c>
      <c r="N1705" s="9" t="s">
        <v>8221</v>
      </c>
    </row>
    <row r="1706" spans="13:14" x14ac:dyDescent="0.3">
      <c r="M1706" s="9">
        <v>2000</v>
      </c>
      <c r="N1706" s="9" t="s">
        <v>8221</v>
      </c>
    </row>
    <row r="1707" spans="13:14" x14ac:dyDescent="0.3">
      <c r="M1707" s="9">
        <v>2000</v>
      </c>
      <c r="N1707" s="9" t="s">
        <v>8221</v>
      </c>
    </row>
    <row r="1708" spans="13:14" x14ac:dyDescent="0.3">
      <c r="M1708" s="9">
        <v>5500</v>
      </c>
      <c r="N1708" s="9" t="s">
        <v>8221</v>
      </c>
    </row>
    <row r="1709" spans="13:14" x14ac:dyDescent="0.3">
      <c r="M1709" s="9">
        <v>5000</v>
      </c>
      <c r="N1709" s="9" t="s">
        <v>8221</v>
      </c>
    </row>
    <row r="1710" spans="13:14" x14ac:dyDescent="0.3">
      <c r="M1710" s="9">
        <v>7000</v>
      </c>
      <c r="N1710" s="9" t="s">
        <v>8221</v>
      </c>
    </row>
    <row r="1711" spans="13:14" x14ac:dyDescent="0.3">
      <c r="M1711" s="9">
        <v>1750</v>
      </c>
      <c r="N1711" s="9" t="s">
        <v>8221</v>
      </c>
    </row>
    <row r="1712" spans="13:14" x14ac:dyDescent="0.3">
      <c r="M1712" s="9">
        <v>5000</v>
      </c>
      <c r="N1712" s="9" t="s">
        <v>8221</v>
      </c>
    </row>
    <row r="1713" spans="13:14" x14ac:dyDescent="0.3">
      <c r="M1713" s="9">
        <v>10000</v>
      </c>
      <c r="N1713" s="9" t="s">
        <v>8221</v>
      </c>
    </row>
    <row r="1714" spans="13:14" x14ac:dyDescent="0.3">
      <c r="M1714" s="9">
        <v>5000</v>
      </c>
      <c r="N1714" s="9" t="s">
        <v>8221</v>
      </c>
    </row>
    <row r="1715" spans="13:14" x14ac:dyDescent="0.3">
      <c r="M1715" s="9">
        <v>3000</v>
      </c>
      <c r="N1715" s="9" t="s">
        <v>8221</v>
      </c>
    </row>
    <row r="1716" spans="13:14" x14ac:dyDescent="0.3">
      <c r="M1716" s="9">
        <v>25000</v>
      </c>
      <c r="N1716" s="9" t="s">
        <v>8221</v>
      </c>
    </row>
    <row r="1717" spans="13:14" x14ac:dyDescent="0.3">
      <c r="M1717" s="9">
        <v>5000</v>
      </c>
      <c r="N1717" s="9" t="s">
        <v>8221</v>
      </c>
    </row>
    <row r="1718" spans="13:14" x14ac:dyDescent="0.3">
      <c r="M1718" s="9">
        <v>2000</v>
      </c>
      <c r="N1718" s="9" t="s">
        <v>8221</v>
      </c>
    </row>
    <row r="1719" spans="13:14" x14ac:dyDescent="0.3">
      <c r="M1719" s="9">
        <v>3265</v>
      </c>
      <c r="N1719" s="9" t="s">
        <v>8221</v>
      </c>
    </row>
    <row r="1720" spans="13:14" x14ac:dyDescent="0.3">
      <c r="M1720" s="9">
        <v>35000</v>
      </c>
      <c r="N1720" s="9" t="s">
        <v>8221</v>
      </c>
    </row>
    <row r="1721" spans="13:14" x14ac:dyDescent="0.3">
      <c r="M1721" s="9">
        <v>4000</v>
      </c>
      <c r="N1721" s="9" t="s">
        <v>8221</v>
      </c>
    </row>
    <row r="1722" spans="13:14" x14ac:dyDescent="0.3">
      <c r="M1722" s="9">
        <v>4000</v>
      </c>
      <c r="N1722" s="9" t="s">
        <v>8221</v>
      </c>
    </row>
    <row r="1723" spans="13:14" x14ac:dyDescent="0.3">
      <c r="M1723" s="9">
        <v>5000</v>
      </c>
      <c r="N1723" s="9" t="s">
        <v>8221</v>
      </c>
    </row>
    <row r="1724" spans="13:14" x14ac:dyDescent="0.3">
      <c r="M1724" s="9">
        <v>2880</v>
      </c>
      <c r="N1724" s="9" t="s">
        <v>8221</v>
      </c>
    </row>
    <row r="1725" spans="13:14" x14ac:dyDescent="0.3">
      <c r="M1725" s="9">
        <v>10000</v>
      </c>
      <c r="N1725" s="9" t="s">
        <v>8221</v>
      </c>
    </row>
    <row r="1726" spans="13:14" x14ac:dyDescent="0.3">
      <c r="M1726" s="9">
        <v>6000</v>
      </c>
      <c r="N1726" s="9" t="s">
        <v>8221</v>
      </c>
    </row>
    <row r="1727" spans="13:14" x14ac:dyDescent="0.3">
      <c r="M1727" s="9">
        <v>5500</v>
      </c>
      <c r="N1727" s="9" t="s">
        <v>8221</v>
      </c>
    </row>
    <row r="1728" spans="13:14" x14ac:dyDescent="0.3">
      <c r="M1728" s="9">
        <v>6500</v>
      </c>
      <c r="N1728" s="9" t="s">
        <v>8221</v>
      </c>
    </row>
    <row r="1729" spans="13:14" x14ac:dyDescent="0.3">
      <c r="M1729" s="9">
        <v>3000</v>
      </c>
      <c r="N1729" s="9" t="s">
        <v>8221</v>
      </c>
    </row>
    <row r="1730" spans="13:14" x14ac:dyDescent="0.3">
      <c r="M1730" s="9">
        <v>1250</v>
      </c>
      <c r="N1730" s="9" t="s">
        <v>8221</v>
      </c>
    </row>
    <row r="1731" spans="13:14" x14ac:dyDescent="0.3">
      <c r="M1731" s="9">
        <v>10000</v>
      </c>
      <c r="N1731" s="9" t="s">
        <v>8221</v>
      </c>
    </row>
    <row r="1732" spans="13:14" x14ac:dyDescent="0.3">
      <c r="M1732" s="9">
        <v>3000</v>
      </c>
      <c r="N1732" s="9" t="s">
        <v>8221</v>
      </c>
    </row>
    <row r="1733" spans="13:14" x14ac:dyDescent="0.3">
      <c r="M1733" s="9">
        <v>1000</v>
      </c>
      <c r="N1733" s="9" t="s">
        <v>8221</v>
      </c>
    </row>
    <row r="1734" spans="13:14" x14ac:dyDescent="0.3">
      <c r="M1734" s="9">
        <v>4000</v>
      </c>
      <c r="N1734" s="9" t="s">
        <v>8221</v>
      </c>
    </row>
    <row r="1735" spans="13:14" x14ac:dyDescent="0.3">
      <c r="M1735" s="9">
        <v>10000</v>
      </c>
      <c r="N1735" s="9" t="s">
        <v>8221</v>
      </c>
    </row>
    <row r="1736" spans="13:14" x14ac:dyDescent="0.3">
      <c r="M1736" s="9">
        <v>4500</v>
      </c>
      <c r="N1736" s="9" t="s">
        <v>8221</v>
      </c>
    </row>
    <row r="1737" spans="13:14" x14ac:dyDescent="0.3">
      <c r="M1737" s="9">
        <v>1000</v>
      </c>
      <c r="N1737" s="9" t="s">
        <v>8221</v>
      </c>
    </row>
    <row r="1738" spans="13:14" x14ac:dyDescent="0.3">
      <c r="M1738" s="9">
        <v>3000</v>
      </c>
      <c r="N1738" s="9" t="s">
        <v>8221</v>
      </c>
    </row>
    <row r="1739" spans="13:14" x14ac:dyDescent="0.3">
      <c r="M1739" s="9">
        <v>4000</v>
      </c>
      <c r="N1739" s="9" t="s">
        <v>8221</v>
      </c>
    </row>
    <row r="1740" spans="13:14" x14ac:dyDescent="0.3">
      <c r="M1740" s="9">
        <v>5000</v>
      </c>
      <c r="N1740" s="9" t="s">
        <v>8221</v>
      </c>
    </row>
    <row r="1741" spans="13:14" x14ac:dyDescent="0.3">
      <c r="M1741" s="9">
        <v>1000</v>
      </c>
      <c r="N1741" s="9" t="s">
        <v>8221</v>
      </c>
    </row>
    <row r="1742" spans="13:14" x14ac:dyDescent="0.3">
      <c r="M1742" s="9">
        <v>3000</v>
      </c>
      <c r="N1742" s="9" t="s">
        <v>8221</v>
      </c>
    </row>
    <row r="1743" spans="13:14" x14ac:dyDescent="0.3">
      <c r="M1743" s="9">
        <v>1200</v>
      </c>
      <c r="N1743" s="9" t="s">
        <v>8219</v>
      </c>
    </row>
    <row r="1744" spans="13:14" x14ac:dyDescent="0.3">
      <c r="M1744" s="9">
        <v>2000</v>
      </c>
      <c r="N1744" s="9" t="s">
        <v>8219</v>
      </c>
    </row>
    <row r="1745" spans="13:14" x14ac:dyDescent="0.3">
      <c r="M1745" s="9">
        <v>6000</v>
      </c>
      <c r="N1745" s="9" t="s">
        <v>8219</v>
      </c>
    </row>
    <row r="1746" spans="13:14" x14ac:dyDescent="0.3">
      <c r="M1746" s="9">
        <v>5500</v>
      </c>
      <c r="N1746" s="9" t="s">
        <v>8219</v>
      </c>
    </row>
    <row r="1747" spans="13:14" x14ac:dyDescent="0.3">
      <c r="M1747" s="9">
        <v>7000</v>
      </c>
      <c r="N1747" s="9" t="s">
        <v>8219</v>
      </c>
    </row>
    <row r="1748" spans="13:14" x14ac:dyDescent="0.3">
      <c r="M1748" s="9">
        <v>15000</v>
      </c>
      <c r="N1748" s="9" t="s">
        <v>8219</v>
      </c>
    </row>
    <row r="1749" spans="13:14" x14ac:dyDescent="0.3">
      <c r="M1749" s="9">
        <v>9000</v>
      </c>
      <c r="N1749" s="9" t="s">
        <v>8219</v>
      </c>
    </row>
    <row r="1750" spans="13:14" x14ac:dyDescent="0.3">
      <c r="M1750" s="9">
        <v>50000</v>
      </c>
      <c r="N1750" s="9" t="s">
        <v>8219</v>
      </c>
    </row>
    <row r="1751" spans="13:14" x14ac:dyDescent="0.3">
      <c r="M1751" s="9">
        <v>10050</v>
      </c>
      <c r="N1751" s="9" t="s">
        <v>8219</v>
      </c>
    </row>
    <row r="1752" spans="13:14" x14ac:dyDescent="0.3">
      <c r="M1752" s="9">
        <v>5000</v>
      </c>
      <c r="N1752" s="9" t="s">
        <v>8219</v>
      </c>
    </row>
    <row r="1753" spans="13:14" x14ac:dyDescent="0.3">
      <c r="M1753" s="9">
        <v>10000</v>
      </c>
      <c r="N1753" s="9" t="s">
        <v>8219</v>
      </c>
    </row>
    <row r="1754" spans="13:14" x14ac:dyDescent="0.3">
      <c r="M1754" s="9">
        <v>1200</v>
      </c>
      <c r="N1754" s="9" t="s">
        <v>8219</v>
      </c>
    </row>
    <row r="1755" spans="13:14" x14ac:dyDescent="0.3">
      <c r="M1755" s="9">
        <v>15000</v>
      </c>
      <c r="N1755" s="9" t="s">
        <v>8219</v>
      </c>
    </row>
    <row r="1756" spans="13:14" x14ac:dyDescent="0.3">
      <c r="M1756" s="9">
        <v>8500</v>
      </c>
      <c r="N1756" s="9" t="s">
        <v>8219</v>
      </c>
    </row>
    <row r="1757" spans="13:14" x14ac:dyDescent="0.3">
      <c r="M1757" s="9">
        <v>25</v>
      </c>
      <c r="N1757" s="9" t="s">
        <v>8219</v>
      </c>
    </row>
    <row r="1758" spans="13:14" x14ac:dyDescent="0.3">
      <c r="M1758" s="9">
        <v>5500</v>
      </c>
      <c r="N1758" s="9" t="s">
        <v>8219</v>
      </c>
    </row>
    <row r="1759" spans="13:14" x14ac:dyDescent="0.3">
      <c r="M1759" s="9">
        <v>5000</v>
      </c>
      <c r="N1759" s="9" t="s">
        <v>8219</v>
      </c>
    </row>
    <row r="1760" spans="13:14" x14ac:dyDescent="0.3">
      <c r="M1760" s="9">
        <v>1000</v>
      </c>
      <c r="N1760" s="9" t="s">
        <v>8219</v>
      </c>
    </row>
    <row r="1761" spans="13:14" x14ac:dyDescent="0.3">
      <c r="M1761" s="9">
        <v>5000</v>
      </c>
      <c r="N1761" s="9" t="s">
        <v>8219</v>
      </c>
    </row>
    <row r="1762" spans="13:14" x14ac:dyDescent="0.3">
      <c r="M1762" s="9">
        <v>5000</v>
      </c>
      <c r="N1762" s="9" t="s">
        <v>8219</v>
      </c>
    </row>
    <row r="1763" spans="13:14" x14ac:dyDescent="0.3">
      <c r="M1763" s="9">
        <v>100</v>
      </c>
      <c r="N1763" s="9" t="s">
        <v>8219</v>
      </c>
    </row>
    <row r="1764" spans="13:14" x14ac:dyDescent="0.3">
      <c r="M1764" s="9">
        <v>100</v>
      </c>
      <c r="N1764" s="9" t="s">
        <v>8219</v>
      </c>
    </row>
    <row r="1765" spans="13:14" x14ac:dyDescent="0.3">
      <c r="M1765" s="9">
        <v>12000</v>
      </c>
      <c r="N1765" s="9" t="s">
        <v>8219</v>
      </c>
    </row>
    <row r="1766" spans="13:14" x14ac:dyDescent="0.3">
      <c r="M1766" s="9">
        <v>11000</v>
      </c>
      <c r="N1766" s="9" t="s">
        <v>8221</v>
      </c>
    </row>
    <row r="1767" spans="13:14" x14ac:dyDescent="0.3">
      <c r="M1767" s="9">
        <v>12500</v>
      </c>
      <c r="N1767" s="9" t="s">
        <v>8221</v>
      </c>
    </row>
    <row r="1768" spans="13:14" x14ac:dyDescent="0.3">
      <c r="M1768" s="9">
        <v>1500</v>
      </c>
      <c r="N1768" s="9" t="s">
        <v>8221</v>
      </c>
    </row>
    <row r="1769" spans="13:14" x14ac:dyDescent="0.3">
      <c r="M1769" s="9">
        <v>5000</v>
      </c>
      <c r="N1769" s="9" t="s">
        <v>8221</v>
      </c>
    </row>
    <row r="1770" spans="13:14" x14ac:dyDescent="0.3">
      <c r="M1770" s="9">
        <v>5000</v>
      </c>
      <c r="N1770" s="9" t="s">
        <v>8221</v>
      </c>
    </row>
    <row r="1771" spans="13:14" x14ac:dyDescent="0.3">
      <c r="M1771" s="9">
        <v>40000</v>
      </c>
      <c r="N1771" s="9" t="s">
        <v>8221</v>
      </c>
    </row>
    <row r="1772" spans="13:14" x14ac:dyDescent="0.3">
      <c r="M1772" s="9">
        <v>24500</v>
      </c>
      <c r="N1772" s="9" t="s">
        <v>8221</v>
      </c>
    </row>
    <row r="1773" spans="13:14" x14ac:dyDescent="0.3">
      <c r="M1773" s="9">
        <v>4200</v>
      </c>
      <c r="N1773" s="9" t="s">
        <v>8221</v>
      </c>
    </row>
    <row r="1774" spans="13:14" x14ac:dyDescent="0.3">
      <c r="M1774" s="9">
        <v>5500</v>
      </c>
      <c r="N1774" s="9" t="s">
        <v>8221</v>
      </c>
    </row>
    <row r="1775" spans="13:14" x14ac:dyDescent="0.3">
      <c r="M1775" s="9">
        <v>30000</v>
      </c>
      <c r="N1775" s="9" t="s">
        <v>8221</v>
      </c>
    </row>
    <row r="1776" spans="13:14" x14ac:dyDescent="0.3">
      <c r="M1776" s="9">
        <v>2500</v>
      </c>
      <c r="N1776" s="9" t="s">
        <v>8221</v>
      </c>
    </row>
    <row r="1777" spans="13:14" x14ac:dyDescent="0.3">
      <c r="M1777" s="9">
        <v>32500</v>
      </c>
      <c r="N1777" s="9" t="s">
        <v>8221</v>
      </c>
    </row>
    <row r="1778" spans="13:14" x14ac:dyDescent="0.3">
      <c r="M1778" s="9">
        <v>5000</v>
      </c>
      <c r="N1778" s="9" t="s">
        <v>8221</v>
      </c>
    </row>
    <row r="1779" spans="13:14" x14ac:dyDescent="0.3">
      <c r="M1779" s="9">
        <v>4800</v>
      </c>
      <c r="N1779" s="9" t="s">
        <v>8221</v>
      </c>
    </row>
    <row r="1780" spans="13:14" x14ac:dyDescent="0.3">
      <c r="M1780" s="9">
        <v>50000</v>
      </c>
      <c r="N1780" s="9" t="s">
        <v>8221</v>
      </c>
    </row>
    <row r="1781" spans="13:14" x14ac:dyDescent="0.3">
      <c r="M1781" s="9">
        <v>11000</v>
      </c>
      <c r="N1781" s="9" t="s">
        <v>8221</v>
      </c>
    </row>
    <row r="1782" spans="13:14" x14ac:dyDescent="0.3">
      <c r="M1782" s="9">
        <v>30000</v>
      </c>
      <c r="N1782" s="9" t="s">
        <v>8221</v>
      </c>
    </row>
    <row r="1783" spans="13:14" x14ac:dyDescent="0.3">
      <c r="M1783" s="9">
        <v>5500</v>
      </c>
      <c r="N1783" s="9" t="s">
        <v>8221</v>
      </c>
    </row>
    <row r="1784" spans="13:14" x14ac:dyDescent="0.3">
      <c r="M1784" s="9">
        <v>35000</v>
      </c>
      <c r="N1784" s="9" t="s">
        <v>8221</v>
      </c>
    </row>
    <row r="1785" spans="13:14" x14ac:dyDescent="0.3">
      <c r="M1785" s="9">
        <v>40000</v>
      </c>
      <c r="N1785" s="9" t="s">
        <v>8221</v>
      </c>
    </row>
    <row r="1786" spans="13:14" x14ac:dyDescent="0.3">
      <c r="M1786" s="9">
        <v>5000</v>
      </c>
      <c r="N1786" s="9" t="s">
        <v>8221</v>
      </c>
    </row>
    <row r="1787" spans="13:14" x14ac:dyDescent="0.3">
      <c r="M1787" s="9">
        <v>24000</v>
      </c>
      <c r="N1787" s="9" t="s">
        <v>8221</v>
      </c>
    </row>
    <row r="1788" spans="13:14" x14ac:dyDescent="0.3">
      <c r="M1788" s="9">
        <v>1900</v>
      </c>
      <c r="N1788" s="9" t="s">
        <v>8221</v>
      </c>
    </row>
    <row r="1789" spans="13:14" x14ac:dyDescent="0.3">
      <c r="M1789" s="9">
        <v>10000</v>
      </c>
      <c r="N1789" s="9" t="s">
        <v>8221</v>
      </c>
    </row>
    <row r="1790" spans="13:14" x14ac:dyDescent="0.3">
      <c r="M1790" s="9">
        <v>5500</v>
      </c>
      <c r="N1790" s="9" t="s">
        <v>8221</v>
      </c>
    </row>
    <row r="1791" spans="13:14" x14ac:dyDescent="0.3">
      <c r="M1791" s="9">
        <v>8000</v>
      </c>
      <c r="N1791" s="9" t="s">
        <v>8221</v>
      </c>
    </row>
    <row r="1792" spans="13:14" x14ac:dyDescent="0.3">
      <c r="M1792" s="9">
        <v>33000</v>
      </c>
      <c r="N1792" s="9" t="s">
        <v>8221</v>
      </c>
    </row>
    <row r="1793" spans="13:14" x14ac:dyDescent="0.3">
      <c r="M1793" s="9">
        <v>3000</v>
      </c>
      <c r="N1793" s="9" t="s">
        <v>8221</v>
      </c>
    </row>
    <row r="1794" spans="13:14" x14ac:dyDescent="0.3">
      <c r="M1794" s="9">
        <v>25000</v>
      </c>
      <c r="N1794" s="9" t="s">
        <v>8221</v>
      </c>
    </row>
    <row r="1795" spans="13:14" x14ac:dyDescent="0.3">
      <c r="M1795" s="9">
        <v>3000</v>
      </c>
      <c r="N1795" s="9" t="s">
        <v>8221</v>
      </c>
    </row>
    <row r="1796" spans="13:14" x14ac:dyDescent="0.3">
      <c r="M1796" s="9">
        <v>9000</v>
      </c>
      <c r="N1796" s="9" t="s">
        <v>8221</v>
      </c>
    </row>
    <row r="1797" spans="13:14" x14ac:dyDescent="0.3">
      <c r="M1797" s="9">
        <v>28000</v>
      </c>
      <c r="N1797" s="9" t="s">
        <v>8221</v>
      </c>
    </row>
    <row r="1798" spans="13:14" x14ac:dyDescent="0.3">
      <c r="M1798" s="9">
        <v>19000</v>
      </c>
      <c r="N1798" s="9" t="s">
        <v>8221</v>
      </c>
    </row>
    <row r="1799" spans="13:14" x14ac:dyDescent="0.3">
      <c r="M1799" s="9">
        <v>10000</v>
      </c>
      <c r="N1799" s="9" t="s">
        <v>8221</v>
      </c>
    </row>
    <row r="1800" spans="13:14" x14ac:dyDescent="0.3">
      <c r="M1800" s="9">
        <v>16000</v>
      </c>
      <c r="N1800" s="9" t="s">
        <v>8221</v>
      </c>
    </row>
    <row r="1801" spans="13:14" x14ac:dyDescent="0.3">
      <c r="M1801" s="9">
        <v>4000</v>
      </c>
      <c r="N1801" s="9" t="s">
        <v>8221</v>
      </c>
    </row>
    <row r="1802" spans="13:14" x14ac:dyDescent="0.3">
      <c r="M1802" s="9">
        <v>46260</v>
      </c>
      <c r="N1802" s="9" t="s">
        <v>8221</v>
      </c>
    </row>
    <row r="1803" spans="13:14" x14ac:dyDescent="0.3">
      <c r="M1803" s="9">
        <v>17000</v>
      </c>
      <c r="N1803" s="9" t="s">
        <v>8221</v>
      </c>
    </row>
    <row r="1804" spans="13:14" x14ac:dyDescent="0.3">
      <c r="M1804" s="9">
        <v>3500</v>
      </c>
      <c r="N1804" s="9" t="s">
        <v>8221</v>
      </c>
    </row>
    <row r="1805" spans="13:14" x14ac:dyDescent="0.3">
      <c r="M1805" s="9">
        <v>17500</v>
      </c>
      <c r="N1805" s="9" t="s">
        <v>8221</v>
      </c>
    </row>
    <row r="1806" spans="13:14" x14ac:dyDescent="0.3">
      <c r="M1806" s="9">
        <v>15500</v>
      </c>
      <c r="N1806" s="9" t="s">
        <v>8221</v>
      </c>
    </row>
    <row r="1807" spans="13:14" x14ac:dyDescent="0.3">
      <c r="M1807" s="9">
        <v>22500</v>
      </c>
      <c r="N1807" s="9" t="s">
        <v>8221</v>
      </c>
    </row>
    <row r="1808" spans="13:14" x14ac:dyDescent="0.3">
      <c r="M1808" s="9">
        <v>20000</v>
      </c>
      <c r="N1808" s="9" t="s">
        <v>8221</v>
      </c>
    </row>
    <row r="1809" spans="13:14" x14ac:dyDescent="0.3">
      <c r="M1809" s="9">
        <v>5000</v>
      </c>
      <c r="N1809" s="9" t="s">
        <v>8221</v>
      </c>
    </row>
    <row r="1810" spans="13:14" x14ac:dyDescent="0.3">
      <c r="M1810" s="9">
        <v>28000</v>
      </c>
      <c r="N1810" s="9" t="s">
        <v>8221</v>
      </c>
    </row>
    <row r="1811" spans="13:14" x14ac:dyDescent="0.3">
      <c r="M1811" s="9">
        <v>3500</v>
      </c>
      <c r="N1811" s="9" t="s">
        <v>8221</v>
      </c>
    </row>
    <row r="1812" spans="13:14" x14ac:dyDescent="0.3">
      <c r="M1812" s="9">
        <v>450</v>
      </c>
      <c r="N1812" s="9" t="s">
        <v>8221</v>
      </c>
    </row>
    <row r="1813" spans="13:14" x14ac:dyDescent="0.3">
      <c r="M1813" s="9">
        <v>54000</v>
      </c>
      <c r="N1813" s="9" t="s">
        <v>8221</v>
      </c>
    </row>
    <row r="1814" spans="13:14" x14ac:dyDescent="0.3">
      <c r="M1814" s="9">
        <v>6500</v>
      </c>
      <c r="N1814" s="9" t="s">
        <v>8221</v>
      </c>
    </row>
    <row r="1815" spans="13:14" x14ac:dyDescent="0.3">
      <c r="M1815" s="9">
        <v>8750</v>
      </c>
      <c r="N1815" s="9" t="s">
        <v>8221</v>
      </c>
    </row>
    <row r="1816" spans="13:14" x14ac:dyDescent="0.3">
      <c r="M1816" s="9">
        <v>12000</v>
      </c>
      <c r="N1816" s="9" t="s">
        <v>8221</v>
      </c>
    </row>
    <row r="1817" spans="13:14" x14ac:dyDescent="0.3">
      <c r="M1817" s="9">
        <v>3000</v>
      </c>
      <c r="N1817" s="9" t="s">
        <v>8221</v>
      </c>
    </row>
    <row r="1818" spans="13:14" x14ac:dyDescent="0.3">
      <c r="M1818" s="9">
        <v>25000</v>
      </c>
      <c r="N1818" s="9" t="s">
        <v>8221</v>
      </c>
    </row>
    <row r="1819" spans="13:14" x14ac:dyDescent="0.3">
      <c r="M1819" s="9">
        <v>18000</v>
      </c>
      <c r="N1819" s="9" t="s">
        <v>8221</v>
      </c>
    </row>
    <row r="1820" spans="13:14" x14ac:dyDescent="0.3">
      <c r="M1820" s="9">
        <v>15000</v>
      </c>
      <c r="N1820" s="9" t="s">
        <v>8221</v>
      </c>
    </row>
    <row r="1821" spans="13:14" x14ac:dyDescent="0.3">
      <c r="M1821" s="9">
        <v>1200</v>
      </c>
      <c r="N1821" s="9" t="s">
        <v>8221</v>
      </c>
    </row>
    <row r="1822" spans="13:14" x14ac:dyDescent="0.3">
      <c r="M1822" s="9">
        <v>26000</v>
      </c>
      <c r="N1822" s="9" t="s">
        <v>8221</v>
      </c>
    </row>
    <row r="1823" spans="13:14" x14ac:dyDescent="0.3">
      <c r="M1823" s="9">
        <v>2500</v>
      </c>
      <c r="N1823" s="9" t="s">
        <v>8219</v>
      </c>
    </row>
    <row r="1824" spans="13:14" x14ac:dyDescent="0.3">
      <c r="M1824" s="9">
        <v>300</v>
      </c>
      <c r="N1824" s="9" t="s">
        <v>8219</v>
      </c>
    </row>
    <row r="1825" spans="13:14" x14ac:dyDescent="0.3">
      <c r="M1825" s="9">
        <v>700</v>
      </c>
      <c r="N1825" s="9" t="s">
        <v>8219</v>
      </c>
    </row>
    <row r="1826" spans="13:14" x14ac:dyDescent="0.3">
      <c r="M1826" s="9">
        <v>3000</v>
      </c>
      <c r="N1826" s="9" t="s">
        <v>8219</v>
      </c>
    </row>
    <row r="1827" spans="13:14" x14ac:dyDescent="0.3">
      <c r="M1827" s="9">
        <v>2000</v>
      </c>
      <c r="N1827" s="9" t="s">
        <v>8219</v>
      </c>
    </row>
    <row r="1828" spans="13:14" x14ac:dyDescent="0.3">
      <c r="M1828" s="9">
        <v>2000</v>
      </c>
      <c r="N1828" s="9" t="s">
        <v>8219</v>
      </c>
    </row>
    <row r="1829" spans="13:14" x14ac:dyDescent="0.3">
      <c r="M1829" s="9">
        <v>8000</v>
      </c>
      <c r="N1829" s="9" t="s">
        <v>8219</v>
      </c>
    </row>
    <row r="1830" spans="13:14" x14ac:dyDescent="0.3">
      <c r="M1830" s="9">
        <v>20000</v>
      </c>
      <c r="N1830" s="9" t="s">
        <v>8219</v>
      </c>
    </row>
    <row r="1831" spans="13:14" x14ac:dyDescent="0.3">
      <c r="M1831" s="9">
        <v>1500</v>
      </c>
      <c r="N1831" s="9" t="s">
        <v>8219</v>
      </c>
    </row>
    <row r="1832" spans="13:14" x14ac:dyDescent="0.3">
      <c r="M1832" s="9">
        <v>15000</v>
      </c>
      <c r="N1832" s="9" t="s">
        <v>8219</v>
      </c>
    </row>
    <row r="1833" spans="13:14" x14ac:dyDescent="0.3">
      <c r="M1833" s="9">
        <v>1000</v>
      </c>
      <c r="N1833" s="9" t="s">
        <v>8219</v>
      </c>
    </row>
    <row r="1834" spans="13:14" x14ac:dyDescent="0.3">
      <c r="M1834" s="9">
        <v>350</v>
      </c>
      <c r="N1834" s="9" t="s">
        <v>8219</v>
      </c>
    </row>
    <row r="1835" spans="13:14" x14ac:dyDescent="0.3">
      <c r="M1835" s="9">
        <v>400</v>
      </c>
      <c r="N1835" s="9" t="s">
        <v>8219</v>
      </c>
    </row>
    <row r="1836" spans="13:14" x14ac:dyDescent="0.3">
      <c r="M1836" s="9">
        <v>10000</v>
      </c>
      <c r="N1836" s="9" t="s">
        <v>8219</v>
      </c>
    </row>
    <row r="1837" spans="13:14" x14ac:dyDescent="0.3">
      <c r="M1837" s="9">
        <v>500</v>
      </c>
      <c r="N1837" s="9" t="s">
        <v>8219</v>
      </c>
    </row>
    <row r="1838" spans="13:14" x14ac:dyDescent="0.3">
      <c r="M1838" s="9">
        <v>5000</v>
      </c>
      <c r="N1838" s="9" t="s">
        <v>8219</v>
      </c>
    </row>
    <row r="1839" spans="13:14" x14ac:dyDescent="0.3">
      <c r="M1839" s="9">
        <v>600</v>
      </c>
      <c r="N1839" s="9" t="s">
        <v>8219</v>
      </c>
    </row>
    <row r="1840" spans="13:14" x14ac:dyDescent="0.3">
      <c r="M1840" s="9">
        <v>1000</v>
      </c>
      <c r="N1840" s="9" t="s">
        <v>8219</v>
      </c>
    </row>
    <row r="1841" spans="13:14" x14ac:dyDescent="0.3">
      <c r="M1841" s="9">
        <v>1000</v>
      </c>
      <c r="N1841" s="9" t="s">
        <v>8219</v>
      </c>
    </row>
    <row r="1842" spans="13:14" x14ac:dyDescent="0.3">
      <c r="M1842" s="9">
        <v>900</v>
      </c>
      <c r="N1842" s="9" t="s">
        <v>8219</v>
      </c>
    </row>
    <row r="1843" spans="13:14" x14ac:dyDescent="0.3">
      <c r="M1843" s="9">
        <v>2000</v>
      </c>
      <c r="N1843" s="9" t="s">
        <v>8219</v>
      </c>
    </row>
    <row r="1844" spans="13:14" x14ac:dyDescent="0.3">
      <c r="M1844" s="9">
        <v>2000</v>
      </c>
      <c r="N1844" s="9" t="s">
        <v>8219</v>
      </c>
    </row>
    <row r="1845" spans="13:14" x14ac:dyDescent="0.3">
      <c r="M1845" s="9">
        <v>10000</v>
      </c>
      <c r="N1845" s="9" t="s">
        <v>8219</v>
      </c>
    </row>
    <row r="1846" spans="13:14" x14ac:dyDescent="0.3">
      <c r="M1846" s="9">
        <v>1500</v>
      </c>
      <c r="N1846" s="9" t="s">
        <v>8219</v>
      </c>
    </row>
    <row r="1847" spans="13:14" x14ac:dyDescent="0.3">
      <c r="M1847" s="9">
        <v>1000</v>
      </c>
      <c r="N1847" s="9" t="s">
        <v>8219</v>
      </c>
    </row>
    <row r="1848" spans="13:14" x14ac:dyDescent="0.3">
      <c r="M1848" s="9">
        <v>15000</v>
      </c>
      <c r="N1848" s="9" t="s">
        <v>8219</v>
      </c>
    </row>
    <row r="1849" spans="13:14" x14ac:dyDescent="0.3">
      <c r="M1849" s="9">
        <v>2500</v>
      </c>
      <c r="N1849" s="9" t="s">
        <v>8219</v>
      </c>
    </row>
    <row r="1850" spans="13:14" x14ac:dyDescent="0.3">
      <c r="M1850" s="9">
        <v>3000</v>
      </c>
      <c r="N1850" s="9" t="s">
        <v>8219</v>
      </c>
    </row>
    <row r="1851" spans="13:14" x14ac:dyDescent="0.3">
      <c r="M1851" s="9">
        <v>300</v>
      </c>
      <c r="N1851" s="9" t="s">
        <v>8219</v>
      </c>
    </row>
    <row r="1852" spans="13:14" x14ac:dyDescent="0.3">
      <c r="M1852" s="9">
        <v>9000</v>
      </c>
      <c r="N1852" s="9" t="s">
        <v>8219</v>
      </c>
    </row>
    <row r="1853" spans="13:14" x14ac:dyDescent="0.3">
      <c r="M1853" s="9">
        <v>1300</v>
      </c>
      <c r="N1853" s="9" t="s">
        <v>8219</v>
      </c>
    </row>
    <row r="1854" spans="13:14" x14ac:dyDescent="0.3">
      <c r="M1854" s="9">
        <v>15000</v>
      </c>
      <c r="N1854" s="9" t="s">
        <v>8219</v>
      </c>
    </row>
    <row r="1855" spans="13:14" x14ac:dyDescent="0.3">
      <c r="M1855" s="9">
        <v>800</v>
      </c>
      <c r="N1855" s="9" t="s">
        <v>8219</v>
      </c>
    </row>
    <row r="1856" spans="13:14" x14ac:dyDescent="0.3">
      <c r="M1856" s="9">
        <v>15000</v>
      </c>
      <c r="N1856" s="9" t="s">
        <v>8219</v>
      </c>
    </row>
    <row r="1857" spans="13:14" x14ac:dyDescent="0.3">
      <c r="M1857" s="9">
        <v>8750</v>
      </c>
      <c r="N1857" s="9" t="s">
        <v>8219</v>
      </c>
    </row>
    <row r="1858" spans="13:14" x14ac:dyDescent="0.3">
      <c r="M1858" s="9">
        <v>2000</v>
      </c>
      <c r="N1858" s="9" t="s">
        <v>8219</v>
      </c>
    </row>
    <row r="1859" spans="13:14" x14ac:dyDescent="0.3">
      <c r="M1859" s="9">
        <v>3000</v>
      </c>
      <c r="N1859" s="9" t="s">
        <v>8219</v>
      </c>
    </row>
    <row r="1860" spans="13:14" x14ac:dyDescent="0.3">
      <c r="M1860" s="9">
        <v>5555.55</v>
      </c>
      <c r="N1860" s="9" t="s">
        <v>8219</v>
      </c>
    </row>
    <row r="1861" spans="13:14" x14ac:dyDescent="0.3">
      <c r="M1861" s="9">
        <v>3000</v>
      </c>
      <c r="N1861" s="9" t="s">
        <v>8219</v>
      </c>
    </row>
    <row r="1862" spans="13:14" x14ac:dyDescent="0.3">
      <c r="M1862" s="9">
        <v>750</v>
      </c>
      <c r="N1862" s="9" t="s">
        <v>8219</v>
      </c>
    </row>
    <row r="1863" spans="13:14" x14ac:dyDescent="0.3">
      <c r="M1863" s="9">
        <v>250000</v>
      </c>
      <c r="N1863" s="9" t="s">
        <v>8221</v>
      </c>
    </row>
    <row r="1864" spans="13:14" x14ac:dyDescent="0.3">
      <c r="M1864" s="9">
        <v>18000</v>
      </c>
      <c r="N1864" s="9" t="s">
        <v>8221</v>
      </c>
    </row>
    <row r="1865" spans="13:14" x14ac:dyDescent="0.3">
      <c r="M1865" s="9">
        <v>2500</v>
      </c>
      <c r="N1865" s="9" t="s">
        <v>8221</v>
      </c>
    </row>
    <row r="1866" spans="13:14" x14ac:dyDescent="0.3">
      <c r="M1866" s="9">
        <v>6500</v>
      </c>
      <c r="N1866" s="9" t="s">
        <v>8221</v>
      </c>
    </row>
    <row r="1867" spans="13:14" x14ac:dyDescent="0.3">
      <c r="M1867" s="9">
        <v>110000</v>
      </c>
      <c r="N1867" s="9" t="s">
        <v>8221</v>
      </c>
    </row>
    <row r="1868" spans="13:14" x14ac:dyDescent="0.3">
      <c r="M1868" s="9">
        <v>25000</v>
      </c>
      <c r="N1868" s="9" t="s">
        <v>8221</v>
      </c>
    </row>
    <row r="1869" spans="13:14" x14ac:dyDescent="0.3">
      <c r="M1869" s="9">
        <v>20000</v>
      </c>
      <c r="N1869" s="9" t="s">
        <v>8221</v>
      </c>
    </row>
    <row r="1870" spans="13:14" x14ac:dyDescent="0.3">
      <c r="M1870" s="9">
        <v>25000</v>
      </c>
      <c r="N1870" s="9" t="s">
        <v>8221</v>
      </c>
    </row>
    <row r="1871" spans="13:14" x14ac:dyDescent="0.3">
      <c r="M1871" s="9">
        <v>10000</v>
      </c>
      <c r="N1871" s="9" t="s">
        <v>8221</v>
      </c>
    </row>
    <row r="1872" spans="13:14" x14ac:dyDescent="0.3">
      <c r="M1872" s="9">
        <v>3500</v>
      </c>
      <c r="N1872" s="9" t="s">
        <v>8221</v>
      </c>
    </row>
    <row r="1873" spans="13:14" x14ac:dyDescent="0.3">
      <c r="M1873" s="9">
        <v>6500</v>
      </c>
      <c r="N1873" s="9" t="s">
        <v>8221</v>
      </c>
    </row>
    <row r="1874" spans="13:14" x14ac:dyDescent="0.3">
      <c r="M1874" s="9">
        <v>20000</v>
      </c>
      <c r="N1874" s="9" t="s">
        <v>8221</v>
      </c>
    </row>
    <row r="1875" spans="13:14" x14ac:dyDescent="0.3">
      <c r="M1875" s="9">
        <v>8000</v>
      </c>
      <c r="N1875" s="9" t="s">
        <v>8221</v>
      </c>
    </row>
    <row r="1876" spans="13:14" x14ac:dyDescent="0.3">
      <c r="M1876" s="9">
        <v>160000</v>
      </c>
      <c r="N1876" s="9" t="s">
        <v>8221</v>
      </c>
    </row>
    <row r="1877" spans="13:14" x14ac:dyDescent="0.3">
      <c r="M1877" s="9">
        <v>10000</v>
      </c>
      <c r="N1877" s="9" t="s">
        <v>8221</v>
      </c>
    </row>
    <row r="1878" spans="13:14" x14ac:dyDescent="0.3">
      <c r="M1878" s="9">
        <v>280</v>
      </c>
      <c r="N1878" s="9" t="s">
        <v>8221</v>
      </c>
    </row>
    <row r="1879" spans="13:14" x14ac:dyDescent="0.3">
      <c r="M1879" s="9">
        <v>60</v>
      </c>
      <c r="N1879" s="9" t="s">
        <v>8221</v>
      </c>
    </row>
    <row r="1880" spans="13:14" x14ac:dyDescent="0.3">
      <c r="M1880" s="9">
        <v>8000</v>
      </c>
      <c r="N1880" s="9" t="s">
        <v>8221</v>
      </c>
    </row>
    <row r="1881" spans="13:14" x14ac:dyDescent="0.3">
      <c r="M1881" s="9">
        <v>5000</v>
      </c>
      <c r="N1881" s="9" t="s">
        <v>8221</v>
      </c>
    </row>
    <row r="1882" spans="13:14" x14ac:dyDescent="0.3">
      <c r="M1882" s="9">
        <v>5000</v>
      </c>
      <c r="N1882" s="9" t="s">
        <v>8221</v>
      </c>
    </row>
    <row r="1883" spans="13:14" x14ac:dyDescent="0.3">
      <c r="M1883" s="9">
        <v>2000</v>
      </c>
      <c r="N1883" s="9" t="s">
        <v>8219</v>
      </c>
    </row>
    <row r="1884" spans="13:14" x14ac:dyDescent="0.3">
      <c r="M1884" s="9">
        <v>3350</v>
      </c>
      <c r="N1884" s="9" t="s">
        <v>8219</v>
      </c>
    </row>
    <row r="1885" spans="13:14" x14ac:dyDescent="0.3">
      <c r="M1885" s="9">
        <v>999</v>
      </c>
      <c r="N1885" s="9" t="s">
        <v>8219</v>
      </c>
    </row>
    <row r="1886" spans="13:14" x14ac:dyDescent="0.3">
      <c r="M1886" s="9">
        <v>1000</v>
      </c>
      <c r="N1886" s="9" t="s">
        <v>8219</v>
      </c>
    </row>
    <row r="1887" spans="13:14" x14ac:dyDescent="0.3">
      <c r="M1887" s="9">
        <v>4575</v>
      </c>
      <c r="N1887" s="9" t="s">
        <v>8219</v>
      </c>
    </row>
    <row r="1888" spans="13:14" x14ac:dyDescent="0.3">
      <c r="M1888" s="9">
        <v>1200</v>
      </c>
      <c r="N1888" s="9" t="s">
        <v>8219</v>
      </c>
    </row>
    <row r="1889" spans="13:14" x14ac:dyDescent="0.3">
      <c r="M1889" s="9">
        <v>3000</v>
      </c>
      <c r="N1889" s="9" t="s">
        <v>8219</v>
      </c>
    </row>
    <row r="1890" spans="13:14" x14ac:dyDescent="0.3">
      <c r="M1890" s="9">
        <v>2500</v>
      </c>
      <c r="N1890" s="9" t="s">
        <v>8219</v>
      </c>
    </row>
    <row r="1891" spans="13:14" x14ac:dyDescent="0.3">
      <c r="M1891" s="9">
        <v>2000</v>
      </c>
      <c r="N1891" s="9" t="s">
        <v>8219</v>
      </c>
    </row>
    <row r="1892" spans="13:14" x14ac:dyDescent="0.3">
      <c r="M1892" s="9">
        <v>12000</v>
      </c>
      <c r="N1892" s="9" t="s">
        <v>8219</v>
      </c>
    </row>
    <row r="1893" spans="13:14" x14ac:dyDescent="0.3">
      <c r="M1893" s="9">
        <v>10000</v>
      </c>
      <c r="N1893" s="9" t="s">
        <v>8219</v>
      </c>
    </row>
    <row r="1894" spans="13:14" x14ac:dyDescent="0.3">
      <c r="M1894" s="9">
        <v>500</v>
      </c>
      <c r="N1894" s="9" t="s">
        <v>8219</v>
      </c>
    </row>
    <row r="1895" spans="13:14" x14ac:dyDescent="0.3">
      <c r="M1895" s="9">
        <v>2500</v>
      </c>
      <c r="N1895" s="9" t="s">
        <v>8219</v>
      </c>
    </row>
    <row r="1896" spans="13:14" x14ac:dyDescent="0.3">
      <c r="M1896" s="9">
        <v>1000</v>
      </c>
      <c r="N1896" s="9" t="s">
        <v>8219</v>
      </c>
    </row>
    <row r="1897" spans="13:14" x14ac:dyDescent="0.3">
      <c r="M1897" s="9">
        <v>9072</v>
      </c>
      <c r="N1897" s="9" t="s">
        <v>8219</v>
      </c>
    </row>
    <row r="1898" spans="13:14" x14ac:dyDescent="0.3">
      <c r="M1898" s="9">
        <v>451</v>
      </c>
      <c r="N1898" s="9" t="s">
        <v>8219</v>
      </c>
    </row>
    <row r="1899" spans="13:14" x14ac:dyDescent="0.3">
      <c r="M1899" s="9">
        <v>6350</v>
      </c>
      <c r="N1899" s="9" t="s">
        <v>8219</v>
      </c>
    </row>
    <row r="1900" spans="13:14" x14ac:dyDescent="0.3">
      <c r="M1900" s="9">
        <v>1000</v>
      </c>
      <c r="N1900" s="9" t="s">
        <v>8219</v>
      </c>
    </row>
    <row r="1901" spans="13:14" x14ac:dyDescent="0.3">
      <c r="M1901" s="9">
        <v>900</v>
      </c>
      <c r="N1901" s="9" t="s">
        <v>8219</v>
      </c>
    </row>
    <row r="1902" spans="13:14" x14ac:dyDescent="0.3">
      <c r="M1902" s="9">
        <v>2500</v>
      </c>
      <c r="N1902" s="9" t="s">
        <v>8219</v>
      </c>
    </row>
    <row r="1903" spans="13:14" x14ac:dyDescent="0.3">
      <c r="M1903" s="9">
        <v>99000</v>
      </c>
      <c r="N1903" s="9" t="s">
        <v>8221</v>
      </c>
    </row>
    <row r="1904" spans="13:14" x14ac:dyDescent="0.3">
      <c r="M1904" s="9">
        <v>1000</v>
      </c>
      <c r="N1904" s="9" t="s">
        <v>8221</v>
      </c>
    </row>
    <row r="1905" spans="13:14" x14ac:dyDescent="0.3">
      <c r="M1905" s="9">
        <v>3000</v>
      </c>
      <c r="N1905" s="9" t="s">
        <v>8221</v>
      </c>
    </row>
    <row r="1906" spans="13:14" x14ac:dyDescent="0.3">
      <c r="M1906" s="9">
        <v>50000</v>
      </c>
      <c r="N1906" s="9" t="s">
        <v>8221</v>
      </c>
    </row>
    <row r="1907" spans="13:14" x14ac:dyDescent="0.3">
      <c r="M1907" s="9">
        <v>25000</v>
      </c>
      <c r="N1907" s="9" t="s">
        <v>8221</v>
      </c>
    </row>
    <row r="1908" spans="13:14" x14ac:dyDescent="0.3">
      <c r="M1908" s="9">
        <v>50000</v>
      </c>
      <c r="N1908" s="9" t="s">
        <v>8221</v>
      </c>
    </row>
    <row r="1909" spans="13:14" x14ac:dyDescent="0.3">
      <c r="M1909" s="9">
        <v>30000</v>
      </c>
      <c r="N1909" s="9" t="s">
        <v>8221</v>
      </c>
    </row>
    <row r="1910" spans="13:14" x14ac:dyDescent="0.3">
      <c r="M1910" s="9">
        <v>25000</v>
      </c>
      <c r="N1910" s="9" t="s">
        <v>8221</v>
      </c>
    </row>
    <row r="1911" spans="13:14" x14ac:dyDescent="0.3">
      <c r="M1911" s="9">
        <v>35000</v>
      </c>
      <c r="N1911" s="9" t="s">
        <v>8221</v>
      </c>
    </row>
    <row r="1912" spans="13:14" x14ac:dyDescent="0.3">
      <c r="M1912" s="9">
        <v>85000</v>
      </c>
      <c r="N1912" s="9" t="s">
        <v>8221</v>
      </c>
    </row>
    <row r="1913" spans="13:14" x14ac:dyDescent="0.3">
      <c r="M1913" s="9">
        <v>42500</v>
      </c>
      <c r="N1913" s="9" t="s">
        <v>8221</v>
      </c>
    </row>
    <row r="1914" spans="13:14" x14ac:dyDescent="0.3">
      <c r="M1914" s="9">
        <v>5000</v>
      </c>
      <c r="N1914" s="9" t="s">
        <v>8221</v>
      </c>
    </row>
    <row r="1915" spans="13:14" x14ac:dyDescent="0.3">
      <c r="M1915" s="9">
        <v>48000</v>
      </c>
      <c r="N1915" s="9" t="s">
        <v>8221</v>
      </c>
    </row>
    <row r="1916" spans="13:14" x14ac:dyDescent="0.3">
      <c r="M1916" s="9">
        <v>666</v>
      </c>
      <c r="N1916" s="9" t="s">
        <v>8221</v>
      </c>
    </row>
    <row r="1917" spans="13:14" x14ac:dyDescent="0.3">
      <c r="M1917" s="9">
        <v>500</v>
      </c>
      <c r="N1917" s="9" t="s">
        <v>8221</v>
      </c>
    </row>
    <row r="1918" spans="13:14" x14ac:dyDescent="0.3">
      <c r="M1918" s="9">
        <v>20000</v>
      </c>
      <c r="N1918" s="9" t="s">
        <v>8221</v>
      </c>
    </row>
    <row r="1919" spans="13:14" x14ac:dyDescent="0.3">
      <c r="M1919" s="9">
        <v>390000</v>
      </c>
      <c r="N1919" s="9" t="s">
        <v>8221</v>
      </c>
    </row>
    <row r="1920" spans="13:14" x14ac:dyDescent="0.3">
      <c r="M1920" s="9">
        <v>25000</v>
      </c>
      <c r="N1920" s="9" t="s">
        <v>8221</v>
      </c>
    </row>
    <row r="1921" spans="13:14" x14ac:dyDescent="0.3">
      <c r="M1921" s="9">
        <v>500</v>
      </c>
      <c r="N1921" s="9" t="s">
        <v>8221</v>
      </c>
    </row>
    <row r="1922" spans="13:14" x14ac:dyDescent="0.3">
      <c r="M1922" s="9">
        <v>10000</v>
      </c>
      <c r="N1922" s="9" t="s">
        <v>8221</v>
      </c>
    </row>
    <row r="1923" spans="13:14" x14ac:dyDescent="0.3">
      <c r="M1923" s="9">
        <v>1500</v>
      </c>
      <c r="N1923" s="9" t="s">
        <v>8219</v>
      </c>
    </row>
    <row r="1924" spans="13:14" x14ac:dyDescent="0.3">
      <c r="M1924" s="9">
        <v>2000</v>
      </c>
      <c r="N1924" s="9" t="s">
        <v>8219</v>
      </c>
    </row>
    <row r="1925" spans="13:14" x14ac:dyDescent="0.3">
      <c r="M1925" s="9">
        <v>125</v>
      </c>
      <c r="N1925" s="9" t="s">
        <v>8219</v>
      </c>
    </row>
    <row r="1926" spans="13:14" x14ac:dyDescent="0.3">
      <c r="M1926" s="9">
        <v>3000</v>
      </c>
      <c r="N1926" s="9" t="s">
        <v>8219</v>
      </c>
    </row>
    <row r="1927" spans="13:14" x14ac:dyDescent="0.3">
      <c r="M1927" s="9">
        <v>1500</v>
      </c>
      <c r="N1927" s="9" t="s">
        <v>8219</v>
      </c>
    </row>
    <row r="1928" spans="13:14" x14ac:dyDescent="0.3">
      <c r="M1928" s="9">
        <v>1500</v>
      </c>
      <c r="N1928" s="9" t="s">
        <v>8219</v>
      </c>
    </row>
    <row r="1929" spans="13:14" x14ac:dyDescent="0.3">
      <c r="M1929" s="9">
        <v>600</v>
      </c>
      <c r="N1929" s="9" t="s">
        <v>8219</v>
      </c>
    </row>
    <row r="1930" spans="13:14" x14ac:dyDescent="0.3">
      <c r="M1930" s="9">
        <v>2550</v>
      </c>
      <c r="N1930" s="9" t="s">
        <v>8219</v>
      </c>
    </row>
    <row r="1931" spans="13:14" x14ac:dyDescent="0.3">
      <c r="M1931" s="9">
        <v>3200</v>
      </c>
      <c r="N1931" s="9" t="s">
        <v>8219</v>
      </c>
    </row>
    <row r="1932" spans="13:14" x14ac:dyDescent="0.3">
      <c r="M1932" s="9">
        <v>1000</v>
      </c>
      <c r="N1932" s="9" t="s">
        <v>8219</v>
      </c>
    </row>
    <row r="1933" spans="13:14" x14ac:dyDescent="0.3">
      <c r="M1933" s="9">
        <v>2000</v>
      </c>
      <c r="N1933" s="9" t="s">
        <v>8219</v>
      </c>
    </row>
    <row r="1934" spans="13:14" x14ac:dyDescent="0.3">
      <c r="M1934" s="9">
        <v>5250</v>
      </c>
      <c r="N1934" s="9" t="s">
        <v>8219</v>
      </c>
    </row>
    <row r="1935" spans="13:14" x14ac:dyDescent="0.3">
      <c r="M1935" s="9">
        <v>6000</v>
      </c>
      <c r="N1935" s="9" t="s">
        <v>8219</v>
      </c>
    </row>
    <row r="1936" spans="13:14" x14ac:dyDescent="0.3">
      <c r="M1936" s="9">
        <v>5000</v>
      </c>
      <c r="N1936" s="9" t="s">
        <v>8219</v>
      </c>
    </row>
    <row r="1937" spans="13:14" x14ac:dyDescent="0.3">
      <c r="M1937" s="9">
        <v>2500</v>
      </c>
      <c r="N1937" s="9" t="s">
        <v>8219</v>
      </c>
    </row>
    <row r="1938" spans="13:14" x14ac:dyDescent="0.3">
      <c r="M1938" s="9">
        <v>7500</v>
      </c>
      <c r="N1938" s="9" t="s">
        <v>8219</v>
      </c>
    </row>
    <row r="1939" spans="13:14" x14ac:dyDescent="0.3">
      <c r="M1939" s="9">
        <v>600</v>
      </c>
      <c r="N1939" s="9" t="s">
        <v>8219</v>
      </c>
    </row>
    <row r="1940" spans="13:14" x14ac:dyDescent="0.3">
      <c r="M1940" s="9">
        <v>15000</v>
      </c>
      <c r="N1940" s="9" t="s">
        <v>8219</v>
      </c>
    </row>
    <row r="1941" spans="13:14" x14ac:dyDescent="0.3">
      <c r="M1941" s="9">
        <v>10000</v>
      </c>
      <c r="N1941" s="9" t="s">
        <v>8219</v>
      </c>
    </row>
    <row r="1942" spans="13:14" x14ac:dyDescent="0.3">
      <c r="M1942" s="9">
        <v>650</v>
      </c>
      <c r="N1942" s="9" t="s">
        <v>8219</v>
      </c>
    </row>
    <row r="1943" spans="13:14" x14ac:dyDescent="0.3">
      <c r="M1943" s="9">
        <v>250000</v>
      </c>
      <c r="N1943" s="9" t="s">
        <v>8219</v>
      </c>
    </row>
    <row r="1944" spans="13:14" x14ac:dyDescent="0.3">
      <c r="M1944" s="9">
        <v>6000</v>
      </c>
      <c r="N1944" s="9" t="s">
        <v>8219</v>
      </c>
    </row>
    <row r="1945" spans="13:14" x14ac:dyDescent="0.3">
      <c r="M1945" s="9">
        <v>10000</v>
      </c>
      <c r="N1945" s="9" t="s">
        <v>8219</v>
      </c>
    </row>
    <row r="1946" spans="13:14" x14ac:dyDescent="0.3">
      <c r="M1946" s="9">
        <v>40000</v>
      </c>
      <c r="N1946" s="9" t="s">
        <v>8219</v>
      </c>
    </row>
    <row r="1947" spans="13:14" x14ac:dyDescent="0.3">
      <c r="M1947" s="9">
        <v>100000</v>
      </c>
      <c r="N1947" s="9" t="s">
        <v>8219</v>
      </c>
    </row>
    <row r="1948" spans="13:14" x14ac:dyDescent="0.3">
      <c r="M1948" s="9">
        <v>7500</v>
      </c>
      <c r="N1948" s="9" t="s">
        <v>8219</v>
      </c>
    </row>
    <row r="1949" spans="13:14" x14ac:dyDescent="0.3">
      <c r="M1949" s="9">
        <v>800</v>
      </c>
      <c r="N1949" s="9" t="s">
        <v>8219</v>
      </c>
    </row>
    <row r="1950" spans="13:14" x14ac:dyDescent="0.3">
      <c r="M1950" s="9">
        <v>100000</v>
      </c>
      <c r="N1950" s="9" t="s">
        <v>8219</v>
      </c>
    </row>
    <row r="1951" spans="13:14" x14ac:dyDescent="0.3">
      <c r="M1951" s="9">
        <v>50000</v>
      </c>
      <c r="N1951" s="9" t="s">
        <v>8219</v>
      </c>
    </row>
    <row r="1952" spans="13:14" x14ac:dyDescent="0.3">
      <c r="M1952" s="9">
        <v>48000</v>
      </c>
      <c r="N1952" s="9" t="s">
        <v>8219</v>
      </c>
    </row>
    <row r="1953" spans="13:14" x14ac:dyDescent="0.3">
      <c r="M1953" s="9">
        <v>50000</v>
      </c>
      <c r="N1953" s="9" t="s">
        <v>8219</v>
      </c>
    </row>
    <row r="1954" spans="13:14" x14ac:dyDescent="0.3">
      <c r="M1954" s="9">
        <v>35000</v>
      </c>
      <c r="N1954" s="9" t="s">
        <v>8219</v>
      </c>
    </row>
    <row r="1955" spans="13:14" x14ac:dyDescent="0.3">
      <c r="M1955" s="9">
        <v>15000</v>
      </c>
      <c r="N1955" s="9" t="s">
        <v>8219</v>
      </c>
    </row>
    <row r="1956" spans="13:14" x14ac:dyDescent="0.3">
      <c r="M1956" s="9">
        <v>50000</v>
      </c>
      <c r="N1956" s="9" t="s">
        <v>8219</v>
      </c>
    </row>
    <row r="1957" spans="13:14" x14ac:dyDescent="0.3">
      <c r="M1957" s="9">
        <v>42000</v>
      </c>
      <c r="N1957" s="9" t="s">
        <v>8219</v>
      </c>
    </row>
    <row r="1958" spans="13:14" x14ac:dyDescent="0.3">
      <c r="M1958" s="9">
        <v>60000</v>
      </c>
      <c r="N1958" s="9" t="s">
        <v>8219</v>
      </c>
    </row>
    <row r="1959" spans="13:14" x14ac:dyDescent="0.3">
      <c r="M1959" s="9">
        <v>30000</v>
      </c>
      <c r="N1959" s="9" t="s">
        <v>8219</v>
      </c>
    </row>
    <row r="1960" spans="13:14" x14ac:dyDescent="0.3">
      <c r="M1960" s="9">
        <v>7000</v>
      </c>
      <c r="N1960" s="9" t="s">
        <v>8219</v>
      </c>
    </row>
    <row r="1961" spans="13:14" x14ac:dyDescent="0.3">
      <c r="M1961" s="9">
        <v>10000</v>
      </c>
      <c r="N1961" s="9" t="s">
        <v>8219</v>
      </c>
    </row>
    <row r="1962" spans="13:14" x14ac:dyDescent="0.3">
      <c r="M1962" s="9">
        <v>70000</v>
      </c>
      <c r="N1962" s="9" t="s">
        <v>8219</v>
      </c>
    </row>
    <row r="1963" spans="13:14" x14ac:dyDescent="0.3">
      <c r="M1963" s="9">
        <v>10000</v>
      </c>
      <c r="N1963" s="9" t="s">
        <v>8219</v>
      </c>
    </row>
    <row r="1964" spans="13:14" x14ac:dyDescent="0.3">
      <c r="M1964" s="9">
        <v>10000</v>
      </c>
      <c r="N1964" s="9" t="s">
        <v>8219</v>
      </c>
    </row>
    <row r="1965" spans="13:14" x14ac:dyDescent="0.3">
      <c r="M1965" s="9">
        <v>19000</v>
      </c>
      <c r="N1965" s="9" t="s">
        <v>8219</v>
      </c>
    </row>
    <row r="1966" spans="13:14" x14ac:dyDescent="0.3">
      <c r="M1966" s="9">
        <v>89200</v>
      </c>
      <c r="N1966" s="9" t="s">
        <v>8219</v>
      </c>
    </row>
    <row r="1967" spans="13:14" x14ac:dyDescent="0.3">
      <c r="M1967" s="9">
        <v>5000</v>
      </c>
      <c r="N1967" s="9" t="s">
        <v>8219</v>
      </c>
    </row>
    <row r="1968" spans="13:14" x14ac:dyDescent="0.3">
      <c r="M1968" s="9">
        <v>100000</v>
      </c>
      <c r="N1968" s="9" t="s">
        <v>8219</v>
      </c>
    </row>
    <row r="1969" spans="13:14" x14ac:dyDescent="0.3">
      <c r="M1969" s="9">
        <v>20000</v>
      </c>
      <c r="N1969" s="9" t="s">
        <v>8219</v>
      </c>
    </row>
    <row r="1970" spans="13:14" x14ac:dyDescent="0.3">
      <c r="M1970" s="9">
        <v>50000</v>
      </c>
      <c r="N1970" s="9" t="s">
        <v>8219</v>
      </c>
    </row>
    <row r="1971" spans="13:14" x14ac:dyDescent="0.3">
      <c r="M1971" s="9">
        <v>20000</v>
      </c>
      <c r="N1971" s="9" t="s">
        <v>8219</v>
      </c>
    </row>
    <row r="1972" spans="13:14" x14ac:dyDescent="0.3">
      <c r="M1972" s="9">
        <v>5000</v>
      </c>
      <c r="N1972" s="9" t="s">
        <v>8219</v>
      </c>
    </row>
    <row r="1973" spans="13:14" x14ac:dyDescent="0.3">
      <c r="M1973" s="9">
        <v>400000</v>
      </c>
      <c r="N1973" s="9" t="s">
        <v>8219</v>
      </c>
    </row>
    <row r="1974" spans="13:14" x14ac:dyDescent="0.3">
      <c r="M1974" s="9">
        <v>2500</v>
      </c>
      <c r="N1974" s="9" t="s">
        <v>8219</v>
      </c>
    </row>
    <row r="1975" spans="13:14" x14ac:dyDescent="0.3">
      <c r="M1975" s="9">
        <v>198000</v>
      </c>
      <c r="N1975" s="9" t="s">
        <v>8219</v>
      </c>
    </row>
    <row r="1976" spans="13:14" x14ac:dyDescent="0.3">
      <c r="M1976" s="9">
        <v>20000</v>
      </c>
      <c r="N1976" s="9" t="s">
        <v>8219</v>
      </c>
    </row>
    <row r="1977" spans="13:14" x14ac:dyDescent="0.3">
      <c r="M1977" s="9">
        <v>16000</v>
      </c>
      <c r="N1977" s="9" t="s">
        <v>8219</v>
      </c>
    </row>
    <row r="1978" spans="13:14" x14ac:dyDescent="0.3">
      <c r="M1978" s="9">
        <v>4000</v>
      </c>
      <c r="N1978" s="9" t="s">
        <v>8219</v>
      </c>
    </row>
    <row r="1979" spans="13:14" x14ac:dyDescent="0.3">
      <c r="M1979" s="9">
        <v>50000</v>
      </c>
      <c r="N1979" s="9" t="s">
        <v>8219</v>
      </c>
    </row>
    <row r="1980" spans="13:14" x14ac:dyDescent="0.3">
      <c r="M1980" s="9">
        <v>50000</v>
      </c>
      <c r="N1980" s="9" t="s">
        <v>8219</v>
      </c>
    </row>
    <row r="1981" spans="13:14" x14ac:dyDescent="0.3">
      <c r="M1981" s="9">
        <v>200000</v>
      </c>
      <c r="N1981" s="9" t="s">
        <v>8219</v>
      </c>
    </row>
    <row r="1982" spans="13:14" x14ac:dyDescent="0.3">
      <c r="M1982" s="9">
        <v>50000</v>
      </c>
      <c r="N1982" s="9" t="s">
        <v>8219</v>
      </c>
    </row>
    <row r="1983" spans="13:14" x14ac:dyDescent="0.3">
      <c r="M1983" s="9">
        <v>7500</v>
      </c>
      <c r="N1983" s="9" t="s">
        <v>8221</v>
      </c>
    </row>
    <row r="1984" spans="13:14" x14ac:dyDescent="0.3">
      <c r="M1984" s="9">
        <v>180000</v>
      </c>
      <c r="N1984" s="9" t="s">
        <v>8221</v>
      </c>
    </row>
    <row r="1985" spans="13:14" x14ac:dyDescent="0.3">
      <c r="M1985" s="9">
        <v>33000</v>
      </c>
      <c r="N1985" s="9" t="s">
        <v>8221</v>
      </c>
    </row>
    <row r="1986" spans="13:14" x14ac:dyDescent="0.3">
      <c r="M1986" s="9">
        <v>15000</v>
      </c>
      <c r="N1986" s="9" t="s">
        <v>8221</v>
      </c>
    </row>
    <row r="1987" spans="13:14" x14ac:dyDescent="0.3">
      <c r="M1987" s="9">
        <v>1600</v>
      </c>
      <c r="N1987" s="9" t="s">
        <v>8221</v>
      </c>
    </row>
    <row r="1988" spans="13:14" x14ac:dyDescent="0.3">
      <c r="M1988" s="9">
        <v>2000</v>
      </c>
      <c r="N1988" s="9" t="s">
        <v>8221</v>
      </c>
    </row>
    <row r="1989" spans="13:14" x14ac:dyDescent="0.3">
      <c r="M1989" s="9">
        <v>5500</v>
      </c>
      <c r="N1989" s="9" t="s">
        <v>8221</v>
      </c>
    </row>
    <row r="1990" spans="13:14" x14ac:dyDescent="0.3">
      <c r="M1990" s="9">
        <v>6000</v>
      </c>
      <c r="N1990" s="9" t="s">
        <v>8221</v>
      </c>
    </row>
    <row r="1991" spans="13:14" x14ac:dyDescent="0.3">
      <c r="M1991" s="9">
        <v>5000</v>
      </c>
      <c r="N1991" s="9" t="s">
        <v>8221</v>
      </c>
    </row>
    <row r="1992" spans="13:14" x14ac:dyDescent="0.3">
      <c r="M1992" s="9">
        <v>3000</v>
      </c>
      <c r="N1992" s="9" t="s">
        <v>8221</v>
      </c>
    </row>
    <row r="1993" spans="13:14" x14ac:dyDescent="0.3">
      <c r="M1993" s="9">
        <v>2000</v>
      </c>
      <c r="N1993" s="9" t="s">
        <v>8221</v>
      </c>
    </row>
    <row r="1994" spans="13:14" x14ac:dyDescent="0.3">
      <c r="M1994" s="9">
        <v>1500</v>
      </c>
      <c r="N1994" s="9" t="s">
        <v>8221</v>
      </c>
    </row>
    <row r="1995" spans="13:14" x14ac:dyDescent="0.3">
      <c r="M1995" s="9">
        <v>2000</v>
      </c>
      <c r="N1995" s="9" t="s">
        <v>8221</v>
      </c>
    </row>
    <row r="1996" spans="13:14" x14ac:dyDescent="0.3">
      <c r="M1996" s="9">
        <v>3200</v>
      </c>
      <c r="N1996" s="9" t="s">
        <v>8221</v>
      </c>
    </row>
    <row r="1997" spans="13:14" x14ac:dyDescent="0.3">
      <c r="M1997" s="9">
        <v>1000</v>
      </c>
      <c r="N1997" s="9" t="s">
        <v>8221</v>
      </c>
    </row>
    <row r="1998" spans="13:14" x14ac:dyDescent="0.3">
      <c r="M1998" s="9">
        <v>133800</v>
      </c>
      <c r="N1998" s="9" t="s">
        <v>8221</v>
      </c>
    </row>
    <row r="1999" spans="13:14" x14ac:dyDescent="0.3">
      <c r="M1999" s="9">
        <v>6500</v>
      </c>
      <c r="N1999" s="9" t="s">
        <v>8221</v>
      </c>
    </row>
    <row r="2000" spans="13:14" x14ac:dyDescent="0.3">
      <c r="M2000" s="9">
        <v>2500</v>
      </c>
      <c r="N2000" s="9" t="s">
        <v>8221</v>
      </c>
    </row>
    <row r="2001" spans="13:14" x14ac:dyDescent="0.3">
      <c r="M2001" s="9">
        <v>31000</v>
      </c>
      <c r="N2001" s="9" t="s">
        <v>8221</v>
      </c>
    </row>
    <row r="2002" spans="13:14" x14ac:dyDescent="0.3">
      <c r="M2002" s="9">
        <v>5000</v>
      </c>
      <c r="N2002" s="9" t="s">
        <v>8221</v>
      </c>
    </row>
    <row r="2003" spans="13:14" x14ac:dyDescent="0.3">
      <c r="M2003" s="9">
        <v>55000</v>
      </c>
      <c r="N2003" s="9" t="s">
        <v>8219</v>
      </c>
    </row>
    <row r="2004" spans="13:14" x14ac:dyDescent="0.3">
      <c r="M2004" s="9">
        <v>50000</v>
      </c>
      <c r="N2004" s="9" t="s">
        <v>8219</v>
      </c>
    </row>
    <row r="2005" spans="13:14" x14ac:dyDescent="0.3">
      <c r="M2005" s="9">
        <v>500</v>
      </c>
      <c r="N2005" s="9" t="s">
        <v>8219</v>
      </c>
    </row>
    <row r="2006" spans="13:14" x14ac:dyDescent="0.3">
      <c r="M2006" s="9">
        <v>50000</v>
      </c>
      <c r="N2006" s="9" t="s">
        <v>8219</v>
      </c>
    </row>
    <row r="2007" spans="13:14" x14ac:dyDescent="0.3">
      <c r="M2007" s="9">
        <v>30000</v>
      </c>
      <c r="N2007" s="9" t="s">
        <v>8219</v>
      </c>
    </row>
    <row r="2008" spans="13:14" x14ac:dyDescent="0.3">
      <c r="M2008" s="9">
        <v>50000</v>
      </c>
      <c r="N2008" s="9" t="s">
        <v>8219</v>
      </c>
    </row>
    <row r="2009" spans="13:14" x14ac:dyDescent="0.3">
      <c r="M2009" s="9">
        <v>10000</v>
      </c>
      <c r="N2009" s="9" t="s">
        <v>8219</v>
      </c>
    </row>
    <row r="2010" spans="13:14" x14ac:dyDescent="0.3">
      <c r="M2010" s="9">
        <v>1570.79</v>
      </c>
      <c r="N2010" s="9" t="s">
        <v>8219</v>
      </c>
    </row>
    <row r="2011" spans="13:14" x14ac:dyDescent="0.3">
      <c r="M2011" s="9">
        <v>50000</v>
      </c>
      <c r="N2011" s="9" t="s">
        <v>8219</v>
      </c>
    </row>
    <row r="2012" spans="13:14" x14ac:dyDescent="0.3">
      <c r="M2012" s="9">
        <v>30000</v>
      </c>
      <c r="N2012" s="9" t="s">
        <v>8219</v>
      </c>
    </row>
    <row r="2013" spans="13:14" x14ac:dyDescent="0.3">
      <c r="M2013" s="9">
        <v>50000</v>
      </c>
      <c r="N2013" s="9" t="s">
        <v>8219</v>
      </c>
    </row>
    <row r="2014" spans="13:14" x14ac:dyDescent="0.3">
      <c r="M2014" s="9">
        <v>5000</v>
      </c>
      <c r="N2014" s="9" t="s">
        <v>8219</v>
      </c>
    </row>
    <row r="2015" spans="13:14" x14ac:dyDescent="0.3">
      <c r="M2015" s="9">
        <v>160000</v>
      </c>
      <c r="N2015" s="9" t="s">
        <v>8219</v>
      </c>
    </row>
    <row r="2016" spans="13:14" x14ac:dyDescent="0.3">
      <c r="M2016" s="9">
        <v>30000</v>
      </c>
      <c r="N2016" s="9" t="s">
        <v>8219</v>
      </c>
    </row>
    <row r="2017" spans="13:14" x14ac:dyDescent="0.3">
      <c r="M2017" s="9">
        <v>7200</v>
      </c>
      <c r="N2017" s="9" t="s">
        <v>8219</v>
      </c>
    </row>
    <row r="2018" spans="13:14" x14ac:dyDescent="0.3">
      <c r="M2018" s="9">
        <v>10000</v>
      </c>
      <c r="N2018" s="9" t="s">
        <v>8219</v>
      </c>
    </row>
    <row r="2019" spans="13:14" x14ac:dyDescent="0.3">
      <c r="M2019" s="9">
        <v>25000</v>
      </c>
      <c r="N2019" s="9" t="s">
        <v>8219</v>
      </c>
    </row>
    <row r="2020" spans="13:14" x14ac:dyDescent="0.3">
      <c r="M2020" s="9">
        <v>65000</v>
      </c>
      <c r="N2020" s="9" t="s">
        <v>8219</v>
      </c>
    </row>
    <row r="2021" spans="13:14" x14ac:dyDescent="0.3">
      <c r="M2021" s="9">
        <v>40000</v>
      </c>
      <c r="N2021" s="9" t="s">
        <v>8219</v>
      </c>
    </row>
    <row r="2022" spans="13:14" x14ac:dyDescent="0.3">
      <c r="M2022" s="9">
        <v>1500</v>
      </c>
      <c r="N2022" s="9" t="s">
        <v>8219</v>
      </c>
    </row>
    <row r="2023" spans="13:14" x14ac:dyDescent="0.3">
      <c r="M2023" s="9">
        <v>5000</v>
      </c>
      <c r="N2023" s="9" t="s">
        <v>8219</v>
      </c>
    </row>
    <row r="2024" spans="13:14" x14ac:dyDescent="0.3">
      <c r="M2024" s="9">
        <v>100000</v>
      </c>
      <c r="N2024" s="9" t="s">
        <v>8219</v>
      </c>
    </row>
    <row r="2025" spans="13:14" x14ac:dyDescent="0.3">
      <c r="M2025" s="9">
        <v>100000</v>
      </c>
      <c r="N2025" s="9" t="s">
        <v>8219</v>
      </c>
    </row>
    <row r="2026" spans="13:14" x14ac:dyDescent="0.3">
      <c r="M2026" s="9">
        <v>4000</v>
      </c>
      <c r="N2026" s="9" t="s">
        <v>8219</v>
      </c>
    </row>
    <row r="2027" spans="13:14" x14ac:dyDescent="0.3">
      <c r="M2027" s="9">
        <v>80000</v>
      </c>
      <c r="N2027" s="9" t="s">
        <v>8219</v>
      </c>
    </row>
    <row r="2028" spans="13:14" x14ac:dyDescent="0.3">
      <c r="M2028" s="9">
        <v>25000</v>
      </c>
      <c r="N2028" s="9" t="s">
        <v>8219</v>
      </c>
    </row>
    <row r="2029" spans="13:14" x14ac:dyDescent="0.3">
      <c r="M2029" s="9">
        <v>100000</v>
      </c>
      <c r="N2029" s="9" t="s">
        <v>8219</v>
      </c>
    </row>
    <row r="2030" spans="13:14" x14ac:dyDescent="0.3">
      <c r="M2030" s="9">
        <v>3000</v>
      </c>
      <c r="N2030" s="9" t="s">
        <v>8219</v>
      </c>
    </row>
    <row r="2031" spans="13:14" x14ac:dyDescent="0.3">
      <c r="M2031" s="9">
        <v>2500</v>
      </c>
      <c r="N2031" s="9" t="s">
        <v>8219</v>
      </c>
    </row>
    <row r="2032" spans="13:14" x14ac:dyDescent="0.3">
      <c r="M2032" s="9">
        <v>32768</v>
      </c>
      <c r="N2032" s="9" t="s">
        <v>8219</v>
      </c>
    </row>
    <row r="2033" spans="13:14" x14ac:dyDescent="0.3">
      <c r="M2033" s="9">
        <v>50000</v>
      </c>
      <c r="N2033" s="9" t="s">
        <v>8219</v>
      </c>
    </row>
    <row r="2034" spans="13:14" x14ac:dyDescent="0.3">
      <c r="M2034" s="9">
        <v>25000</v>
      </c>
      <c r="N2034" s="9" t="s">
        <v>8219</v>
      </c>
    </row>
    <row r="2035" spans="13:14" x14ac:dyDescent="0.3">
      <c r="M2035" s="9">
        <v>25000</v>
      </c>
      <c r="N2035" s="9" t="s">
        <v>8219</v>
      </c>
    </row>
    <row r="2036" spans="13:14" x14ac:dyDescent="0.3">
      <c r="M2036" s="9">
        <v>78000</v>
      </c>
      <c r="N2036" s="9" t="s">
        <v>8219</v>
      </c>
    </row>
    <row r="2037" spans="13:14" x14ac:dyDescent="0.3">
      <c r="M2037" s="9">
        <v>80000</v>
      </c>
      <c r="N2037" s="9" t="s">
        <v>8219</v>
      </c>
    </row>
    <row r="2038" spans="13:14" x14ac:dyDescent="0.3">
      <c r="M2038" s="9">
        <v>30000</v>
      </c>
      <c r="N2038" s="9" t="s">
        <v>8219</v>
      </c>
    </row>
    <row r="2039" spans="13:14" x14ac:dyDescent="0.3">
      <c r="M2039" s="9">
        <v>10000</v>
      </c>
      <c r="N2039" s="9" t="s">
        <v>8219</v>
      </c>
    </row>
    <row r="2040" spans="13:14" x14ac:dyDescent="0.3">
      <c r="M2040" s="9">
        <v>8000</v>
      </c>
      <c r="N2040" s="9" t="s">
        <v>8219</v>
      </c>
    </row>
    <row r="2041" spans="13:14" x14ac:dyDescent="0.3">
      <c r="M2041" s="9">
        <v>125000</v>
      </c>
      <c r="N2041" s="9" t="s">
        <v>8219</v>
      </c>
    </row>
    <row r="2042" spans="13:14" x14ac:dyDescent="0.3">
      <c r="M2042" s="9">
        <v>3000</v>
      </c>
      <c r="N2042" s="9" t="s">
        <v>8219</v>
      </c>
    </row>
    <row r="2043" spans="13:14" x14ac:dyDescent="0.3">
      <c r="M2043" s="9">
        <v>9500</v>
      </c>
      <c r="N2043" s="9" t="s">
        <v>8219</v>
      </c>
    </row>
    <row r="2044" spans="13:14" x14ac:dyDescent="0.3">
      <c r="M2044" s="9">
        <v>10000</v>
      </c>
      <c r="N2044" s="9" t="s">
        <v>8219</v>
      </c>
    </row>
    <row r="2045" spans="13:14" x14ac:dyDescent="0.3">
      <c r="M2045" s="9">
        <v>1385</v>
      </c>
      <c r="N2045" s="9" t="s">
        <v>8219</v>
      </c>
    </row>
    <row r="2046" spans="13:14" x14ac:dyDescent="0.3">
      <c r="M2046" s="9">
        <v>15000</v>
      </c>
      <c r="N2046" s="9" t="s">
        <v>8219</v>
      </c>
    </row>
    <row r="2047" spans="13:14" x14ac:dyDescent="0.3">
      <c r="M2047" s="9">
        <v>4900</v>
      </c>
      <c r="N2047" s="9" t="s">
        <v>8219</v>
      </c>
    </row>
    <row r="2048" spans="13:14" x14ac:dyDescent="0.3">
      <c r="M2048" s="9">
        <v>10000</v>
      </c>
      <c r="N2048" s="9" t="s">
        <v>8219</v>
      </c>
    </row>
    <row r="2049" spans="13:14" x14ac:dyDescent="0.3">
      <c r="M2049" s="9">
        <v>98000</v>
      </c>
      <c r="N2049" s="9" t="s">
        <v>8219</v>
      </c>
    </row>
    <row r="2050" spans="13:14" x14ac:dyDescent="0.3">
      <c r="M2050" s="9">
        <v>85000</v>
      </c>
      <c r="N2050" s="9" t="s">
        <v>8219</v>
      </c>
    </row>
    <row r="2051" spans="13:14" x14ac:dyDescent="0.3">
      <c r="M2051" s="9">
        <v>50000</v>
      </c>
      <c r="N2051" s="9" t="s">
        <v>8219</v>
      </c>
    </row>
    <row r="2052" spans="13:14" x14ac:dyDescent="0.3">
      <c r="M2052" s="9">
        <v>10000</v>
      </c>
      <c r="N2052" s="9" t="s">
        <v>8219</v>
      </c>
    </row>
    <row r="2053" spans="13:14" x14ac:dyDescent="0.3">
      <c r="M2053" s="9">
        <v>8000</v>
      </c>
      <c r="N2053" s="9" t="s">
        <v>8219</v>
      </c>
    </row>
    <row r="2054" spans="13:14" x14ac:dyDescent="0.3">
      <c r="M2054" s="9">
        <v>50000</v>
      </c>
      <c r="N2054" s="9" t="s">
        <v>8219</v>
      </c>
    </row>
    <row r="2055" spans="13:14" x14ac:dyDescent="0.3">
      <c r="M2055" s="9">
        <v>5000</v>
      </c>
      <c r="N2055" s="9" t="s">
        <v>8219</v>
      </c>
    </row>
    <row r="2056" spans="13:14" x14ac:dyDescent="0.3">
      <c r="M2056" s="9">
        <v>35000</v>
      </c>
      <c r="N2056" s="9" t="s">
        <v>8219</v>
      </c>
    </row>
    <row r="2057" spans="13:14" x14ac:dyDescent="0.3">
      <c r="M2057" s="9">
        <v>6000</v>
      </c>
      <c r="N2057" s="9" t="s">
        <v>8219</v>
      </c>
    </row>
    <row r="2058" spans="13:14" x14ac:dyDescent="0.3">
      <c r="M2058" s="9">
        <v>50000</v>
      </c>
      <c r="N2058" s="9" t="s">
        <v>8219</v>
      </c>
    </row>
    <row r="2059" spans="13:14" x14ac:dyDescent="0.3">
      <c r="M2059" s="9">
        <v>15000</v>
      </c>
      <c r="N2059" s="9" t="s">
        <v>8219</v>
      </c>
    </row>
    <row r="2060" spans="13:14" x14ac:dyDescent="0.3">
      <c r="M2060" s="9">
        <v>2560</v>
      </c>
      <c r="N2060" s="9" t="s">
        <v>8219</v>
      </c>
    </row>
    <row r="2061" spans="13:14" x14ac:dyDescent="0.3">
      <c r="M2061" s="9">
        <v>30000</v>
      </c>
      <c r="N2061" s="9" t="s">
        <v>8219</v>
      </c>
    </row>
    <row r="2062" spans="13:14" x14ac:dyDescent="0.3">
      <c r="M2062" s="9">
        <v>25000</v>
      </c>
      <c r="N2062" s="9" t="s">
        <v>8219</v>
      </c>
    </row>
    <row r="2063" spans="13:14" x14ac:dyDescent="0.3">
      <c r="M2063" s="9">
        <v>5000</v>
      </c>
      <c r="N2063" s="9" t="s">
        <v>8219</v>
      </c>
    </row>
    <row r="2064" spans="13:14" x14ac:dyDescent="0.3">
      <c r="M2064" s="9">
        <v>100000</v>
      </c>
      <c r="N2064" s="9" t="s">
        <v>8219</v>
      </c>
    </row>
    <row r="2065" spans="13:14" x14ac:dyDescent="0.3">
      <c r="M2065" s="9">
        <v>4000</v>
      </c>
      <c r="N2065" s="9" t="s">
        <v>8219</v>
      </c>
    </row>
    <row r="2066" spans="13:14" x14ac:dyDescent="0.3">
      <c r="M2066" s="9">
        <v>261962</v>
      </c>
      <c r="N2066" s="9" t="s">
        <v>8219</v>
      </c>
    </row>
    <row r="2067" spans="13:14" x14ac:dyDescent="0.3">
      <c r="M2067" s="9">
        <v>40000</v>
      </c>
      <c r="N2067" s="9" t="s">
        <v>8219</v>
      </c>
    </row>
    <row r="2068" spans="13:14" x14ac:dyDescent="0.3">
      <c r="M2068" s="9">
        <v>2000</v>
      </c>
      <c r="N2068" s="9" t="s">
        <v>8219</v>
      </c>
    </row>
    <row r="2069" spans="13:14" x14ac:dyDescent="0.3">
      <c r="M2069" s="9">
        <v>495</v>
      </c>
      <c r="N2069" s="9" t="s">
        <v>8219</v>
      </c>
    </row>
    <row r="2070" spans="13:14" x14ac:dyDescent="0.3">
      <c r="M2070" s="9">
        <v>25000</v>
      </c>
      <c r="N2070" s="9" t="s">
        <v>8219</v>
      </c>
    </row>
    <row r="2071" spans="13:14" x14ac:dyDescent="0.3">
      <c r="M2071" s="9">
        <v>50000</v>
      </c>
      <c r="N2071" s="9" t="s">
        <v>8219</v>
      </c>
    </row>
    <row r="2072" spans="13:14" x14ac:dyDescent="0.3">
      <c r="M2072" s="9">
        <v>125000</v>
      </c>
      <c r="N2072" s="9" t="s">
        <v>8219</v>
      </c>
    </row>
    <row r="2073" spans="13:14" x14ac:dyDescent="0.3">
      <c r="M2073" s="9">
        <v>20000</v>
      </c>
      <c r="N2073" s="9" t="s">
        <v>8219</v>
      </c>
    </row>
    <row r="2074" spans="13:14" x14ac:dyDescent="0.3">
      <c r="M2074" s="9">
        <v>71500</v>
      </c>
      <c r="N2074" s="9" t="s">
        <v>8219</v>
      </c>
    </row>
    <row r="2075" spans="13:14" x14ac:dyDescent="0.3">
      <c r="M2075" s="9">
        <v>100000</v>
      </c>
      <c r="N2075" s="9" t="s">
        <v>8219</v>
      </c>
    </row>
    <row r="2076" spans="13:14" x14ac:dyDescent="0.3">
      <c r="M2076" s="9">
        <v>600</v>
      </c>
      <c r="N2076" s="9" t="s">
        <v>8219</v>
      </c>
    </row>
    <row r="2077" spans="13:14" x14ac:dyDescent="0.3">
      <c r="M2077" s="9">
        <v>9999</v>
      </c>
      <c r="N2077" s="9" t="s">
        <v>8219</v>
      </c>
    </row>
    <row r="2078" spans="13:14" x14ac:dyDescent="0.3">
      <c r="M2078" s="9">
        <v>179000</v>
      </c>
      <c r="N2078" s="9" t="s">
        <v>8219</v>
      </c>
    </row>
    <row r="2079" spans="13:14" x14ac:dyDescent="0.3">
      <c r="M2079" s="9">
        <v>50000</v>
      </c>
      <c r="N2079" s="9" t="s">
        <v>8219</v>
      </c>
    </row>
    <row r="2080" spans="13:14" x14ac:dyDescent="0.3">
      <c r="M2080" s="9">
        <v>20000</v>
      </c>
      <c r="N2080" s="9" t="s">
        <v>8219</v>
      </c>
    </row>
    <row r="2081" spans="13:14" x14ac:dyDescent="0.3">
      <c r="M2081" s="9">
        <v>10000</v>
      </c>
      <c r="N2081" s="9" t="s">
        <v>8219</v>
      </c>
    </row>
    <row r="2082" spans="13:14" x14ac:dyDescent="0.3">
      <c r="M2082" s="9">
        <v>1000</v>
      </c>
      <c r="N2082" s="9" t="s">
        <v>8219</v>
      </c>
    </row>
    <row r="2083" spans="13:14" x14ac:dyDescent="0.3">
      <c r="M2083" s="9">
        <v>3500</v>
      </c>
      <c r="N2083" s="9" t="s">
        <v>8219</v>
      </c>
    </row>
    <row r="2084" spans="13:14" x14ac:dyDescent="0.3">
      <c r="M2084" s="9">
        <v>1500</v>
      </c>
      <c r="N2084" s="9" t="s">
        <v>8219</v>
      </c>
    </row>
    <row r="2085" spans="13:14" x14ac:dyDescent="0.3">
      <c r="M2085" s="9">
        <v>750</v>
      </c>
      <c r="N2085" s="9" t="s">
        <v>8219</v>
      </c>
    </row>
    <row r="2086" spans="13:14" x14ac:dyDescent="0.3">
      <c r="M2086" s="9">
        <v>3000</v>
      </c>
      <c r="N2086" s="9" t="s">
        <v>8219</v>
      </c>
    </row>
    <row r="2087" spans="13:14" x14ac:dyDescent="0.3">
      <c r="M2087" s="9">
        <v>6000</v>
      </c>
      <c r="N2087" s="9" t="s">
        <v>8219</v>
      </c>
    </row>
    <row r="2088" spans="13:14" x14ac:dyDescent="0.3">
      <c r="M2088" s="9">
        <v>4000</v>
      </c>
      <c r="N2088" s="9" t="s">
        <v>8219</v>
      </c>
    </row>
    <row r="2089" spans="13:14" x14ac:dyDescent="0.3">
      <c r="M2089" s="9">
        <v>1500</v>
      </c>
      <c r="N2089" s="9" t="s">
        <v>8219</v>
      </c>
    </row>
    <row r="2090" spans="13:14" x14ac:dyDescent="0.3">
      <c r="M2090" s="9">
        <v>3000</v>
      </c>
      <c r="N2090" s="9" t="s">
        <v>8219</v>
      </c>
    </row>
    <row r="2091" spans="13:14" x14ac:dyDescent="0.3">
      <c r="M2091" s="9">
        <v>2500</v>
      </c>
      <c r="N2091" s="9" t="s">
        <v>8219</v>
      </c>
    </row>
    <row r="2092" spans="13:14" x14ac:dyDescent="0.3">
      <c r="M2092" s="9">
        <v>8000</v>
      </c>
      <c r="N2092" s="9" t="s">
        <v>8219</v>
      </c>
    </row>
    <row r="2093" spans="13:14" x14ac:dyDescent="0.3">
      <c r="M2093" s="9">
        <v>18000</v>
      </c>
      <c r="N2093" s="9" t="s">
        <v>8219</v>
      </c>
    </row>
    <row r="2094" spans="13:14" x14ac:dyDescent="0.3">
      <c r="M2094" s="9">
        <v>6000</v>
      </c>
      <c r="N2094" s="9" t="s">
        <v>8219</v>
      </c>
    </row>
    <row r="2095" spans="13:14" x14ac:dyDescent="0.3">
      <c r="M2095" s="9">
        <v>1500</v>
      </c>
      <c r="N2095" s="9" t="s">
        <v>8219</v>
      </c>
    </row>
    <row r="2096" spans="13:14" x14ac:dyDescent="0.3">
      <c r="M2096" s="9">
        <v>3500</v>
      </c>
      <c r="N2096" s="9" t="s">
        <v>8219</v>
      </c>
    </row>
    <row r="2097" spans="13:14" x14ac:dyDescent="0.3">
      <c r="M2097" s="9">
        <v>2500</v>
      </c>
      <c r="N2097" s="9" t="s">
        <v>8219</v>
      </c>
    </row>
    <row r="2098" spans="13:14" x14ac:dyDescent="0.3">
      <c r="M2098" s="9">
        <v>600</v>
      </c>
      <c r="N2098" s="9" t="s">
        <v>8219</v>
      </c>
    </row>
    <row r="2099" spans="13:14" x14ac:dyDescent="0.3">
      <c r="M2099" s="9">
        <v>3000</v>
      </c>
      <c r="N2099" s="9" t="s">
        <v>8219</v>
      </c>
    </row>
    <row r="2100" spans="13:14" x14ac:dyDescent="0.3">
      <c r="M2100" s="9">
        <v>6000</v>
      </c>
      <c r="N2100" s="9" t="s">
        <v>8219</v>
      </c>
    </row>
    <row r="2101" spans="13:14" x14ac:dyDescent="0.3">
      <c r="M2101" s="9">
        <v>3000</v>
      </c>
      <c r="N2101" s="9" t="s">
        <v>8219</v>
      </c>
    </row>
    <row r="2102" spans="13:14" x14ac:dyDescent="0.3">
      <c r="M2102" s="9">
        <v>600</v>
      </c>
      <c r="N2102" s="9" t="s">
        <v>8219</v>
      </c>
    </row>
    <row r="2103" spans="13:14" x14ac:dyDescent="0.3">
      <c r="M2103" s="9">
        <v>2000</v>
      </c>
      <c r="N2103" s="9" t="s">
        <v>8219</v>
      </c>
    </row>
    <row r="2104" spans="13:14" x14ac:dyDescent="0.3">
      <c r="M2104" s="9">
        <v>1000</v>
      </c>
      <c r="N2104" s="9" t="s">
        <v>8219</v>
      </c>
    </row>
    <row r="2105" spans="13:14" x14ac:dyDescent="0.3">
      <c r="M2105" s="9">
        <v>7777</v>
      </c>
      <c r="N2105" s="9" t="s">
        <v>8219</v>
      </c>
    </row>
    <row r="2106" spans="13:14" x14ac:dyDescent="0.3">
      <c r="M2106" s="9">
        <v>800</v>
      </c>
      <c r="N2106" s="9" t="s">
        <v>8219</v>
      </c>
    </row>
    <row r="2107" spans="13:14" x14ac:dyDescent="0.3">
      <c r="M2107" s="9">
        <v>2000</v>
      </c>
      <c r="N2107" s="9" t="s">
        <v>8219</v>
      </c>
    </row>
    <row r="2108" spans="13:14" x14ac:dyDescent="0.3">
      <c r="M2108" s="9">
        <v>2200</v>
      </c>
      <c r="N2108" s="9" t="s">
        <v>8219</v>
      </c>
    </row>
    <row r="2109" spans="13:14" x14ac:dyDescent="0.3">
      <c r="M2109" s="9">
        <v>2000</v>
      </c>
      <c r="N2109" s="9" t="s">
        <v>8219</v>
      </c>
    </row>
    <row r="2110" spans="13:14" x14ac:dyDescent="0.3">
      <c r="M2110" s="9">
        <v>16000</v>
      </c>
      <c r="N2110" s="9" t="s">
        <v>8219</v>
      </c>
    </row>
    <row r="2111" spans="13:14" x14ac:dyDescent="0.3">
      <c r="M2111" s="9">
        <v>4000</v>
      </c>
      <c r="N2111" s="9" t="s">
        <v>8219</v>
      </c>
    </row>
    <row r="2112" spans="13:14" x14ac:dyDescent="0.3">
      <c r="M2112" s="9">
        <v>2000</v>
      </c>
      <c r="N2112" s="9" t="s">
        <v>8219</v>
      </c>
    </row>
    <row r="2113" spans="13:14" x14ac:dyDescent="0.3">
      <c r="M2113" s="9">
        <v>2000</v>
      </c>
      <c r="N2113" s="9" t="s">
        <v>8219</v>
      </c>
    </row>
    <row r="2114" spans="13:14" x14ac:dyDescent="0.3">
      <c r="M2114" s="9">
        <v>300</v>
      </c>
      <c r="N2114" s="9" t="s">
        <v>8219</v>
      </c>
    </row>
    <row r="2115" spans="13:14" x14ac:dyDescent="0.3">
      <c r="M2115" s="9">
        <v>7000</v>
      </c>
      <c r="N2115" s="9" t="s">
        <v>8219</v>
      </c>
    </row>
    <row r="2116" spans="13:14" x14ac:dyDescent="0.3">
      <c r="M2116" s="9">
        <v>5000</v>
      </c>
      <c r="N2116" s="9" t="s">
        <v>8219</v>
      </c>
    </row>
    <row r="2117" spans="13:14" x14ac:dyDescent="0.3">
      <c r="M2117" s="9">
        <v>1500</v>
      </c>
      <c r="N2117" s="9" t="s">
        <v>8219</v>
      </c>
    </row>
    <row r="2118" spans="13:14" x14ac:dyDescent="0.3">
      <c r="M2118" s="9">
        <v>48000</v>
      </c>
      <c r="N2118" s="9" t="s">
        <v>8219</v>
      </c>
    </row>
    <row r="2119" spans="13:14" x14ac:dyDescent="0.3">
      <c r="M2119" s="9">
        <v>1200</v>
      </c>
      <c r="N2119" s="9" t="s">
        <v>8219</v>
      </c>
    </row>
    <row r="2120" spans="13:14" x14ac:dyDescent="0.3">
      <c r="M2120" s="9">
        <v>1000</v>
      </c>
      <c r="N2120" s="9" t="s">
        <v>8219</v>
      </c>
    </row>
    <row r="2121" spans="13:14" x14ac:dyDescent="0.3">
      <c r="M2121" s="9">
        <v>2000</v>
      </c>
      <c r="N2121" s="9" t="s">
        <v>8219</v>
      </c>
    </row>
    <row r="2122" spans="13:14" x14ac:dyDescent="0.3">
      <c r="M2122" s="9">
        <v>8000</v>
      </c>
      <c r="N2122" s="9" t="s">
        <v>8219</v>
      </c>
    </row>
    <row r="2123" spans="13:14" x14ac:dyDescent="0.3">
      <c r="M2123" s="9">
        <v>50000</v>
      </c>
      <c r="N2123" s="9" t="s">
        <v>8221</v>
      </c>
    </row>
    <row r="2124" spans="13:14" x14ac:dyDescent="0.3">
      <c r="M2124" s="9">
        <v>80000</v>
      </c>
      <c r="N2124" s="9" t="s">
        <v>8221</v>
      </c>
    </row>
    <row r="2125" spans="13:14" x14ac:dyDescent="0.3">
      <c r="M2125" s="9">
        <v>500</v>
      </c>
      <c r="N2125" s="9" t="s">
        <v>8221</v>
      </c>
    </row>
    <row r="2126" spans="13:14" x14ac:dyDescent="0.3">
      <c r="M2126" s="9">
        <v>1100</v>
      </c>
      <c r="N2126" s="9" t="s">
        <v>8221</v>
      </c>
    </row>
    <row r="2127" spans="13:14" x14ac:dyDescent="0.3">
      <c r="M2127" s="9">
        <v>60000</v>
      </c>
      <c r="N2127" s="9" t="s">
        <v>8221</v>
      </c>
    </row>
    <row r="2128" spans="13:14" x14ac:dyDescent="0.3">
      <c r="M2128" s="9">
        <v>20000</v>
      </c>
      <c r="N2128" s="9" t="s">
        <v>8221</v>
      </c>
    </row>
    <row r="2129" spans="13:14" x14ac:dyDescent="0.3">
      <c r="M2129" s="9">
        <v>28000</v>
      </c>
      <c r="N2129" s="9" t="s">
        <v>8221</v>
      </c>
    </row>
    <row r="2130" spans="13:14" x14ac:dyDescent="0.3">
      <c r="M2130" s="9">
        <v>15000</v>
      </c>
      <c r="N2130" s="9" t="s">
        <v>8221</v>
      </c>
    </row>
    <row r="2131" spans="13:14" x14ac:dyDescent="0.3">
      <c r="M2131" s="9">
        <v>2000</v>
      </c>
      <c r="N2131" s="9" t="s">
        <v>8221</v>
      </c>
    </row>
    <row r="2132" spans="13:14" x14ac:dyDescent="0.3">
      <c r="M2132" s="9">
        <v>42000</v>
      </c>
      <c r="N2132" s="9" t="s">
        <v>8221</v>
      </c>
    </row>
    <row r="2133" spans="13:14" x14ac:dyDescent="0.3">
      <c r="M2133" s="9">
        <v>500</v>
      </c>
      <c r="N2133" s="9" t="s">
        <v>8221</v>
      </c>
    </row>
    <row r="2134" spans="13:14" x14ac:dyDescent="0.3">
      <c r="M2134" s="9">
        <v>100000</v>
      </c>
      <c r="N2134" s="9" t="s">
        <v>8221</v>
      </c>
    </row>
    <row r="2135" spans="13:14" x14ac:dyDescent="0.3">
      <c r="M2135" s="9">
        <v>1000</v>
      </c>
      <c r="N2135" s="9" t="s">
        <v>8221</v>
      </c>
    </row>
    <row r="2136" spans="13:14" x14ac:dyDescent="0.3">
      <c r="M2136" s="9">
        <v>6000</v>
      </c>
      <c r="N2136" s="9" t="s">
        <v>8221</v>
      </c>
    </row>
    <row r="2137" spans="13:14" x14ac:dyDescent="0.3">
      <c r="M2137" s="9">
        <v>5000</v>
      </c>
      <c r="N2137" s="9" t="s">
        <v>8221</v>
      </c>
    </row>
    <row r="2138" spans="13:14" x14ac:dyDescent="0.3">
      <c r="M2138" s="9">
        <v>80000</v>
      </c>
      <c r="N2138" s="9" t="s">
        <v>8221</v>
      </c>
    </row>
    <row r="2139" spans="13:14" x14ac:dyDescent="0.3">
      <c r="M2139" s="9">
        <v>50000</v>
      </c>
      <c r="N2139" s="9" t="s">
        <v>8221</v>
      </c>
    </row>
    <row r="2140" spans="13:14" x14ac:dyDescent="0.3">
      <c r="M2140" s="9">
        <v>1000</v>
      </c>
      <c r="N2140" s="9" t="s">
        <v>8221</v>
      </c>
    </row>
    <row r="2141" spans="13:14" x14ac:dyDescent="0.3">
      <c r="M2141" s="9">
        <v>30000</v>
      </c>
      <c r="N2141" s="9" t="s">
        <v>8221</v>
      </c>
    </row>
    <row r="2142" spans="13:14" x14ac:dyDescent="0.3">
      <c r="M2142" s="9">
        <v>500000</v>
      </c>
      <c r="N2142" s="9" t="s">
        <v>8221</v>
      </c>
    </row>
    <row r="2143" spans="13:14" x14ac:dyDescent="0.3">
      <c r="M2143" s="9">
        <v>15000</v>
      </c>
      <c r="N2143" s="9" t="s">
        <v>8221</v>
      </c>
    </row>
    <row r="2144" spans="13:14" x14ac:dyDescent="0.3">
      <c r="M2144" s="9">
        <v>10500</v>
      </c>
      <c r="N2144" s="9" t="s">
        <v>8221</v>
      </c>
    </row>
    <row r="2145" spans="13:14" x14ac:dyDescent="0.3">
      <c r="M2145" s="9">
        <v>2000</v>
      </c>
      <c r="N2145" s="9" t="s">
        <v>8221</v>
      </c>
    </row>
    <row r="2146" spans="13:14" x14ac:dyDescent="0.3">
      <c r="M2146" s="9">
        <v>35500</v>
      </c>
      <c r="N2146" s="9" t="s">
        <v>8221</v>
      </c>
    </row>
    <row r="2147" spans="13:14" x14ac:dyDescent="0.3">
      <c r="M2147" s="9">
        <v>15000</v>
      </c>
      <c r="N2147" s="9" t="s">
        <v>8221</v>
      </c>
    </row>
    <row r="2148" spans="13:14" x14ac:dyDescent="0.3">
      <c r="M2148" s="9">
        <v>5000</v>
      </c>
      <c r="N2148" s="9" t="s">
        <v>8221</v>
      </c>
    </row>
    <row r="2149" spans="13:14" x14ac:dyDescent="0.3">
      <c r="M2149" s="9">
        <v>390000</v>
      </c>
      <c r="N2149" s="9" t="s">
        <v>8221</v>
      </c>
    </row>
    <row r="2150" spans="13:14" x14ac:dyDescent="0.3">
      <c r="M2150" s="9">
        <v>100</v>
      </c>
      <c r="N2150" s="9" t="s">
        <v>8221</v>
      </c>
    </row>
    <row r="2151" spans="13:14" x14ac:dyDescent="0.3">
      <c r="M2151" s="9">
        <v>2000</v>
      </c>
      <c r="N2151" s="9" t="s">
        <v>8221</v>
      </c>
    </row>
    <row r="2152" spans="13:14" x14ac:dyDescent="0.3">
      <c r="M2152" s="9">
        <v>50000</v>
      </c>
      <c r="N2152" s="9" t="s">
        <v>8221</v>
      </c>
    </row>
    <row r="2153" spans="13:14" x14ac:dyDescent="0.3">
      <c r="M2153" s="9">
        <v>45000</v>
      </c>
      <c r="N2153" s="9" t="s">
        <v>8221</v>
      </c>
    </row>
    <row r="2154" spans="13:14" x14ac:dyDescent="0.3">
      <c r="M2154" s="9">
        <v>30000</v>
      </c>
      <c r="N2154" s="9" t="s">
        <v>8221</v>
      </c>
    </row>
    <row r="2155" spans="13:14" x14ac:dyDescent="0.3">
      <c r="M2155" s="9">
        <v>372625</v>
      </c>
      <c r="N2155" s="9" t="s">
        <v>8221</v>
      </c>
    </row>
    <row r="2156" spans="13:14" x14ac:dyDescent="0.3">
      <c r="M2156" s="9">
        <v>250</v>
      </c>
      <c r="N2156" s="9" t="s">
        <v>8221</v>
      </c>
    </row>
    <row r="2157" spans="13:14" x14ac:dyDescent="0.3">
      <c r="M2157" s="9">
        <v>5000</v>
      </c>
      <c r="N2157" s="9" t="s">
        <v>8221</v>
      </c>
    </row>
    <row r="2158" spans="13:14" x14ac:dyDescent="0.3">
      <c r="M2158" s="9">
        <v>56000</v>
      </c>
      <c r="N2158" s="9" t="s">
        <v>8221</v>
      </c>
    </row>
    <row r="2159" spans="13:14" x14ac:dyDescent="0.3">
      <c r="M2159" s="9">
        <v>75000</v>
      </c>
      <c r="N2159" s="9" t="s">
        <v>8221</v>
      </c>
    </row>
    <row r="2160" spans="13:14" x14ac:dyDescent="0.3">
      <c r="M2160" s="9">
        <v>300000</v>
      </c>
      <c r="N2160" s="9" t="s">
        <v>8221</v>
      </c>
    </row>
    <row r="2161" spans="13:14" x14ac:dyDescent="0.3">
      <c r="M2161" s="9">
        <v>3600</v>
      </c>
      <c r="N2161" s="9" t="s">
        <v>8221</v>
      </c>
    </row>
    <row r="2162" spans="13:14" x14ac:dyDescent="0.3">
      <c r="M2162" s="9">
        <v>10000</v>
      </c>
      <c r="N2162" s="9" t="s">
        <v>8221</v>
      </c>
    </row>
    <row r="2163" spans="13:14" x14ac:dyDescent="0.3">
      <c r="M2163" s="9">
        <v>400</v>
      </c>
      <c r="N2163" s="9" t="s">
        <v>8219</v>
      </c>
    </row>
    <row r="2164" spans="13:14" x14ac:dyDescent="0.3">
      <c r="M2164" s="9">
        <v>4500</v>
      </c>
      <c r="N2164" s="9" t="s">
        <v>8219</v>
      </c>
    </row>
    <row r="2165" spans="13:14" x14ac:dyDescent="0.3">
      <c r="M2165" s="9">
        <v>2500</v>
      </c>
      <c r="N2165" s="9" t="s">
        <v>8219</v>
      </c>
    </row>
    <row r="2166" spans="13:14" x14ac:dyDescent="0.3">
      <c r="M2166" s="9">
        <v>5500</v>
      </c>
      <c r="N2166" s="9" t="s">
        <v>8219</v>
      </c>
    </row>
    <row r="2167" spans="13:14" x14ac:dyDescent="0.3">
      <c r="M2167" s="9">
        <v>2500</v>
      </c>
      <c r="N2167" s="9" t="s">
        <v>8219</v>
      </c>
    </row>
    <row r="2168" spans="13:14" x14ac:dyDescent="0.3">
      <c r="M2168" s="9">
        <v>2000</v>
      </c>
      <c r="N2168" s="9" t="s">
        <v>8219</v>
      </c>
    </row>
    <row r="2169" spans="13:14" x14ac:dyDescent="0.3">
      <c r="M2169" s="9">
        <v>150</v>
      </c>
      <c r="N2169" s="9" t="s">
        <v>8219</v>
      </c>
    </row>
    <row r="2170" spans="13:14" x14ac:dyDescent="0.3">
      <c r="M2170" s="9">
        <v>18000</v>
      </c>
      <c r="N2170" s="9" t="s">
        <v>8219</v>
      </c>
    </row>
    <row r="2171" spans="13:14" x14ac:dyDescent="0.3">
      <c r="M2171" s="9">
        <v>153</v>
      </c>
      <c r="N2171" s="9" t="s">
        <v>8219</v>
      </c>
    </row>
    <row r="2172" spans="13:14" x14ac:dyDescent="0.3">
      <c r="M2172" s="9">
        <v>350</v>
      </c>
      <c r="N2172" s="9" t="s">
        <v>8219</v>
      </c>
    </row>
    <row r="2173" spans="13:14" x14ac:dyDescent="0.3">
      <c r="M2173" s="9">
        <v>4000</v>
      </c>
      <c r="N2173" s="9" t="s">
        <v>8219</v>
      </c>
    </row>
    <row r="2174" spans="13:14" x14ac:dyDescent="0.3">
      <c r="M2174" s="9">
        <v>1000</v>
      </c>
      <c r="N2174" s="9" t="s">
        <v>8219</v>
      </c>
    </row>
    <row r="2175" spans="13:14" x14ac:dyDescent="0.3">
      <c r="M2175" s="9">
        <v>4200</v>
      </c>
      <c r="N2175" s="9" t="s">
        <v>8219</v>
      </c>
    </row>
    <row r="2176" spans="13:14" x14ac:dyDescent="0.3">
      <c r="M2176" s="9">
        <v>4000</v>
      </c>
      <c r="N2176" s="9" t="s">
        <v>8219</v>
      </c>
    </row>
    <row r="2177" spans="13:14" x14ac:dyDescent="0.3">
      <c r="M2177" s="9">
        <v>700</v>
      </c>
      <c r="N2177" s="9" t="s">
        <v>8219</v>
      </c>
    </row>
    <row r="2178" spans="13:14" x14ac:dyDescent="0.3">
      <c r="M2178" s="9">
        <v>5000</v>
      </c>
      <c r="N2178" s="9" t="s">
        <v>8219</v>
      </c>
    </row>
    <row r="2179" spans="13:14" x14ac:dyDescent="0.3">
      <c r="M2179" s="9">
        <v>2500</v>
      </c>
      <c r="N2179" s="9" t="s">
        <v>8219</v>
      </c>
    </row>
    <row r="2180" spans="13:14" x14ac:dyDescent="0.3">
      <c r="M2180" s="9">
        <v>25000</v>
      </c>
      <c r="N2180" s="9" t="s">
        <v>8219</v>
      </c>
    </row>
    <row r="2181" spans="13:14" x14ac:dyDescent="0.3">
      <c r="M2181" s="9">
        <v>1000</v>
      </c>
      <c r="N2181" s="9" t="s">
        <v>8219</v>
      </c>
    </row>
    <row r="2182" spans="13:14" x14ac:dyDescent="0.3">
      <c r="M2182" s="9">
        <v>5000</v>
      </c>
      <c r="N2182" s="9" t="s">
        <v>8219</v>
      </c>
    </row>
    <row r="2183" spans="13:14" x14ac:dyDescent="0.3">
      <c r="M2183" s="9">
        <v>2000</v>
      </c>
      <c r="N2183" s="9" t="s">
        <v>8219</v>
      </c>
    </row>
    <row r="2184" spans="13:14" x14ac:dyDescent="0.3">
      <c r="M2184" s="9">
        <v>3000</v>
      </c>
      <c r="N2184" s="9" t="s">
        <v>8219</v>
      </c>
    </row>
    <row r="2185" spans="13:14" x14ac:dyDescent="0.3">
      <c r="M2185" s="9">
        <v>1800</v>
      </c>
      <c r="N2185" s="9" t="s">
        <v>8219</v>
      </c>
    </row>
    <row r="2186" spans="13:14" x14ac:dyDescent="0.3">
      <c r="M2186" s="9">
        <v>10000</v>
      </c>
      <c r="N2186" s="9" t="s">
        <v>8219</v>
      </c>
    </row>
    <row r="2187" spans="13:14" x14ac:dyDescent="0.3">
      <c r="M2187" s="9">
        <v>5000</v>
      </c>
      <c r="N2187" s="9" t="s">
        <v>8219</v>
      </c>
    </row>
    <row r="2188" spans="13:14" x14ac:dyDescent="0.3">
      <c r="M2188" s="9">
        <v>20000</v>
      </c>
      <c r="N2188" s="9" t="s">
        <v>8219</v>
      </c>
    </row>
    <row r="2189" spans="13:14" x14ac:dyDescent="0.3">
      <c r="M2189" s="9">
        <v>20000</v>
      </c>
      <c r="N2189" s="9" t="s">
        <v>8219</v>
      </c>
    </row>
    <row r="2190" spans="13:14" x14ac:dyDescent="0.3">
      <c r="M2190" s="9">
        <v>5494</v>
      </c>
      <c r="N2190" s="9" t="s">
        <v>8219</v>
      </c>
    </row>
    <row r="2191" spans="13:14" x14ac:dyDescent="0.3">
      <c r="M2191" s="9">
        <v>1200</v>
      </c>
      <c r="N2191" s="9" t="s">
        <v>8219</v>
      </c>
    </row>
    <row r="2192" spans="13:14" x14ac:dyDescent="0.3">
      <c r="M2192" s="9">
        <v>19000</v>
      </c>
      <c r="N2192" s="9" t="s">
        <v>8219</v>
      </c>
    </row>
    <row r="2193" spans="13:14" x14ac:dyDescent="0.3">
      <c r="M2193" s="9">
        <v>750</v>
      </c>
      <c r="N2193" s="9" t="s">
        <v>8219</v>
      </c>
    </row>
    <row r="2194" spans="13:14" x14ac:dyDescent="0.3">
      <c r="M2194" s="9">
        <v>12000</v>
      </c>
      <c r="N2194" s="9" t="s">
        <v>8219</v>
      </c>
    </row>
    <row r="2195" spans="13:14" x14ac:dyDescent="0.3">
      <c r="M2195" s="9">
        <v>15000</v>
      </c>
      <c r="N2195" s="9" t="s">
        <v>8219</v>
      </c>
    </row>
    <row r="2196" spans="13:14" x14ac:dyDescent="0.3">
      <c r="M2196" s="9">
        <v>10000</v>
      </c>
      <c r="N2196" s="9" t="s">
        <v>8219</v>
      </c>
    </row>
    <row r="2197" spans="13:14" x14ac:dyDescent="0.3">
      <c r="M2197" s="9">
        <v>4600</v>
      </c>
      <c r="N2197" s="9" t="s">
        <v>8219</v>
      </c>
    </row>
    <row r="2198" spans="13:14" x14ac:dyDescent="0.3">
      <c r="M2198" s="9">
        <v>14000</v>
      </c>
      <c r="N2198" s="9" t="s">
        <v>8219</v>
      </c>
    </row>
    <row r="2199" spans="13:14" x14ac:dyDescent="0.3">
      <c r="M2199" s="9">
        <v>30000</v>
      </c>
      <c r="N2199" s="9" t="s">
        <v>8219</v>
      </c>
    </row>
    <row r="2200" spans="13:14" x14ac:dyDescent="0.3">
      <c r="M2200" s="9">
        <v>40000</v>
      </c>
      <c r="N2200" s="9" t="s">
        <v>8219</v>
      </c>
    </row>
    <row r="2201" spans="13:14" x14ac:dyDescent="0.3">
      <c r="M2201" s="9">
        <v>9000</v>
      </c>
      <c r="N2201" s="9" t="s">
        <v>8219</v>
      </c>
    </row>
    <row r="2202" spans="13:14" x14ac:dyDescent="0.3">
      <c r="M2202" s="9">
        <v>2000</v>
      </c>
      <c r="N2202" s="9" t="s">
        <v>8219</v>
      </c>
    </row>
    <row r="2203" spans="13:14" x14ac:dyDescent="0.3">
      <c r="M2203" s="9">
        <v>110</v>
      </c>
      <c r="N2203" s="9" t="s">
        <v>8219</v>
      </c>
    </row>
    <row r="2204" spans="13:14" x14ac:dyDescent="0.3">
      <c r="M2204" s="9">
        <v>4000</v>
      </c>
      <c r="N2204" s="9" t="s">
        <v>8219</v>
      </c>
    </row>
    <row r="2205" spans="13:14" x14ac:dyDescent="0.3">
      <c r="M2205" s="9">
        <v>2000</v>
      </c>
      <c r="N2205" s="9" t="s">
        <v>8219</v>
      </c>
    </row>
    <row r="2206" spans="13:14" x14ac:dyDescent="0.3">
      <c r="M2206" s="9">
        <v>1500</v>
      </c>
      <c r="N2206" s="9" t="s">
        <v>8219</v>
      </c>
    </row>
    <row r="2207" spans="13:14" x14ac:dyDescent="0.3">
      <c r="M2207" s="9">
        <v>750</v>
      </c>
      <c r="N2207" s="9" t="s">
        <v>8219</v>
      </c>
    </row>
    <row r="2208" spans="13:14" x14ac:dyDescent="0.3">
      <c r="M2208" s="9">
        <v>1100</v>
      </c>
      <c r="N2208" s="9" t="s">
        <v>8219</v>
      </c>
    </row>
    <row r="2209" spans="13:14" x14ac:dyDescent="0.3">
      <c r="M2209" s="9">
        <v>2000</v>
      </c>
      <c r="N2209" s="9" t="s">
        <v>8219</v>
      </c>
    </row>
    <row r="2210" spans="13:14" x14ac:dyDescent="0.3">
      <c r="M2210" s="9">
        <v>1000</v>
      </c>
      <c r="N2210" s="9" t="s">
        <v>8219</v>
      </c>
    </row>
    <row r="2211" spans="13:14" x14ac:dyDescent="0.3">
      <c r="M2211" s="9">
        <v>500</v>
      </c>
      <c r="N2211" s="9" t="s">
        <v>8219</v>
      </c>
    </row>
    <row r="2212" spans="13:14" x14ac:dyDescent="0.3">
      <c r="M2212" s="9">
        <v>4000</v>
      </c>
      <c r="N2212" s="9" t="s">
        <v>8219</v>
      </c>
    </row>
    <row r="2213" spans="13:14" x14ac:dyDescent="0.3">
      <c r="M2213" s="9">
        <v>2500</v>
      </c>
      <c r="N2213" s="9" t="s">
        <v>8219</v>
      </c>
    </row>
    <row r="2214" spans="13:14" x14ac:dyDescent="0.3">
      <c r="M2214" s="9">
        <v>6000</v>
      </c>
      <c r="N2214" s="9" t="s">
        <v>8219</v>
      </c>
    </row>
    <row r="2215" spans="13:14" x14ac:dyDescent="0.3">
      <c r="M2215" s="9">
        <v>5</v>
      </c>
      <c r="N2215" s="9" t="s">
        <v>8219</v>
      </c>
    </row>
    <row r="2216" spans="13:14" x14ac:dyDescent="0.3">
      <c r="M2216" s="9">
        <v>600</v>
      </c>
      <c r="N2216" s="9" t="s">
        <v>8219</v>
      </c>
    </row>
    <row r="2217" spans="13:14" x14ac:dyDescent="0.3">
      <c r="M2217" s="9">
        <v>550</v>
      </c>
      <c r="N2217" s="9" t="s">
        <v>8219</v>
      </c>
    </row>
    <row r="2218" spans="13:14" x14ac:dyDescent="0.3">
      <c r="M2218" s="9">
        <v>300</v>
      </c>
      <c r="N2218" s="9" t="s">
        <v>8219</v>
      </c>
    </row>
    <row r="2219" spans="13:14" x14ac:dyDescent="0.3">
      <c r="M2219" s="9">
        <v>420</v>
      </c>
      <c r="N2219" s="9" t="s">
        <v>8219</v>
      </c>
    </row>
    <row r="2220" spans="13:14" x14ac:dyDescent="0.3">
      <c r="M2220" s="9">
        <v>2000</v>
      </c>
      <c r="N2220" s="9" t="s">
        <v>8219</v>
      </c>
    </row>
    <row r="2221" spans="13:14" x14ac:dyDescent="0.3">
      <c r="M2221" s="9">
        <v>1000</v>
      </c>
      <c r="N2221" s="9" t="s">
        <v>8219</v>
      </c>
    </row>
    <row r="2222" spans="13:14" x14ac:dyDescent="0.3">
      <c r="M2222" s="9">
        <v>3500</v>
      </c>
      <c r="N2222" s="9" t="s">
        <v>8219</v>
      </c>
    </row>
    <row r="2223" spans="13:14" x14ac:dyDescent="0.3">
      <c r="M2223" s="9">
        <v>7500</v>
      </c>
      <c r="N2223" s="9" t="s">
        <v>8219</v>
      </c>
    </row>
    <row r="2224" spans="13:14" x14ac:dyDescent="0.3">
      <c r="M2224" s="9">
        <v>500</v>
      </c>
      <c r="N2224" s="9" t="s">
        <v>8219</v>
      </c>
    </row>
    <row r="2225" spans="13:14" x14ac:dyDescent="0.3">
      <c r="M2225" s="9">
        <v>19500</v>
      </c>
      <c r="N2225" s="9" t="s">
        <v>8219</v>
      </c>
    </row>
    <row r="2226" spans="13:14" x14ac:dyDescent="0.3">
      <c r="M2226" s="9">
        <v>10000</v>
      </c>
      <c r="N2226" s="9" t="s">
        <v>8219</v>
      </c>
    </row>
    <row r="2227" spans="13:14" x14ac:dyDescent="0.3">
      <c r="M2227" s="9">
        <v>21000</v>
      </c>
      <c r="N2227" s="9" t="s">
        <v>8219</v>
      </c>
    </row>
    <row r="2228" spans="13:14" x14ac:dyDescent="0.3">
      <c r="M2228" s="9">
        <v>18000</v>
      </c>
      <c r="N2228" s="9" t="s">
        <v>8219</v>
      </c>
    </row>
    <row r="2229" spans="13:14" x14ac:dyDescent="0.3">
      <c r="M2229" s="9">
        <v>13000</v>
      </c>
      <c r="N2229" s="9" t="s">
        <v>8219</v>
      </c>
    </row>
    <row r="2230" spans="13:14" x14ac:dyDescent="0.3">
      <c r="M2230" s="9">
        <v>1000</v>
      </c>
      <c r="N2230" s="9" t="s">
        <v>8219</v>
      </c>
    </row>
    <row r="2231" spans="13:14" x14ac:dyDescent="0.3">
      <c r="M2231" s="9">
        <v>8012</v>
      </c>
      <c r="N2231" s="9" t="s">
        <v>8219</v>
      </c>
    </row>
    <row r="2232" spans="13:14" x14ac:dyDescent="0.3">
      <c r="M2232" s="9">
        <v>8500</v>
      </c>
      <c r="N2232" s="9" t="s">
        <v>8219</v>
      </c>
    </row>
    <row r="2233" spans="13:14" x14ac:dyDescent="0.3">
      <c r="M2233" s="9">
        <v>2500</v>
      </c>
      <c r="N2233" s="9" t="s">
        <v>8219</v>
      </c>
    </row>
    <row r="2234" spans="13:14" x14ac:dyDescent="0.3">
      <c r="M2234" s="9">
        <v>5000</v>
      </c>
      <c r="N2234" s="9" t="s">
        <v>8219</v>
      </c>
    </row>
    <row r="2235" spans="13:14" x14ac:dyDescent="0.3">
      <c r="M2235" s="9">
        <v>2500</v>
      </c>
      <c r="N2235" s="9" t="s">
        <v>8219</v>
      </c>
    </row>
    <row r="2236" spans="13:14" x14ac:dyDescent="0.3">
      <c r="M2236" s="9">
        <v>100</v>
      </c>
      <c r="N2236" s="9" t="s">
        <v>8219</v>
      </c>
    </row>
    <row r="2237" spans="13:14" x14ac:dyDescent="0.3">
      <c r="M2237" s="9">
        <v>13000</v>
      </c>
      <c r="N2237" s="9" t="s">
        <v>8219</v>
      </c>
    </row>
    <row r="2238" spans="13:14" x14ac:dyDescent="0.3">
      <c r="M2238" s="9">
        <v>2800</v>
      </c>
      <c r="N2238" s="9" t="s">
        <v>8219</v>
      </c>
    </row>
    <row r="2239" spans="13:14" x14ac:dyDescent="0.3">
      <c r="M2239" s="9">
        <v>18000</v>
      </c>
      <c r="N2239" s="9" t="s">
        <v>8219</v>
      </c>
    </row>
    <row r="2240" spans="13:14" x14ac:dyDescent="0.3">
      <c r="M2240" s="9">
        <v>4000</v>
      </c>
      <c r="N2240" s="9" t="s">
        <v>8219</v>
      </c>
    </row>
    <row r="2241" spans="13:14" x14ac:dyDescent="0.3">
      <c r="M2241" s="9">
        <v>25000</v>
      </c>
      <c r="N2241" s="9" t="s">
        <v>8219</v>
      </c>
    </row>
    <row r="2242" spans="13:14" x14ac:dyDescent="0.3">
      <c r="M2242" s="9">
        <v>5000</v>
      </c>
      <c r="N2242" s="9" t="s">
        <v>8219</v>
      </c>
    </row>
    <row r="2243" spans="13:14" x14ac:dyDescent="0.3">
      <c r="M2243" s="9">
        <v>1000</v>
      </c>
      <c r="N2243" s="9" t="s">
        <v>8219</v>
      </c>
    </row>
    <row r="2244" spans="13:14" x14ac:dyDescent="0.3">
      <c r="M2244" s="9">
        <v>10000</v>
      </c>
      <c r="N2244" s="9" t="s">
        <v>8219</v>
      </c>
    </row>
    <row r="2245" spans="13:14" x14ac:dyDescent="0.3">
      <c r="M2245" s="9">
        <v>1</v>
      </c>
      <c r="N2245" s="9" t="s">
        <v>8219</v>
      </c>
    </row>
    <row r="2246" spans="13:14" x14ac:dyDescent="0.3">
      <c r="M2246" s="9">
        <v>5000</v>
      </c>
      <c r="N2246" s="9" t="s">
        <v>8219</v>
      </c>
    </row>
    <row r="2247" spans="13:14" x14ac:dyDescent="0.3">
      <c r="M2247" s="9">
        <v>4000</v>
      </c>
      <c r="N2247" s="9" t="s">
        <v>8219</v>
      </c>
    </row>
    <row r="2248" spans="13:14" x14ac:dyDescent="0.3">
      <c r="M2248" s="9">
        <v>2500</v>
      </c>
      <c r="N2248" s="9" t="s">
        <v>8219</v>
      </c>
    </row>
    <row r="2249" spans="13:14" x14ac:dyDescent="0.3">
      <c r="M2249" s="9">
        <v>18500</v>
      </c>
      <c r="N2249" s="9" t="s">
        <v>8219</v>
      </c>
    </row>
    <row r="2250" spans="13:14" x14ac:dyDescent="0.3">
      <c r="M2250" s="9">
        <v>7000</v>
      </c>
      <c r="N2250" s="9" t="s">
        <v>8219</v>
      </c>
    </row>
    <row r="2251" spans="13:14" x14ac:dyDescent="0.3">
      <c r="M2251" s="9">
        <v>3500</v>
      </c>
      <c r="N2251" s="9" t="s">
        <v>8219</v>
      </c>
    </row>
    <row r="2252" spans="13:14" x14ac:dyDescent="0.3">
      <c r="M2252" s="9">
        <v>25000</v>
      </c>
      <c r="N2252" s="9" t="s">
        <v>8219</v>
      </c>
    </row>
    <row r="2253" spans="13:14" x14ac:dyDescent="0.3">
      <c r="M2253" s="9">
        <v>8500</v>
      </c>
      <c r="N2253" s="9" t="s">
        <v>8219</v>
      </c>
    </row>
    <row r="2254" spans="13:14" x14ac:dyDescent="0.3">
      <c r="M2254" s="9">
        <v>9000</v>
      </c>
      <c r="N2254" s="9" t="s">
        <v>8219</v>
      </c>
    </row>
    <row r="2255" spans="13:14" x14ac:dyDescent="0.3">
      <c r="M2255" s="9">
        <v>8000</v>
      </c>
      <c r="N2255" s="9" t="s">
        <v>8219</v>
      </c>
    </row>
    <row r="2256" spans="13:14" x14ac:dyDescent="0.3">
      <c r="M2256" s="9">
        <v>500</v>
      </c>
      <c r="N2256" s="9" t="s">
        <v>8219</v>
      </c>
    </row>
    <row r="2257" spans="13:14" x14ac:dyDescent="0.3">
      <c r="M2257" s="9">
        <v>3950</v>
      </c>
      <c r="N2257" s="9" t="s">
        <v>8219</v>
      </c>
    </row>
    <row r="2258" spans="13:14" x14ac:dyDescent="0.3">
      <c r="M2258" s="9">
        <v>480</v>
      </c>
      <c r="N2258" s="9" t="s">
        <v>8219</v>
      </c>
    </row>
    <row r="2259" spans="13:14" x14ac:dyDescent="0.3">
      <c r="M2259" s="9">
        <v>2500</v>
      </c>
      <c r="N2259" s="9" t="s">
        <v>8219</v>
      </c>
    </row>
    <row r="2260" spans="13:14" x14ac:dyDescent="0.3">
      <c r="M2260" s="9">
        <v>2200</v>
      </c>
      <c r="N2260" s="9" t="s">
        <v>8219</v>
      </c>
    </row>
    <row r="2261" spans="13:14" x14ac:dyDescent="0.3">
      <c r="M2261" s="9">
        <v>1000</v>
      </c>
      <c r="N2261" s="9" t="s">
        <v>8219</v>
      </c>
    </row>
    <row r="2262" spans="13:14" x14ac:dyDescent="0.3">
      <c r="M2262" s="9">
        <v>2500</v>
      </c>
      <c r="N2262" s="9" t="s">
        <v>8219</v>
      </c>
    </row>
    <row r="2263" spans="13:14" x14ac:dyDescent="0.3">
      <c r="M2263" s="9">
        <v>1000</v>
      </c>
      <c r="N2263" s="9" t="s">
        <v>8219</v>
      </c>
    </row>
    <row r="2264" spans="13:14" x14ac:dyDescent="0.3">
      <c r="M2264" s="9">
        <v>3300</v>
      </c>
      <c r="N2264" s="9" t="s">
        <v>8219</v>
      </c>
    </row>
    <row r="2265" spans="13:14" x14ac:dyDescent="0.3">
      <c r="M2265" s="9">
        <v>7500</v>
      </c>
      <c r="N2265" s="9" t="s">
        <v>8219</v>
      </c>
    </row>
    <row r="2266" spans="13:14" x14ac:dyDescent="0.3">
      <c r="M2266" s="9">
        <v>6000</v>
      </c>
      <c r="N2266" s="9" t="s">
        <v>8219</v>
      </c>
    </row>
    <row r="2267" spans="13:14" x14ac:dyDescent="0.3">
      <c r="M2267" s="9">
        <v>200</v>
      </c>
      <c r="N2267" s="9" t="s">
        <v>8219</v>
      </c>
    </row>
    <row r="2268" spans="13:14" x14ac:dyDescent="0.3">
      <c r="M2268" s="9">
        <v>1500</v>
      </c>
      <c r="N2268" s="9" t="s">
        <v>8219</v>
      </c>
    </row>
    <row r="2269" spans="13:14" x14ac:dyDescent="0.3">
      <c r="M2269" s="9">
        <v>20000</v>
      </c>
      <c r="N2269" s="9" t="s">
        <v>8219</v>
      </c>
    </row>
    <row r="2270" spans="13:14" x14ac:dyDescent="0.3">
      <c r="M2270" s="9">
        <v>28000</v>
      </c>
      <c r="N2270" s="9" t="s">
        <v>8219</v>
      </c>
    </row>
    <row r="2271" spans="13:14" x14ac:dyDescent="0.3">
      <c r="M2271" s="9">
        <v>2500</v>
      </c>
      <c r="N2271" s="9" t="s">
        <v>8219</v>
      </c>
    </row>
    <row r="2272" spans="13:14" x14ac:dyDescent="0.3">
      <c r="M2272" s="9">
        <v>25000</v>
      </c>
      <c r="N2272" s="9" t="s">
        <v>8219</v>
      </c>
    </row>
    <row r="2273" spans="13:14" x14ac:dyDescent="0.3">
      <c r="M2273" s="9">
        <v>20000</v>
      </c>
      <c r="N2273" s="9" t="s">
        <v>8219</v>
      </c>
    </row>
    <row r="2274" spans="13:14" x14ac:dyDescent="0.3">
      <c r="M2274" s="9">
        <v>1000</v>
      </c>
      <c r="N2274" s="9" t="s">
        <v>8219</v>
      </c>
    </row>
    <row r="2275" spans="13:14" x14ac:dyDescent="0.3">
      <c r="M2275" s="9">
        <v>2500</v>
      </c>
      <c r="N2275" s="9" t="s">
        <v>8219</v>
      </c>
    </row>
    <row r="2276" spans="13:14" x14ac:dyDescent="0.3">
      <c r="M2276" s="9">
        <v>2500</v>
      </c>
      <c r="N2276" s="9" t="s">
        <v>8219</v>
      </c>
    </row>
    <row r="2277" spans="13:14" x14ac:dyDescent="0.3">
      <c r="M2277" s="9">
        <v>650</v>
      </c>
      <c r="N2277" s="9" t="s">
        <v>8219</v>
      </c>
    </row>
    <row r="2278" spans="13:14" x14ac:dyDescent="0.3">
      <c r="M2278" s="9">
        <v>4589</v>
      </c>
      <c r="N2278" s="9" t="s">
        <v>8219</v>
      </c>
    </row>
    <row r="2279" spans="13:14" x14ac:dyDescent="0.3">
      <c r="M2279" s="9">
        <v>8500</v>
      </c>
      <c r="N2279" s="9" t="s">
        <v>8219</v>
      </c>
    </row>
    <row r="2280" spans="13:14" x14ac:dyDescent="0.3">
      <c r="M2280" s="9">
        <v>2000</v>
      </c>
      <c r="N2280" s="9" t="s">
        <v>8219</v>
      </c>
    </row>
    <row r="2281" spans="13:14" x14ac:dyDescent="0.3">
      <c r="M2281" s="9">
        <v>1000</v>
      </c>
      <c r="N2281" s="9" t="s">
        <v>8219</v>
      </c>
    </row>
    <row r="2282" spans="13:14" x14ac:dyDescent="0.3">
      <c r="M2282" s="9">
        <v>9800</v>
      </c>
      <c r="N2282" s="9" t="s">
        <v>8219</v>
      </c>
    </row>
    <row r="2283" spans="13:14" x14ac:dyDescent="0.3">
      <c r="M2283" s="9">
        <v>300</v>
      </c>
      <c r="N2283" s="9" t="s">
        <v>8219</v>
      </c>
    </row>
    <row r="2284" spans="13:14" x14ac:dyDescent="0.3">
      <c r="M2284" s="9">
        <v>750</v>
      </c>
      <c r="N2284" s="9" t="s">
        <v>8219</v>
      </c>
    </row>
    <row r="2285" spans="13:14" x14ac:dyDescent="0.3">
      <c r="M2285" s="9">
        <v>3000</v>
      </c>
      <c r="N2285" s="9" t="s">
        <v>8219</v>
      </c>
    </row>
    <row r="2286" spans="13:14" x14ac:dyDescent="0.3">
      <c r="M2286" s="9">
        <v>6000</v>
      </c>
      <c r="N2286" s="9" t="s">
        <v>8219</v>
      </c>
    </row>
    <row r="2287" spans="13:14" x14ac:dyDescent="0.3">
      <c r="M2287" s="9">
        <v>3000</v>
      </c>
      <c r="N2287" s="9" t="s">
        <v>8219</v>
      </c>
    </row>
    <row r="2288" spans="13:14" x14ac:dyDescent="0.3">
      <c r="M2288" s="9">
        <v>1500</v>
      </c>
      <c r="N2288" s="9" t="s">
        <v>8219</v>
      </c>
    </row>
    <row r="2289" spans="13:14" x14ac:dyDescent="0.3">
      <c r="M2289" s="9">
        <v>4500</v>
      </c>
      <c r="N2289" s="9" t="s">
        <v>8219</v>
      </c>
    </row>
    <row r="2290" spans="13:14" x14ac:dyDescent="0.3">
      <c r="M2290" s="9">
        <v>1000</v>
      </c>
      <c r="N2290" s="9" t="s">
        <v>8219</v>
      </c>
    </row>
    <row r="2291" spans="13:14" x14ac:dyDescent="0.3">
      <c r="M2291" s="9">
        <v>1500</v>
      </c>
      <c r="N2291" s="9" t="s">
        <v>8219</v>
      </c>
    </row>
    <row r="2292" spans="13:14" x14ac:dyDescent="0.3">
      <c r="M2292" s="9">
        <v>1500</v>
      </c>
      <c r="N2292" s="9" t="s">
        <v>8219</v>
      </c>
    </row>
    <row r="2293" spans="13:14" x14ac:dyDescent="0.3">
      <c r="M2293" s="9">
        <v>2500</v>
      </c>
      <c r="N2293" s="9" t="s">
        <v>8219</v>
      </c>
    </row>
    <row r="2294" spans="13:14" x14ac:dyDescent="0.3">
      <c r="M2294" s="9">
        <v>2000</v>
      </c>
      <c r="N2294" s="9" t="s">
        <v>8219</v>
      </c>
    </row>
    <row r="2295" spans="13:14" x14ac:dyDescent="0.3">
      <c r="M2295" s="9">
        <v>850</v>
      </c>
      <c r="N2295" s="9" t="s">
        <v>8219</v>
      </c>
    </row>
    <row r="2296" spans="13:14" x14ac:dyDescent="0.3">
      <c r="M2296" s="9">
        <v>5000</v>
      </c>
      <c r="N2296" s="9" t="s">
        <v>8219</v>
      </c>
    </row>
    <row r="2297" spans="13:14" x14ac:dyDescent="0.3">
      <c r="M2297" s="9">
        <v>1200</v>
      </c>
      <c r="N2297" s="9" t="s">
        <v>8219</v>
      </c>
    </row>
    <row r="2298" spans="13:14" x14ac:dyDescent="0.3">
      <c r="M2298" s="9">
        <v>7000</v>
      </c>
      <c r="N2298" s="9" t="s">
        <v>8219</v>
      </c>
    </row>
    <row r="2299" spans="13:14" x14ac:dyDescent="0.3">
      <c r="M2299" s="9">
        <v>1000</v>
      </c>
      <c r="N2299" s="9" t="s">
        <v>8219</v>
      </c>
    </row>
    <row r="2300" spans="13:14" x14ac:dyDescent="0.3">
      <c r="M2300" s="9">
        <v>30000</v>
      </c>
      <c r="N2300" s="9" t="s">
        <v>8219</v>
      </c>
    </row>
    <row r="2301" spans="13:14" x14ac:dyDescent="0.3">
      <c r="M2301" s="9">
        <v>300</v>
      </c>
      <c r="N2301" s="9" t="s">
        <v>8219</v>
      </c>
    </row>
    <row r="2302" spans="13:14" x14ac:dyDescent="0.3">
      <c r="M2302" s="9">
        <v>800</v>
      </c>
      <c r="N2302" s="9" t="s">
        <v>8219</v>
      </c>
    </row>
    <row r="2303" spans="13:14" x14ac:dyDescent="0.3">
      <c r="M2303" s="9">
        <v>5000</v>
      </c>
      <c r="N2303" s="9" t="s">
        <v>8219</v>
      </c>
    </row>
    <row r="2304" spans="13:14" x14ac:dyDescent="0.3">
      <c r="M2304" s="9">
        <v>2300</v>
      </c>
      <c r="N2304" s="9" t="s">
        <v>8219</v>
      </c>
    </row>
    <row r="2305" spans="13:14" x14ac:dyDescent="0.3">
      <c r="M2305" s="9">
        <v>6450</v>
      </c>
      <c r="N2305" s="9" t="s">
        <v>8219</v>
      </c>
    </row>
    <row r="2306" spans="13:14" x14ac:dyDescent="0.3">
      <c r="M2306" s="9">
        <v>6000</v>
      </c>
      <c r="N2306" s="9" t="s">
        <v>8219</v>
      </c>
    </row>
    <row r="2307" spans="13:14" x14ac:dyDescent="0.3">
      <c r="M2307" s="9">
        <v>18000</v>
      </c>
      <c r="N2307" s="9" t="s">
        <v>8219</v>
      </c>
    </row>
    <row r="2308" spans="13:14" x14ac:dyDescent="0.3">
      <c r="M2308" s="9">
        <v>3500</v>
      </c>
      <c r="N2308" s="9" t="s">
        <v>8219</v>
      </c>
    </row>
    <row r="2309" spans="13:14" x14ac:dyDescent="0.3">
      <c r="M2309" s="9">
        <v>1964.47</v>
      </c>
      <c r="N2309" s="9" t="s">
        <v>8219</v>
      </c>
    </row>
    <row r="2310" spans="13:14" x14ac:dyDescent="0.3">
      <c r="M2310" s="9">
        <v>50000</v>
      </c>
      <c r="N2310" s="9" t="s">
        <v>8219</v>
      </c>
    </row>
    <row r="2311" spans="13:14" x14ac:dyDescent="0.3">
      <c r="M2311" s="9">
        <v>6000</v>
      </c>
      <c r="N2311" s="9" t="s">
        <v>8219</v>
      </c>
    </row>
    <row r="2312" spans="13:14" x14ac:dyDescent="0.3">
      <c r="M2312" s="9">
        <v>18500</v>
      </c>
      <c r="N2312" s="9" t="s">
        <v>8219</v>
      </c>
    </row>
    <row r="2313" spans="13:14" x14ac:dyDescent="0.3">
      <c r="M2313" s="9">
        <v>9000</v>
      </c>
      <c r="N2313" s="9" t="s">
        <v>8219</v>
      </c>
    </row>
    <row r="2314" spans="13:14" x14ac:dyDescent="0.3">
      <c r="M2314" s="9">
        <v>3000</v>
      </c>
      <c r="N2314" s="9" t="s">
        <v>8219</v>
      </c>
    </row>
    <row r="2315" spans="13:14" x14ac:dyDescent="0.3">
      <c r="M2315" s="9">
        <v>5000</v>
      </c>
      <c r="N2315" s="9" t="s">
        <v>8219</v>
      </c>
    </row>
    <row r="2316" spans="13:14" x14ac:dyDescent="0.3">
      <c r="M2316" s="9">
        <v>1200</v>
      </c>
      <c r="N2316" s="9" t="s">
        <v>8219</v>
      </c>
    </row>
    <row r="2317" spans="13:14" x14ac:dyDescent="0.3">
      <c r="M2317" s="9">
        <v>2500</v>
      </c>
      <c r="N2317" s="9" t="s">
        <v>8219</v>
      </c>
    </row>
    <row r="2318" spans="13:14" x14ac:dyDescent="0.3">
      <c r="M2318" s="9">
        <v>15000</v>
      </c>
      <c r="N2318" s="9" t="s">
        <v>8219</v>
      </c>
    </row>
    <row r="2319" spans="13:14" x14ac:dyDescent="0.3">
      <c r="M2319" s="9">
        <v>400</v>
      </c>
      <c r="N2319" s="9" t="s">
        <v>8219</v>
      </c>
    </row>
    <row r="2320" spans="13:14" x14ac:dyDescent="0.3">
      <c r="M2320" s="9">
        <v>5000</v>
      </c>
      <c r="N2320" s="9" t="s">
        <v>8219</v>
      </c>
    </row>
    <row r="2321" spans="13:14" x14ac:dyDescent="0.3">
      <c r="M2321" s="9">
        <v>3000</v>
      </c>
      <c r="N2321" s="9" t="s">
        <v>8219</v>
      </c>
    </row>
    <row r="2322" spans="13:14" x14ac:dyDescent="0.3">
      <c r="M2322" s="9">
        <v>5000</v>
      </c>
      <c r="N2322" s="9" t="s">
        <v>8219</v>
      </c>
    </row>
    <row r="2323" spans="13:14" x14ac:dyDescent="0.3">
      <c r="M2323" s="9">
        <v>10557</v>
      </c>
      <c r="N2323" s="9" t="s">
        <v>8222</v>
      </c>
    </row>
    <row r="2324" spans="13:14" x14ac:dyDescent="0.3">
      <c r="M2324" s="9">
        <v>2700</v>
      </c>
      <c r="N2324" s="9" t="s">
        <v>8222</v>
      </c>
    </row>
    <row r="2325" spans="13:14" x14ac:dyDescent="0.3">
      <c r="M2325" s="9">
        <v>250</v>
      </c>
      <c r="N2325" s="9" t="s">
        <v>8222</v>
      </c>
    </row>
    <row r="2326" spans="13:14" x14ac:dyDescent="0.3">
      <c r="M2326" s="9">
        <v>7500</v>
      </c>
      <c r="N2326" s="9" t="s">
        <v>8222</v>
      </c>
    </row>
    <row r="2327" spans="13:14" x14ac:dyDescent="0.3">
      <c r="M2327" s="9">
        <v>1000</v>
      </c>
      <c r="N2327" s="9" t="s">
        <v>8222</v>
      </c>
    </row>
    <row r="2328" spans="13:14" x14ac:dyDescent="0.3">
      <c r="M2328" s="9">
        <v>15000</v>
      </c>
      <c r="N2328" s="9" t="s">
        <v>8222</v>
      </c>
    </row>
    <row r="2329" spans="13:14" x14ac:dyDescent="0.3">
      <c r="M2329" s="9">
        <v>35000</v>
      </c>
      <c r="N2329" s="9" t="s">
        <v>8219</v>
      </c>
    </row>
    <row r="2330" spans="13:14" x14ac:dyDescent="0.3">
      <c r="M2330" s="9">
        <v>10000</v>
      </c>
      <c r="N2330" s="9" t="s">
        <v>8219</v>
      </c>
    </row>
    <row r="2331" spans="13:14" x14ac:dyDescent="0.3">
      <c r="M2331" s="9">
        <v>25000</v>
      </c>
      <c r="N2331" s="9" t="s">
        <v>8219</v>
      </c>
    </row>
    <row r="2332" spans="13:14" x14ac:dyDescent="0.3">
      <c r="M2332" s="9">
        <v>35000</v>
      </c>
      <c r="N2332" s="9" t="s">
        <v>8219</v>
      </c>
    </row>
    <row r="2333" spans="13:14" x14ac:dyDescent="0.3">
      <c r="M2333" s="9">
        <v>8000</v>
      </c>
      <c r="N2333" s="9" t="s">
        <v>8219</v>
      </c>
    </row>
    <row r="2334" spans="13:14" x14ac:dyDescent="0.3">
      <c r="M2334" s="9">
        <v>25000</v>
      </c>
      <c r="N2334" s="9" t="s">
        <v>8219</v>
      </c>
    </row>
    <row r="2335" spans="13:14" x14ac:dyDescent="0.3">
      <c r="M2335" s="9">
        <v>600</v>
      </c>
      <c r="N2335" s="9" t="s">
        <v>8219</v>
      </c>
    </row>
    <row r="2336" spans="13:14" x14ac:dyDescent="0.3">
      <c r="M2336" s="9">
        <v>4000</v>
      </c>
      <c r="N2336" s="9" t="s">
        <v>8219</v>
      </c>
    </row>
    <row r="2337" spans="13:14" x14ac:dyDescent="0.3">
      <c r="M2337" s="9">
        <v>25000</v>
      </c>
      <c r="N2337" s="9" t="s">
        <v>8219</v>
      </c>
    </row>
    <row r="2338" spans="13:14" x14ac:dyDescent="0.3">
      <c r="M2338" s="9">
        <v>20000</v>
      </c>
      <c r="N2338" s="9" t="s">
        <v>8219</v>
      </c>
    </row>
    <row r="2339" spans="13:14" x14ac:dyDescent="0.3">
      <c r="M2339" s="9">
        <v>12000</v>
      </c>
      <c r="N2339" s="9" t="s">
        <v>8219</v>
      </c>
    </row>
    <row r="2340" spans="13:14" x14ac:dyDescent="0.3">
      <c r="M2340" s="9">
        <v>15000</v>
      </c>
      <c r="N2340" s="9" t="s">
        <v>8219</v>
      </c>
    </row>
    <row r="2341" spans="13:14" x14ac:dyDescent="0.3">
      <c r="M2341" s="9">
        <v>25000</v>
      </c>
      <c r="N2341" s="9" t="s">
        <v>8219</v>
      </c>
    </row>
    <row r="2342" spans="13:14" x14ac:dyDescent="0.3">
      <c r="M2342" s="9">
        <v>40000</v>
      </c>
      <c r="N2342" s="9" t="s">
        <v>8219</v>
      </c>
    </row>
    <row r="2343" spans="13:14" x14ac:dyDescent="0.3">
      <c r="M2343" s="9">
        <v>5000</v>
      </c>
      <c r="N2343" s="9" t="s">
        <v>8220</v>
      </c>
    </row>
    <row r="2344" spans="13:14" x14ac:dyDescent="0.3">
      <c r="M2344" s="9">
        <v>5500</v>
      </c>
      <c r="N2344" s="9" t="s">
        <v>8220</v>
      </c>
    </row>
    <row r="2345" spans="13:14" x14ac:dyDescent="0.3">
      <c r="M2345" s="9">
        <v>10000</v>
      </c>
      <c r="N2345" s="9" t="s">
        <v>8220</v>
      </c>
    </row>
    <row r="2346" spans="13:14" x14ac:dyDescent="0.3">
      <c r="M2346" s="9">
        <v>1000</v>
      </c>
      <c r="N2346" s="9" t="s">
        <v>8220</v>
      </c>
    </row>
    <row r="2347" spans="13:14" x14ac:dyDescent="0.3">
      <c r="M2347" s="9">
        <v>3000</v>
      </c>
      <c r="N2347" s="9" t="s">
        <v>8220</v>
      </c>
    </row>
    <row r="2348" spans="13:14" x14ac:dyDescent="0.3">
      <c r="M2348" s="9">
        <v>60000</v>
      </c>
      <c r="N2348" s="9" t="s">
        <v>8220</v>
      </c>
    </row>
    <row r="2349" spans="13:14" x14ac:dyDescent="0.3">
      <c r="M2349" s="9">
        <v>1000</v>
      </c>
      <c r="N2349" s="9" t="s">
        <v>8220</v>
      </c>
    </row>
    <row r="2350" spans="13:14" x14ac:dyDescent="0.3">
      <c r="M2350" s="9">
        <v>70000</v>
      </c>
      <c r="N2350" s="9" t="s">
        <v>8220</v>
      </c>
    </row>
    <row r="2351" spans="13:14" x14ac:dyDescent="0.3">
      <c r="M2351" s="9">
        <v>474900</v>
      </c>
      <c r="N2351" s="9" t="s">
        <v>8220</v>
      </c>
    </row>
    <row r="2352" spans="13:14" x14ac:dyDescent="0.3">
      <c r="M2352" s="9">
        <v>50000</v>
      </c>
      <c r="N2352" s="9" t="s">
        <v>8220</v>
      </c>
    </row>
    <row r="2353" spans="13:14" x14ac:dyDescent="0.3">
      <c r="M2353" s="9">
        <v>18900</v>
      </c>
      <c r="N2353" s="9" t="s">
        <v>8220</v>
      </c>
    </row>
    <row r="2354" spans="13:14" x14ac:dyDescent="0.3">
      <c r="M2354" s="9">
        <v>2000</v>
      </c>
      <c r="N2354" s="9" t="s">
        <v>8220</v>
      </c>
    </row>
    <row r="2355" spans="13:14" x14ac:dyDescent="0.3">
      <c r="M2355" s="9">
        <v>1000</v>
      </c>
      <c r="N2355" s="9" t="s">
        <v>8220</v>
      </c>
    </row>
    <row r="2356" spans="13:14" x14ac:dyDescent="0.3">
      <c r="M2356" s="9">
        <v>35000</v>
      </c>
      <c r="N2356" s="9" t="s">
        <v>8220</v>
      </c>
    </row>
    <row r="2357" spans="13:14" x14ac:dyDescent="0.3">
      <c r="M2357" s="9">
        <v>8000</v>
      </c>
      <c r="N2357" s="9" t="s">
        <v>8220</v>
      </c>
    </row>
    <row r="2358" spans="13:14" x14ac:dyDescent="0.3">
      <c r="M2358" s="9">
        <v>10000</v>
      </c>
      <c r="N2358" s="9" t="s">
        <v>8220</v>
      </c>
    </row>
    <row r="2359" spans="13:14" x14ac:dyDescent="0.3">
      <c r="M2359" s="9">
        <v>27000</v>
      </c>
      <c r="N2359" s="9" t="s">
        <v>8220</v>
      </c>
    </row>
    <row r="2360" spans="13:14" x14ac:dyDescent="0.3">
      <c r="M2360" s="9">
        <v>1500</v>
      </c>
      <c r="N2360" s="9" t="s">
        <v>8220</v>
      </c>
    </row>
    <row r="2361" spans="13:14" x14ac:dyDescent="0.3">
      <c r="M2361" s="9">
        <v>7500</v>
      </c>
      <c r="N2361" s="9" t="s">
        <v>8220</v>
      </c>
    </row>
    <row r="2362" spans="13:14" x14ac:dyDescent="0.3">
      <c r="M2362" s="9">
        <v>5000</v>
      </c>
      <c r="N2362" s="9" t="s">
        <v>8220</v>
      </c>
    </row>
    <row r="2363" spans="13:14" x14ac:dyDescent="0.3">
      <c r="M2363" s="9">
        <v>200</v>
      </c>
      <c r="N2363" s="9" t="s">
        <v>8220</v>
      </c>
    </row>
    <row r="2364" spans="13:14" x14ac:dyDescent="0.3">
      <c r="M2364" s="9">
        <v>420</v>
      </c>
      <c r="N2364" s="9" t="s">
        <v>8220</v>
      </c>
    </row>
    <row r="2365" spans="13:14" x14ac:dyDescent="0.3">
      <c r="M2365" s="9">
        <v>175000</v>
      </c>
      <c r="N2365" s="9" t="s">
        <v>8220</v>
      </c>
    </row>
    <row r="2366" spans="13:14" x14ac:dyDescent="0.3">
      <c r="M2366" s="9">
        <v>128</v>
      </c>
      <c r="N2366" s="9" t="s">
        <v>8220</v>
      </c>
    </row>
    <row r="2367" spans="13:14" x14ac:dyDescent="0.3">
      <c r="M2367" s="9">
        <v>1000</v>
      </c>
      <c r="N2367" s="9" t="s">
        <v>8220</v>
      </c>
    </row>
    <row r="2368" spans="13:14" x14ac:dyDescent="0.3">
      <c r="M2368" s="9">
        <v>25000</v>
      </c>
      <c r="N2368" s="9" t="s">
        <v>8220</v>
      </c>
    </row>
    <row r="2369" spans="13:14" x14ac:dyDescent="0.3">
      <c r="M2369" s="9">
        <v>50000</v>
      </c>
      <c r="N2369" s="9" t="s">
        <v>8220</v>
      </c>
    </row>
    <row r="2370" spans="13:14" x14ac:dyDescent="0.3">
      <c r="M2370" s="9">
        <v>40000</v>
      </c>
      <c r="N2370" s="9" t="s">
        <v>8220</v>
      </c>
    </row>
    <row r="2371" spans="13:14" x14ac:dyDescent="0.3">
      <c r="M2371" s="9">
        <v>25000</v>
      </c>
      <c r="N2371" s="9" t="s">
        <v>8220</v>
      </c>
    </row>
    <row r="2372" spans="13:14" x14ac:dyDescent="0.3">
      <c r="M2372" s="9">
        <v>25000</v>
      </c>
      <c r="N2372" s="9" t="s">
        <v>8220</v>
      </c>
    </row>
    <row r="2373" spans="13:14" x14ac:dyDescent="0.3">
      <c r="M2373" s="9">
        <v>2000</v>
      </c>
      <c r="N2373" s="9" t="s">
        <v>8220</v>
      </c>
    </row>
    <row r="2374" spans="13:14" x14ac:dyDescent="0.3">
      <c r="M2374" s="9">
        <v>5500</v>
      </c>
      <c r="N2374" s="9" t="s">
        <v>8220</v>
      </c>
    </row>
    <row r="2375" spans="13:14" x14ac:dyDescent="0.3">
      <c r="M2375" s="9">
        <v>850000</v>
      </c>
      <c r="N2375" s="9" t="s">
        <v>8220</v>
      </c>
    </row>
    <row r="2376" spans="13:14" x14ac:dyDescent="0.3">
      <c r="M2376" s="9">
        <v>22000</v>
      </c>
      <c r="N2376" s="9" t="s">
        <v>8220</v>
      </c>
    </row>
    <row r="2377" spans="13:14" x14ac:dyDescent="0.3">
      <c r="M2377" s="9">
        <v>10000</v>
      </c>
      <c r="N2377" s="9" t="s">
        <v>8220</v>
      </c>
    </row>
    <row r="2378" spans="13:14" x14ac:dyDescent="0.3">
      <c r="M2378" s="9">
        <v>3000</v>
      </c>
      <c r="N2378" s="9" t="s">
        <v>8220</v>
      </c>
    </row>
    <row r="2379" spans="13:14" x14ac:dyDescent="0.3">
      <c r="M2379" s="9">
        <v>2500</v>
      </c>
      <c r="N2379" s="9" t="s">
        <v>8220</v>
      </c>
    </row>
    <row r="2380" spans="13:14" x14ac:dyDescent="0.3">
      <c r="M2380" s="9">
        <v>110000</v>
      </c>
      <c r="N2380" s="9" t="s">
        <v>8220</v>
      </c>
    </row>
    <row r="2381" spans="13:14" x14ac:dyDescent="0.3">
      <c r="M2381" s="9">
        <v>30000</v>
      </c>
      <c r="N2381" s="9" t="s">
        <v>8220</v>
      </c>
    </row>
    <row r="2382" spans="13:14" x14ac:dyDescent="0.3">
      <c r="M2382" s="9">
        <v>15000</v>
      </c>
      <c r="N2382" s="9" t="s">
        <v>8220</v>
      </c>
    </row>
    <row r="2383" spans="13:14" x14ac:dyDescent="0.3">
      <c r="M2383" s="9">
        <v>86350</v>
      </c>
      <c r="N2383" s="9" t="s">
        <v>8220</v>
      </c>
    </row>
    <row r="2384" spans="13:14" x14ac:dyDescent="0.3">
      <c r="M2384" s="9">
        <v>3000</v>
      </c>
      <c r="N2384" s="9" t="s">
        <v>8220</v>
      </c>
    </row>
    <row r="2385" spans="13:14" x14ac:dyDescent="0.3">
      <c r="M2385" s="9">
        <v>10000</v>
      </c>
      <c r="N2385" s="9" t="s">
        <v>8220</v>
      </c>
    </row>
    <row r="2386" spans="13:14" x14ac:dyDescent="0.3">
      <c r="M2386" s="9">
        <v>1000</v>
      </c>
      <c r="N2386" s="9" t="s">
        <v>8220</v>
      </c>
    </row>
    <row r="2387" spans="13:14" x14ac:dyDescent="0.3">
      <c r="M2387" s="9">
        <v>65000</v>
      </c>
      <c r="N2387" s="9" t="s">
        <v>8220</v>
      </c>
    </row>
    <row r="2388" spans="13:14" x14ac:dyDescent="0.3">
      <c r="M2388" s="9">
        <v>30000</v>
      </c>
      <c r="N2388" s="9" t="s">
        <v>8220</v>
      </c>
    </row>
    <row r="2389" spans="13:14" x14ac:dyDescent="0.3">
      <c r="M2389" s="9">
        <v>150000</v>
      </c>
      <c r="N2389" s="9" t="s">
        <v>8220</v>
      </c>
    </row>
    <row r="2390" spans="13:14" x14ac:dyDescent="0.3">
      <c r="M2390" s="9">
        <v>37000</v>
      </c>
      <c r="N2390" s="9" t="s">
        <v>8220</v>
      </c>
    </row>
    <row r="2391" spans="13:14" x14ac:dyDescent="0.3">
      <c r="M2391" s="9">
        <v>16000</v>
      </c>
      <c r="N2391" s="9" t="s">
        <v>8220</v>
      </c>
    </row>
    <row r="2392" spans="13:14" x14ac:dyDescent="0.3">
      <c r="M2392" s="9">
        <v>510000</v>
      </c>
      <c r="N2392" s="9" t="s">
        <v>8220</v>
      </c>
    </row>
    <row r="2393" spans="13:14" x14ac:dyDescent="0.3">
      <c r="M2393" s="9">
        <v>20000</v>
      </c>
      <c r="N2393" s="9" t="s">
        <v>8220</v>
      </c>
    </row>
    <row r="2394" spans="13:14" x14ac:dyDescent="0.3">
      <c r="M2394" s="9">
        <v>4200</v>
      </c>
      <c r="N2394" s="9" t="s">
        <v>8220</v>
      </c>
    </row>
    <row r="2395" spans="13:14" x14ac:dyDescent="0.3">
      <c r="M2395" s="9">
        <v>100000</v>
      </c>
      <c r="N2395" s="9" t="s">
        <v>8220</v>
      </c>
    </row>
    <row r="2396" spans="13:14" x14ac:dyDescent="0.3">
      <c r="M2396" s="9">
        <v>5000</v>
      </c>
      <c r="N2396" s="9" t="s">
        <v>8220</v>
      </c>
    </row>
    <row r="2397" spans="13:14" x14ac:dyDescent="0.3">
      <c r="M2397" s="9">
        <v>33000</v>
      </c>
      <c r="N2397" s="9" t="s">
        <v>8220</v>
      </c>
    </row>
    <row r="2398" spans="13:14" x14ac:dyDescent="0.3">
      <c r="M2398" s="9">
        <v>5000</v>
      </c>
      <c r="N2398" s="9" t="s">
        <v>8220</v>
      </c>
    </row>
    <row r="2399" spans="13:14" x14ac:dyDescent="0.3">
      <c r="M2399" s="9">
        <v>124000</v>
      </c>
      <c r="N2399" s="9" t="s">
        <v>8220</v>
      </c>
    </row>
    <row r="2400" spans="13:14" x14ac:dyDescent="0.3">
      <c r="M2400" s="9">
        <v>4000</v>
      </c>
      <c r="N2400" s="9" t="s">
        <v>8220</v>
      </c>
    </row>
    <row r="2401" spans="13:14" x14ac:dyDescent="0.3">
      <c r="M2401" s="9">
        <v>13000</v>
      </c>
      <c r="N2401" s="9" t="s">
        <v>8220</v>
      </c>
    </row>
    <row r="2402" spans="13:14" x14ac:dyDescent="0.3">
      <c r="M2402" s="9">
        <v>50000</v>
      </c>
      <c r="N2402" s="9" t="s">
        <v>8220</v>
      </c>
    </row>
    <row r="2403" spans="13:14" x14ac:dyDescent="0.3">
      <c r="M2403" s="9">
        <v>28000</v>
      </c>
      <c r="N2403" s="9" t="s">
        <v>8221</v>
      </c>
    </row>
    <row r="2404" spans="13:14" x14ac:dyDescent="0.3">
      <c r="M2404" s="9">
        <v>12000</v>
      </c>
      <c r="N2404" s="9" t="s">
        <v>8221</v>
      </c>
    </row>
    <row r="2405" spans="13:14" x14ac:dyDescent="0.3">
      <c r="M2405" s="9">
        <v>1200</v>
      </c>
      <c r="N2405" s="9" t="s">
        <v>8221</v>
      </c>
    </row>
    <row r="2406" spans="13:14" x14ac:dyDescent="0.3">
      <c r="M2406" s="9">
        <v>15000</v>
      </c>
      <c r="N2406" s="9" t="s">
        <v>8221</v>
      </c>
    </row>
    <row r="2407" spans="13:14" x14ac:dyDescent="0.3">
      <c r="M2407" s="9">
        <v>5000</v>
      </c>
      <c r="N2407" s="9" t="s">
        <v>8221</v>
      </c>
    </row>
    <row r="2408" spans="13:14" x14ac:dyDescent="0.3">
      <c r="M2408" s="9">
        <v>3250</v>
      </c>
      <c r="N2408" s="9" t="s">
        <v>8221</v>
      </c>
    </row>
    <row r="2409" spans="13:14" x14ac:dyDescent="0.3">
      <c r="M2409" s="9">
        <v>22000</v>
      </c>
      <c r="N2409" s="9" t="s">
        <v>8221</v>
      </c>
    </row>
    <row r="2410" spans="13:14" x14ac:dyDescent="0.3">
      <c r="M2410" s="9">
        <v>15000</v>
      </c>
      <c r="N2410" s="9" t="s">
        <v>8221</v>
      </c>
    </row>
    <row r="2411" spans="13:14" x14ac:dyDescent="0.3">
      <c r="M2411" s="9">
        <v>25000</v>
      </c>
      <c r="N2411" s="9" t="s">
        <v>8221</v>
      </c>
    </row>
    <row r="2412" spans="13:14" x14ac:dyDescent="0.3">
      <c r="M2412" s="9">
        <v>15000</v>
      </c>
      <c r="N2412" s="9" t="s">
        <v>8221</v>
      </c>
    </row>
    <row r="2413" spans="13:14" x14ac:dyDescent="0.3">
      <c r="M2413" s="9">
        <v>25000</v>
      </c>
      <c r="N2413" s="9" t="s">
        <v>8221</v>
      </c>
    </row>
    <row r="2414" spans="13:14" x14ac:dyDescent="0.3">
      <c r="M2414" s="9">
        <v>8000</v>
      </c>
      <c r="N2414" s="9" t="s">
        <v>8221</v>
      </c>
    </row>
    <row r="2415" spans="13:14" x14ac:dyDescent="0.3">
      <c r="M2415" s="9">
        <v>3000</v>
      </c>
      <c r="N2415" s="9" t="s">
        <v>8221</v>
      </c>
    </row>
    <row r="2416" spans="13:14" x14ac:dyDescent="0.3">
      <c r="M2416" s="9">
        <v>15000</v>
      </c>
      <c r="N2416" s="9" t="s">
        <v>8221</v>
      </c>
    </row>
    <row r="2417" spans="13:14" x14ac:dyDescent="0.3">
      <c r="M2417" s="9">
        <v>60000</v>
      </c>
      <c r="N2417" s="9" t="s">
        <v>8221</v>
      </c>
    </row>
    <row r="2418" spans="13:14" x14ac:dyDescent="0.3">
      <c r="M2418" s="9">
        <v>20000</v>
      </c>
      <c r="N2418" s="9" t="s">
        <v>8221</v>
      </c>
    </row>
    <row r="2419" spans="13:14" x14ac:dyDescent="0.3">
      <c r="M2419" s="9">
        <v>1000</v>
      </c>
      <c r="N2419" s="9" t="s">
        <v>8221</v>
      </c>
    </row>
    <row r="2420" spans="13:14" x14ac:dyDescent="0.3">
      <c r="M2420" s="9">
        <v>25000</v>
      </c>
      <c r="N2420" s="9" t="s">
        <v>8221</v>
      </c>
    </row>
    <row r="2421" spans="13:14" x14ac:dyDescent="0.3">
      <c r="M2421" s="9">
        <v>3000</v>
      </c>
      <c r="N2421" s="9" t="s">
        <v>8221</v>
      </c>
    </row>
    <row r="2422" spans="13:14" x14ac:dyDescent="0.3">
      <c r="M2422" s="9">
        <v>16870</v>
      </c>
      <c r="N2422" s="9" t="s">
        <v>8221</v>
      </c>
    </row>
    <row r="2423" spans="13:14" x14ac:dyDescent="0.3">
      <c r="M2423" s="9">
        <v>6000</v>
      </c>
      <c r="N2423" s="9" t="s">
        <v>8221</v>
      </c>
    </row>
    <row r="2424" spans="13:14" x14ac:dyDescent="0.3">
      <c r="M2424" s="9">
        <v>500</v>
      </c>
      <c r="N2424" s="9" t="s">
        <v>8221</v>
      </c>
    </row>
    <row r="2425" spans="13:14" x14ac:dyDescent="0.3">
      <c r="M2425" s="9">
        <v>60000</v>
      </c>
      <c r="N2425" s="9" t="s">
        <v>8221</v>
      </c>
    </row>
    <row r="2426" spans="13:14" x14ac:dyDescent="0.3">
      <c r="M2426" s="9">
        <v>25000</v>
      </c>
      <c r="N2426" s="9" t="s">
        <v>8221</v>
      </c>
    </row>
    <row r="2427" spans="13:14" x14ac:dyDescent="0.3">
      <c r="M2427" s="9">
        <v>3500</v>
      </c>
      <c r="N2427" s="9" t="s">
        <v>8221</v>
      </c>
    </row>
    <row r="2428" spans="13:14" x14ac:dyDescent="0.3">
      <c r="M2428" s="9">
        <v>20000</v>
      </c>
      <c r="N2428" s="9" t="s">
        <v>8221</v>
      </c>
    </row>
    <row r="2429" spans="13:14" x14ac:dyDescent="0.3">
      <c r="M2429" s="9">
        <v>50000</v>
      </c>
      <c r="N2429" s="9" t="s">
        <v>8221</v>
      </c>
    </row>
    <row r="2430" spans="13:14" x14ac:dyDescent="0.3">
      <c r="M2430" s="9">
        <v>35000</v>
      </c>
      <c r="N2430" s="9" t="s">
        <v>8221</v>
      </c>
    </row>
    <row r="2431" spans="13:14" x14ac:dyDescent="0.3">
      <c r="M2431" s="9">
        <v>140000</v>
      </c>
      <c r="N2431" s="9" t="s">
        <v>8221</v>
      </c>
    </row>
    <row r="2432" spans="13:14" x14ac:dyDescent="0.3">
      <c r="M2432" s="9">
        <v>3000</v>
      </c>
      <c r="N2432" s="9" t="s">
        <v>8221</v>
      </c>
    </row>
    <row r="2433" spans="13:14" x14ac:dyDescent="0.3">
      <c r="M2433" s="9">
        <v>100000</v>
      </c>
      <c r="N2433" s="9" t="s">
        <v>8221</v>
      </c>
    </row>
    <row r="2434" spans="13:14" x14ac:dyDescent="0.3">
      <c r="M2434" s="9">
        <v>14000</v>
      </c>
      <c r="N2434" s="9" t="s">
        <v>8221</v>
      </c>
    </row>
    <row r="2435" spans="13:14" x14ac:dyDescent="0.3">
      <c r="M2435" s="9">
        <v>10000</v>
      </c>
      <c r="N2435" s="9" t="s">
        <v>8221</v>
      </c>
    </row>
    <row r="2436" spans="13:14" x14ac:dyDescent="0.3">
      <c r="M2436" s="9">
        <v>20000</v>
      </c>
      <c r="N2436" s="9" t="s">
        <v>8221</v>
      </c>
    </row>
    <row r="2437" spans="13:14" x14ac:dyDescent="0.3">
      <c r="M2437" s="9">
        <v>250000</v>
      </c>
      <c r="N2437" s="9" t="s">
        <v>8221</v>
      </c>
    </row>
    <row r="2438" spans="13:14" x14ac:dyDescent="0.3">
      <c r="M2438" s="9">
        <v>117000</v>
      </c>
      <c r="N2438" s="9" t="s">
        <v>8221</v>
      </c>
    </row>
    <row r="2439" spans="13:14" x14ac:dyDescent="0.3">
      <c r="M2439" s="9">
        <v>8000</v>
      </c>
      <c r="N2439" s="9" t="s">
        <v>8221</v>
      </c>
    </row>
    <row r="2440" spans="13:14" x14ac:dyDescent="0.3">
      <c r="M2440" s="9">
        <v>15000</v>
      </c>
      <c r="N2440" s="9" t="s">
        <v>8221</v>
      </c>
    </row>
    <row r="2441" spans="13:14" x14ac:dyDescent="0.3">
      <c r="M2441" s="9">
        <v>10000</v>
      </c>
      <c r="N2441" s="9" t="s">
        <v>8221</v>
      </c>
    </row>
    <row r="2442" spans="13:14" x14ac:dyDescent="0.3">
      <c r="M2442" s="9">
        <v>5000</v>
      </c>
      <c r="N2442" s="9" t="s">
        <v>8221</v>
      </c>
    </row>
    <row r="2443" spans="13:14" x14ac:dyDescent="0.3">
      <c r="M2443" s="9">
        <v>7500</v>
      </c>
      <c r="N2443" s="9" t="s">
        <v>8219</v>
      </c>
    </row>
    <row r="2444" spans="13:14" x14ac:dyDescent="0.3">
      <c r="M2444" s="9">
        <v>24000</v>
      </c>
      <c r="N2444" s="9" t="s">
        <v>8219</v>
      </c>
    </row>
    <row r="2445" spans="13:14" x14ac:dyDescent="0.3">
      <c r="M2445" s="9">
        <v>20000</v>
      </c>
      <c r="N2445" s="9" t="s">
        <v>8219</v>
      </c>
    </row>
    <row r="2446" spans="13:14" x14ac:dyDescent="0.3">
      <c r="M2446" s="9">
        <v>3000</v>
      </c>
      <c r="N2446" s="9" t="s">
        <v>8219</v>
      </c>
    </row>
    <row r="2447" spans="13:14" x14ac:dyDescent="0.3">
      <c r="M2447" s="9">
        <v>5000</v>
      </c>
      <c r="N2447" s="9" t="s">
        <v>8219</v>
      </c>
    </row>
    <row r="2448" spans="13:14" x14ac:dyDescent="0.3">
      <c r="M2448" s="9">
        <v>5000</v>
      </c>
      <c r="N2448" s="9" t="s">
        <v>8219</v>
      </c>
    </row>
    <row r="2449" spans="13:14" x14ac:dyDescent="0.3">
      <c r="M2449" s="9">
        <v>2500</v>
      </c>
      <c r="N2449" s="9" t="s">
        <v>8219</v>
      </c>
    </row>
    <row r="2450" spans="13:14" x14ac:dyDescent="0.3">
      <c r="M2450" s="9">
        <v>400</v>
      </c>
      <c r="N2450" s="9" t="s">
        <v>8219</v>
      </c>
    </row>
    <row r="2451" spans="13:14" x14ac:dyDescent="0.3">
      <c r="M2451" s="9">
        <v>10000</v>
      </c>
      <c r="N2451" s="9" t="s">
        <v>8219</v>
      </c>
    </row>
    <row r="2452" spans="13:14" x14ac:dyDescent="0.3">
      <c r="M2452" s="9">
        <v>15000</v>
      </c>
      <c r="N2452" s="9" t="s">
        <v>8219</v>
      </c>
    </row>
    <row r="2453" spans="13:14" x14ac:dyDescent="0.3">
      <c r="M2453" s="9">
        <v>10000</v>
      </c>
      <c r="N2453" s="9" t="s">
        <v>8219</v>
      </c>
    </row>
    <row r="2454" spans="13:14" x14ac:dyDescent="0.3">
      <c r="M2454" s="9">
        <v>600</v>
      </c>
      <c r="N2454" s="9" t="s">
        <v>8219</v>
      </c>
    </row>
    <row r="2455" spans="13:14" x14ac:dyDescent="0.3">
      <c r="M2455" s="9">
        <v>3000</v>
      </c>
      <c r="N2455" s="9" t="s">
        <v>8219</v>
      </c>
    </row>
    <row r="2456" spans="13:14" x14ac:dyDescent="0.3">
      <c r="M2456" s="9">
        <v>35000</v>
      </c>
      <c r="N2456" s="9" t="s">
        <v>8219</v>
      </c>
    </row>
    <row r="2457" spans="13:14" x14ac:dyDescent="0.3">
      <c r="M2457" s="9">
        <v>300</v>
      </c>
      <c r="N2457" s="9" t="s">
        <v>8219</v>
      </c>
    </row>
    <row r="2458" spans="13:14" x14ac:dyDescent="0.3">
      <c r="M2458" s="9">
        <v>1500</v>
      </c>
      <c r="N2458" s="9" t="s">
        <v>8219</v>
      </c>
    </row>
    <row r="2459" spans="13:14" x14ac:dyDescent="0.3">
      <c r="M2459" s="9">
        <v>23000</v>
      </c>
      <c r="N2459" s="9" t="s">
        <v>8219</v>
      </c>
    </row>
    <row r="2460" spans="13:14" x14ac:dyDescent="0.3">
      <c r="M2460" s="9">
        <v>5000</v>
      </c>
      <c r="N2460" s="9" t="s">
        <v>8219</v>
      </c>
    </row>
    <row r="2461" spans="13:14" x14ac:dyDescent="0.3">
      <c r="M2461" s="9">
        <v>30000</v>
      </c>
      <c r="N2461" s="9" t="s">
        <v>8219</v>
      </c>
    </row>
    <row r="2462" spans="13:14" x14ac:dyDescent="0.3">
      <c r="M2462" s="9">
        <v>8500</v>
      </c>
      <c r="N2462" s="9" t="s">
        <v>8219</v>
      </c>
    </row>
    <row r="2463" spans="13:14" x14ac:dyDescent="0.3">
      <c r="M2463" s="9">
        <v>7500</v>
      </c>
      <c r="N2463" s="9" t="s">
        <v>8219</v>
      </c>
    </row>
    <row r="2464" spans="13:14" x14ac:dyDescent="0.3">
      <c r="M2464" s="9">
        <v>3000</v>
      </c>
      <c r="N2464" s="9" t="s">
        <v>8219</v>
      </c>
    </row>
    <row r="2465" spans="13:14" x14ac:dyDescent="0.3">
      <c r="M2465" s="9">
        <v>2000</v>
      </c>
      <c r="N2465" s="9" t="s">
        <v>8219</v>
      </c>
    </row>
    <row r="2466" spans="13:14" x14ac:dyDescent="0.3">
      <c r="M2466" s="9">
        <v>2000</v>
      </c>
      <c r="N2466" s="9" t="s">
        <v>8219</v>
      </c>
    </row>
    <row r="2467" spans="13:14" x14ac:dyDescent="0.3">
      <c r="M2467" s="9">
        <v>700</v>
      </c>
      <c r="N2467" s="9" t="s">
        <v>8219</v>
      </c>
    </row>
    <row r="2468" spans="13:14" x14ac:dyDescent="0.3">
      <c r="M2468" s="9">
        <v>2500</v>
      </c>
      <c r="N2468" s="9" t="s">
        <v>8219</v>
      </c>
    </row>
    <row r="2469" spans="13:14" x14ac:dyDescent="0.3">
      <c r="M2469" s="9">
        <v>1000</v>
      </c>
      <c r="N2469" s="9" t="s">
        <v>8219</v>
      </c>
    </row>
    <row r="2470" spans="13:14" x14ac:dyDescent="0.3">
      <c r="M2470" s="9">
        <v>2000</v>
      </c>
      <c r="N2470" s="9" t="s">
        <v>8219</v>
      </c>
    </row>
    <row r="2471" spans="13:14" x14ac:dyDescent="0.3">
      <c r="M2471" s="9">
        <v>1200</v>
      </c>
      <c r="N2471" s="9" t="s">
        <v>8219</v>
      </c>
    </row>
    <row r="2472" spans="13:14" x14ac:dyDescent="0.3">
      <c r="M2472" s="9">
        <v>1000</v>
      </c>
      <c r="N2472" s="9" t="s">
        <v>8219</v>
      </c>
    </row>
    <row r="2473" spans="13:14" x14ac:dyDescent="0.3">
      <c r="M2473" s="9">
        <v>500</v>
      </c>
      <c r="N2473" s="9" t="s">
        <v>8219</v>
      </c>
    </row>
    <row r="2474" spans="13:14" x14ac:dyDescent="0.3">
      <c r="M2474" s="9">
        <v>7500</v>
      </c>
      <c r="N2474" s="9" t="s">
        <v>8219</v>
      </c>
    </row>
    <row r="2475" spans="13:14" x14ac:dyDescent="0.3">
      <c r="M2475" s="9">
        <v>2000</v>
      </c>
      <c r="N2475" s="9" t="s">
        <v>8219</v>
      </c>
    </row>
    <row r="2476" spans="13:14" x14ac:dyDescent="0.3">
      <c r="M2476" s="9">
        <v>5000</v>
      </c>
      <c r="N2476" s="9" t="s">
        <v>8219</v>
      </c>
    </row>
    <row r="2477" spans="13:14" x14ac:dyDescent="0.3">
      <c r="M2477" s="9">
        <v>2500</v>
      </c>
      <c r="N2477" s="9" t="s">
        <v>8219</v>
      </c>
    </row>
    <row r="2478" spans="13:14" x14ac:dyDescent="0.3">
      <c r="M2478" s="9">
        <v>3200</v>
      </c>
      <c r="N2478" s="9" t="s">
        <v>8219</v>
      </c>
    </row>
    <row r="2479" spans="13:14" x14ac:dyDescent="0.3">
      <c r="M2479" s="9">
        <v>750</v>
      </c>
      <c r="N2479" s="9" t="s">
        <v>8219</v>
      </c>
    </row>
    <row r="2480" spans="13:14" x14ac:dyDescent="0.3">
      <c r="M2480" s="9">
        <v>8000</v>
      </c>
      <c r="N2480" s="9" t="s">
        <v>8219</v>
      </c>
    </row>
    <row r="2481" spans="13:14" x14ac:dyDescent="0.3">
      <c r="M2481" s="9">
        <v>300</v>
      </c>
      <c r="N2481" s="9" t="s">
        <v>8219</v>
      </c>
    </row>
    <row r="2482" spans="13:14" x14ac:dyDescent="0.3">
      <c r="M2482" s="9">
        <v>2000</v>
      </c>
      <c r="N2482" s="9" t="s">
        <v>8219</v>
      </c>
    </row>
    <row r="2483" spans="13:14" x14ac:dyDescent="0.3">
      <c r="M2483" s="9">
        <v>4000</v>
      </c>
      <c r="N2483" s="9" t="s">
        <v>8219</v>
      </c>
    </row>
    <row r="2484" spans="13:14" x14ac:dyDescent="0.3">
      <c r="M2484" s="9">
        <v>1000</v>
      </c>
      <c r="N2484" s="9" t="s">
        <v>8219</v>
      </c>
    </row>
    <row r="2485" spans="13:14" x14ac:dyDescent="0.3">
      <c r="M2485" s="9">
        <v>1100</v>
      </c>
      <c r="N2485" s="9" t="s">
        <v>8219</v>
      </c>
    </row>
    <row r="2486" spans="13:14" x14ac:dyDescent="0.3">
      <c r="M2486" s="9">
        <v>3500</v>
      </c>
      <c r="N2486" s="9" t="s">
        <v>8219</v>
      </c>
    </row>
    <row r="2487" spans="13:14" x14ac:dyDescent="0.3">
      <c r="M2487" s="9">
        <v>2000</v>
      </c>
      <c r="N2487" s="9" t="s">
        <v>8219</v>
      </c>
    </row>
    <row r="2488" spans="13:14" x14ac:dyDescent="0.3">
      <c r="M2488" s="9">
        <v>300</v>
      </c>
      <c r="N2488" s="9" t="s">
        <v>8219</v>
      </c>
    </row>
    <row r="2489" spans="13:14" x14ac:dyDescent="0.3">
      <c r="M2489" s="9">
        <v>1500</v>
      </c>
      <c r="N2489" s="9" t="s">
        <v>8219</v>
      </c>
    </row>
    <row r="2490" spans="13:14" x14ac:dyDescent="0.3">
      <c r="M2490" s="9">
        <v>3000</v>
      </c>
      <c r="N2490" s="9" t="s">
        <v>8219</v>
      </c>
    </row>
    <row r="2491" spans="13:14" x14ac:dyDescent="0.3">
      <c r="M2491" s="9">
        <v>3500</v>
      </c>
      <c r="N2491" s="9" t="s">
        <v>8219</v>
      </c>
    </row>
    <row r="2492" spans="13:14" x14ac:dyDescent="0.3">
      <c r="M2492" s="9">
        <v>500</v>
      </c>
      <c r="N2492" s="9" t="s">
        <v>8219</v>
      </c>
    </row>
    <row r="2493" spans="13:14" x14ac:dyDescent="0.3">
      <c r="M2493" s="9">
        <v>500</v>
      </c>
      <c r="N2493" s="9" t="s">
        <v>8219</v>
      </c>
    </row>
    <row r="2494" spans="13:14" x14ac:dyDescent="0.3">
      <c r="M2494" s="9">
        <v>600</v>
      </c>
      <c r="N2494" s="9" t="s">
        <v>8219</v>
      </c>
    </row>
    <row r="2495" spans="13:14" x14ac:dyDescent="0.3">
      <c r="M2495" s="9">
        <v>20000</v>
      </c>
      <c r="N2495" s="9" t="s">
        <v>8219</v>
      </c>
    </row>
    <row r="2496" spans="13:14" x14ac:dyDescent="0.3">
      <c r="M2496" s="9">
        <v>1500</v>
      </c>
      <c r="N2496" s="9" t="s">
        <v>8219</v>
      </c>
    </row>
    <row r="2497" spans="13:14" x14ac:dyDescent="0.3">
      <c r="M2497" s="9">
        <v>1500</v>
      </c>
      <c r="N2497" s="9" t="s">
        <v>8219</v>
      </c>
    </row>
    <row r="2498" spans="13:14" x14ac:dyDescent="0.3">
      <c r="M2498" s="9">
        <v>6000</v>
      </c>
      <c r="N2498" s="9" t="s">
        <v>8219</v>
      </c>
    </row>
    <row r="2499" spans="13:14" x14ac:dyDescent="0.3">
      <c r="M2499" s="9">
        <v>4000</v>
      </c>
      <c r="N2499" s="9" t="s">
        <v>8219</v>
      </c>
    </row>
    <row r="2500" spans="13:14" x14ac:dyDescent="0.3">
      <c r="M2500" s="9">
        <v>1000</v>
      </c>
      <c r="N2500" s="9" t="s">
        <v>8219</v>
      </c>
    </row>
    <row r="2501" spans="13:14" x14ac:dyDescent="0.3">
      <c r="M2501" s="9">
        <v>4000</v>
      </c>
      <c r="N2501" s="9" t="s">
        <v>8219</v>
      </c>
    </row>
    <row r="2502" spans="13:14" x14ac:dyDescent="0.3">
      <c r="M2502" s="9">
        <v>600</v>
      </c>
      <c r="N2502" s="9" t="s">
        <v>8219</v>
      </c>
    </row>
    <row r="2503" spans="13:14" x14ac:dyDescent="0.3">
      <c r="M2503" s="9">
        <v>11000</v>
      </c>
      <c r="N2503" s="9" t="s">
        <v>8221</v>
      </c>
    </row>
    <row r="2504" spans="13:14" x14ac:dyDescent="0.3">
      <c r="M2504" s="9">
        <v>110000</v>
      </c>
      <c r="N2504" s="9" t="s">
        <v>8221</v>
      </c>
    </row>
    <row r="2505" spans="13:14" x14ac:dyDescent="0.3">
      <c r="M2505" s="9">
        <v>10000</v>
      </c>
      <c r="N2505" s="9" t="s">
        <v>8221</v>
      </c>
    </row>
    <row r="2506" spans="13:14" x14ac:dyDescent="0.3">
      <c r="M2506" s="9">
        <v>35000</v>
      </c>
      <c r="N2506" s="9" t="s">
        <v>8221</v>
      </c>
    </row>
    <row r="2507" spans="13:14" x14ac:dyDescent="0.3">
      <c r="M2507" s="9">
        <v>7000</v>
      </c>
      <c r="N2507" s="9" t="s">
        <v>8221</v>
      </c>
    </row>
    <row r="2508" spans="13:14" x14ac:dyDescent="0.3">
      <c r="M2508" s="9">
        <v>5000</v>
      </c>
      <c r="N2508" s="9" t="s">
        <v>8221</v>
      </c>
    </row>
    <row r="2509" spans="13:14" x14ac:dyDescent="0.3">
      <c r="M2509" s="9">
        <v>42850</v>
      </c>
      <c r="N2509" s="9" t="s">
        <v>8221</v>
      </c>
    </row>
    <row r="2510" spans="13:14" x14ac:dyDescent="0.3">
      <c r="M2510" s="9">
        <v>20000</v>
      </c>
      <c r="N2510" s="9" t="s">
        <v>8221</v>
      </c>
    </row>
    <row r="2511" spans="13:14" x14ac:dyDescent="0.3">
      <c r="M2511" s="9">
        <v>95000</v>
      </c>
      <c r="N2511" s="9" t="s">
        <v>8221</v>
      </c>
    </row>
    <row r="2512" spans="13:14" x14ac:dyDescent="0.3">
      <c r="M2512" s="9">
        <v>50000</v>
      </c>
      <c r="N2512" s="9" t="s">
        <v>8221</v>
      </c>
    </row>
    <row r="2513" spans="13:14" x14ac:dyDescent="0.3">
      <c r="M2513" s="9">
        <v>100000</v>
      </c>
      <c r="N2513" s="9" t="s">
        <v>8221</v>
      </c>
    </row>
    <row r="2514" spans="13:14" x14ac:dyDescent="0.3">
      <c r="M2514" s="9">
        <v>1150</v>
      </c>
      <c r="N2514" s="9" t="s">
        <v>8221</v>
      </c>
    </row>
    <row r="2515" spans="13:14" x14ac:dyDescent="0.3">
      <c r="M2515" s="9">
        <v>180000</v>
      </c>
      <c r="N2515" s="9" t="s">
        <v>8221</v>
      </c>
    </row>
    <row r="2516" spans="13:14" x14ac:dyDescent="0.3">
      <c r="M2516" s="9">
        <v>12000</v>
      </c>
      <c r="N2516" s="9" t="s">
        <v>8221</v>
      </c>
    </row>
    <row r="2517" spans="13:14" x14ac:dyDescent="0.3">
      <c r="M2517" s="9">
        <v>5000</v>
      </c>
      <c r="N2517" s="9" t="s">
        <v>8221</v>
      </c>
    </row>
    <row r="2518" spans="13:14" x14ac:dyDescent="0.3">
      <c r="M2518" s="9">
        <v>22000</v>
      </c>
      <c r="N2518" s="9" t="s">
        <v>8221</v>
      </c>
    </row>
    <row r="2519" spans="13:14" x14ac:dyDescent="0.3">
      <c r="M2519" s="9">
        <v>18000</v>
      </c>
      <c r="N2519" s="9" t="s">
        <v>8221</v>
      </c>
    </row>
    <row r="2520" spans="13:14" x14ac:dyDescent="0.3">
      <c r="M2520" s="9">
        <v>5000</v>
      </c>
      <c r="N2520" s="9" t="s">
        <v>8221</v>
      </c>
    </row>
    <row r="2521" spans="13:14" x14ac:dyDescent="0.3">
      <c r="M2521" s="9">
        <v>150000</v>
      </c>
      <c r="N2521" s="9" t="s">
        <v>8221</v>
      </c>
    </row>
    <row r="2522" spans="13:14" x14ac:dyDescent="0.3">
      <c r="M2522" s="9">
        <v>100000</v>
      </c>
      <c r="N2522" s="9" t="s">
        <v>8221</v>
      </c>
    </row>
    <row r="2523" spans="13:14" x14ac:dyDescent="0.3">
      <c r="M2523" s="9">
        <v>12500</v>
      </c>
      <c r="N2523" s="9" t="s">
        <v>8219</v>
      </c>
    </row>
    <row r="2524" spans="13:14" x14ac:dyDescent="0.3">
      <c r="M2524" s="9">
        <v>5000</v>
      </c>
      <c r="N2524" s="9" t="s">
        <v>8219</v>
      </c>
    </row>
    <row r="2525" spans="13:14" x14ac:dyDescent="0.3">
      <c r="M2525" s="9">
        <v>900</v>
      </c>
      <c r="N2525" s="9" t="s">
        <v>8219</v>
      </c>
    </row>
    <row r="2526" spans="13:14" x14ac:dyDescent="0.3">
      <c r="M2526" s="9">
        <v>7500</v>
      </c>
      <c r="N2526" s="9" t="s">
        <v>8219</v>
      </c>
    </row>
    <row r="2527" spans="13:14" x14ac:dyDescent="0.3">
      <c r="M2527" s="9">
        <v>8000</v>
      </c>
      <c r="N2527" s="9" t="s">
        <v>8219</v>
      </c>
    </row>
    <row r="2528" spans="13:14" x14ac:dyDescent="0.3">
      <c r="M2528" s="9">
        <v>4000</v>
      </c>
      <c r="N2528" s="9" t="s">
        <v>8219</v>
      </c>
    </row>
    <row r="2529" spans="13:14" x14ac:dyDescent="0.3">
      <c r="M2529" s="9">
        <v>4000</v>
      </c>
      <c r="N2529" s="9" t="s">
        <v>8219</v>
      </c>
    </row>
    <row r="2530" spans="13:14" x14ac:dyDescent="0.3">
      <c r="M2530" s="9">
        <v>4000</v>
      </c>
      <c r="N2530" s="9" t="s">
        <v>8219</v>
      </c>
    </row>
    <row r="2531" spans="13:14" x14ac:dyDescent="0.3">
      <c r="M2531" s="9">
        <v>6000</v>
      </c>
      <c r="N2531" s="9" t="s">
        <v>8219</v>
      </c>
    </row>
    <row r="2532" spans="13:14" x14ac:dyDescent="0.3">
      <c r="M2532" s="9">
        <v>6500</v>
      </c>
      <c r="N2532" s="9" t="s">
        <v>8219</v>
      </c>
    </row>
    <row r="2533" spans="13:14" x14ac:dyDescent="0.3">
      <c r="M2533" s="9">
        <v>4500</v>
      </c>
      <c r="N2533" s="9" t="s">
        <v>8219</v>
      </c>
    </row>
    <row r="2534" spans="13:14" x14ac:dyDescent="0.3">
      <c r="M2534" s="9">
        <v>4000</v>
      </c>
      <c r="N2534" s="9" t="s">
        <v>8219</v>
      </c>
    </row>
    <row r="2535" spans="13:14" x14ac:dyDescent="0.3">
      <c r="M2535" s="9">
        <v>7500</v>
      </c>
      <c r="N2535" s="9" t="s">
        <v>8219</v>
      </c>
    </row>
    <row r="2536" spans="13:14" x14ac:dyDescent="0.3">
      <c r="M2536" s="9">
        <v>2000</v>
      </c>
      <c r="N2536" s="9" t="s">
        <v>8219</v>
      </c>
    </row>
    <row r="2537" spans="13:14" x14ac:dyDescent="0.3">
      <c r="M2537" s="9">
        <v>20000</v>
      </c>
      <c r="N2537" s="9" t="s">
        <v>8219</v>
      </c>
    </row>
    <row r="2538" spans="13:14" x14ac:dyDescent="0.3">
      <c r="M2538" s="9">
        <v>25</v>
      </c>
      <c r="N2538" s="9" t="s">
        <v>8219</v>
      </c>
    </row>
    <row r="2539" spans="13:14" x14ac:dyDescent="0.3">
      <c r="M2539" s="9">
        <v>1000</v>
      </c>
      <c r="N2539" s="9" t="s">
        <v>8219</v>
      </c>
    </row>
    <row r="2540" spans="13:14" x14ac:dyDescent="0.3">
      <c r="M2540" s="9">
        <v>18000</v>
      </c>
      <c r="N2540" s="9" t="s">
        <v>8219</v>
      </c>
    </row>
    <row r="2541" spans="13:14" x14ac:dyDescent="0.3">
      <c r="M2541" s="9">
        <v>10000</v>
      </c>
      <c r="N2541" s="9" t="s">
        <v>8219</v>
      </c>
    </row>
    <row r="2542" spans="13:14" x14ac:dyDescent="0.3">
      <c r="M2542" s="9">
        <v>2500</v>
      </c>
      <c r="N2542" s="9" t="s">
        <v>8219</v>
      </c>
    </row>
    <row r="2543" spans="13:14" x14ac:dyDescent="0.3">
      <c r="M2543" s="9">
        <v>3500</v>
      </c>
      <c r="N2543" s="9" t="s">
        <v>8219</v>
      </c>
    </row>
    <row r="2544" spans="13:14" x14ac:dyDescent="0.3">
      <c r="M2544" s="9">
        <v>700</v>
      </c>
      <c r="N2544" s="9" t="s">
        <v>8219</v>
      </c>
    </row>
    <row r="2545" spans="13:14" x14ac:dyDescent="0.3">
      <c r="M2545" s="9">
        <v>250</v>
      </c>
      <c r="N2545" s="9" t="s">
        <v>8219</v>
      </c>
    </row>
    <row r="2546" spans="13:14" x14ac:dyDescent="0.3">
      <c r="M2546" s="9">
        <v>5000</v>
      </c>
      <c r="N2546" s="9" t="s">
        <v>8219</v>
      </c>
    </row>
    <row r="2547" spans="13:14" x14ac:dyDescent="0.3">
      <c r="M2547" s="9">
        <v>2000</v>
      </c>
      <c r="N2547" s="9" t="s">
        <v>8219</v>
      </c>
    </row>
    <row r="2548" spans="13:14" x14ac:dyDescent="0.3">
      <c r="M2548" s="9">
        <v>3500</v>
      </c>
      <c r="N2548" s="9" t="s">
        <v>8219</v>
      </c>
    </row>
    <row r="2549" spans="13:14" x14ac:dyDescent="0.3">
      <c r="M2549" s="9">
        <v>5500</v>
      </c>
      <c r="N2549" s="9" t="s">
        <v>8219</v>
      </c>
    </row>
    <row r="2550" spans="13:14" x14ac:dyDescent="0.3">
      <c r="M2550" s="9">
        <v>6000</v>
      </c>
      <c r="N2550" s="9" t="s">
        <v>8219</v>
      </c>
    </row>
    <row r="2551" spans="13:14" x14ac:dyDescent="0.3">
      <c r="M2551" s="9">
        <v>1570</v>
      </c>
      <c r="N2551" s="9" t="s">
        <v>8219</v>
      </c>
    </row>
    <row r="2552" spans="13:14" x14ac:dyDescent="0.3">
      <c r="M2552" s="9">
        <v>6500</v>
      </c>
      <c r="N2552" s="9" t="s">
        <v>8219</v>
      </c>
    </row>
    <row r="2553" spans="13:14" x14ac:dyDescent="0.3">
      <c r="M2553" s="9">
        <v>3675</v>
      </c>
      <c r="N2553" s="9" t="s">
        <v>8219</v>
      </c>
    </row>
    <row r="2554" spans="13:14" x14ac:dyDescent="0.3">
      <c r="M2554" s="9">
        <v>3000</v>
      </c>
      <c r="N2554" s="9" t="s">
        <v>8219</v>
      </c>
    </row>
    <row r="2555" spans="13:14" x14ac:dyDescent="0.3">
      <c r="M2555" s="9">
        <v>1500</v>
      </c>
      <c r="N2555" s="9" t="s">
        <v>8219</v>
      </c>
    </row>
    <row r="2556" spans="13:14" x14ac:dyDescent="0.3">
      <c r="M2556" s="9">
        <v>3000</v>
      </c>
      <c r="N2556" s="9" t="s">
        <v>8219</v>
      </c>
    </row>
    <row r="2557" spans="13:14" x14ac:dyDescent="0.3">
      <c r="M2557" s="9">
        <v>2000</v>
      </c>
      <c r="N2557" s="9" t="s">
        <v>8219</v>
      </c>
    </row>
    <row r="2558" spans="13:14" x14ac:dyDescent="0.3">
      <c r="M2558" s="9">
        <v>745</v>
      </c>
      <c r="N2558" s="9" t="s">
        <v>8219</v>
      </c>
    </row>
    <row r="2559" spans="13:14" x14ac:dyDescent="0.3">
      <c r="M2559" s="9">
        <v>900</v>
      </c>
      <c r="N2559" s="9" t="s">
        <v>8219</v>
      </c>
    </row>
    <row r="2560" spans="13:14" x14ac:dyDescent="0.3">
      <c r="M2560" s="9">
        <v>1250</v>
      </c>
      <c r="N2560" s="9" t="s">
        <v>8219</v>
      </c>
    </row>
    <row r="2561" spans="13:14" x14ac:dyDescent="0.3">
      <c r="M2561" s="9">
        <v>800</v>
      </c>
      <c r="N2561" s="9" t="s">
        <v>8219</v>
      </c>
    </row>
    <row r="2562" spans="13:14" x14ac:dyDescent="0.3">
      <c r="M2562" s="9">
        <v>3000</v>
      </c>
      <c r="N2562" s="9" t="s">
        <v>8219</v>
      </c>
    </row>
    <row r="2563" spans="13:14" x14ac:dyDescent="0.3">
      <c r="M2563" s="9">
        <v>100000</v>
      </c>
      <c r="N2563" s="9" t="s">
        <v>8220</v>
      </c>
    </row>
    <row r="2564" spans="13:14" x14ac:dyDescent="0.3">
      <c r="M2564" s="9">
        <v>10000</v>
      </c>
      <c r="N2564" s="9" t="s">
        <v>8220</v>
      </c>
    </row>
    <row r="2565" spans="13:14" x14ac:dyDescent="0.3">
      <c r="M2565" s="9">
        <v>20000</v>
      </c>
      <c r="N2565" s="9" t="s">
        <v>8220</v>
      </c>
    </row>
    <row r="2566" spans="13:14" x14ac:dyDescent="0.3">
      <c r="M2566" s="9">
        <v>40000</v>
      </c>
      <c r="N2566" s="9" t="s">
        <v>8220</v>
      </c>
    </row>
    <row r="2567" spans="13:14" x14ac:dyDescent="0.3">
      <c r="M2567" s="9">
        <v>10000</v>
      </c>
      <c r="N2567" s="9" t="s">
        <v>8220</v>
      </c>
    </row>
    <row r="2568" spans="13:14" x14ac:dyDescent="0.3">
      <c r="M2568" s="9">
        <v>35000</v>
      </c>
      <c r="N2568" s="9" t="s">
        <v>8220</v>
      </c>
    </row>
    <row r="2569" spans="13:14" x14ac:dyDescent="0.3">
      <c r="M2569" s="9">
        <v>45000</v>
      </c>
      <c r="N2569" s="9" t="s">
        <v>8220</v>
      </c>
    </row>
    <row r="2570" spans="13:14" x14ac:dyDescent="0.3">
      <c r="M2570" s="9">
        <v>10000</v>
      </c>
      <c r="N2570" s="9" t="s">
        <v>8220</v>
      </c>
    </row>
    <row r="2571" spans="13:14" x14ac:dyDescent="0.3">
      <c r="M2571" s="9">
        <v>6500</v>
      </c>
      <c r="N2571" s="9" t="s">
        <v>8220</v>
      </c>
    </row>
    <row r="2572" spans="13:14" x14ac:dyDescent="0.3">
      <c r="M2572" s="9">
        <v>7000</v>
      </c>
      <c r="N2572" s="9" t="s">
        <v>8220</v>
      </c>
    </row>
    <row r="2573" spans="13:14" x14ac:dyDescent="0.3">
      <c r="M2573" s="9">
        <v>100000</v>
      </c>
      <c r="N2573" s="9" t="s">
        <v>8220</v>
      </c>
    </row>
    <row r="2574" spans="13:14" x14ac:dyDescent="0.3">
      <c r="M2574" s="9">
        <v>30000</v>
      </c>
      <c r="N2574" s="9" t="s">
        <v>8220</v>
      </c>
    </row>
    <row r="2575" spans="13:14" x14ac:dyDescent="0.3">
      <c r="M2575" s="9">
        <v>8000</v>
      </c>
      <c r="N2575" s="9" t="s">
        <v>8220</v>
      </c>
    </row>
    <row r="2576" spans="13:14" x14ac:dyDescent="0.3">
      <c r="M2576" s="9">
        <v>10000</v>
      </c>
      <c r="N2576" s="9" t="s">
        <v>8220</v>
      </c>
    </row>
    <row r="2577" spans="13:14" x14ac:dyDescent="0.3">
      <c r="M2577" s="9">
        <v>85000</v>
      </c>
      <c r="N2577" s="9" t="s">
        <v>8220</v>
      </c>
    </row>
    <row r="2578" spans="13:14" x14ac:dyDescent="0.3">
      <c r="M2578" s="9">
        <v>10000</v>
      </c>
      <c r="N2578" s="9" t="s">
        <v>8220</v>
      </c>
    </row>
    <row r="2579" spans="13:14" x14ac:dyDescent="0.3">
      <c r="M2579" s="9">
        <v>15000</v>
      </c>
      <c r="N2579" s="9" t="s">
        <v>8220</v>
      </c>
    </row>
    <row r="2580" spans="13:14" x14ac:dyDescent="0.3">
      <c r="M2580" s="9">
        <v>6000</v>
      </c>
      <c r="N2580" s="9" t="s">
        <v>8220</v>
      </c>
    </row>
    <row r="2581" spans="13:14" x14ac:dyDescent="0.3">
      <c r="M2581" s="9">
        <v>200000</v>
      </c>
      <c r="N2581" s="9" t="s">
        <v>8220</v>
      </c>
    </row>
    <row r="2582" spans="13:14" x14ac:dyDescent="0.3">
      <c r="M2582" s="9">
        <v>8500</v>
      </c>
      <c r="N2582" s="9" t="s">
        <v>8220</v>
      </c>
    </row>
    <row r="2583" spans="13:14" x14ac:dyDescent="0.3">
      <c r="M2583" s="9">
        <v>5000</v>
      </c>
      <c r="N2583" s="9" t="s">
        <v>8221</v>
      </c>
    </row>
    <row r="2584" spans="13:14" x14ac:dyDescent="0.3">
      <c r="M2584" s="9">
        <v>90000</v>
      </c>
      <c r="N2584" s="9" t="s">
        <v>8221</v>
      </c>
    </row>
    <row r="2585" spans="13:14" x14ac:dyDescent="0.3">
      <c r="M2585" s="9">
        <v>1000</v>
      </c>
      <c r="N2585" s="9" t="s">
        <v>8221</v>
      </c>
    </row>
    <row r="2586" spans="13:14" x14ac:dyDescent="0.3">
      <c r="M2586" s="9">
        <v>10000</v>
      </c>
      <c r="N2586" s="9" t="s">
        <v>8221</v>
      </c>
    </row>
    <row r="2587" spans="13:14" x14ac:dyDescent="0.3">
      <c r="M2587" s="9">
        <v>30000</v>
      </c>
      <c r="N2587" s="9" t="s">
        <v>8221</v>
      </c>
    </row>
    <row r="2588" spans="13:14" x14ac:dyDescent="0.3">
      <c r="M2588" s="9">
        <v>3000</v>
      </c>
      <c r="N2588" s="9" t="s">
        <v>8221</v>
      </c>
    </row>
    <row r="2589" spans="13:14" x14ac:dyDescent="0.3">
      <c r="M2589" s="9">
        <v>50000</v>
      </c>
      <c r="N2589" s="9" t="s">
        <v>8221</v>
      </c>
    </row>
    <row r="2590" spans="13:14" x14ac:dyDescent="0.3">
      <c r="M2590" s="9">
        <v>6000</v>
      </c>
      <c r="N2590" s="9" t="s">
        <v>8221</v>
      </c>
    </row>
    <row r="2591" spans="13:14" x14ac:dyDescent="0.3">
      <c r="M2591" s="9">
        <v>50000</v>
      </c>
      <c r="N2591" s="9" t="s">
        <v>8221</v>
      </c>
    </row>
    <row r="2592" spans="13:14" x14ac:dyDescent="0.3">
      <c r="M2592" s="9">
        <v>3000</v>
      </c>
      <c r="N2592" s="9" t="s">
        <v>8221</v>
      </c>
    </row>
    <row r="2593" spans="13:14" x14ac:dyDescent="0.3">
      <c r="M2593" s="9">
        <v>1500</v>
      </c>
      <c r="N2593" s="9" t="s">
        <v>8221</v>
      </c>
    </row>
    <row r="2594" spans="13:14" x14ac:dyDescent="0.3">
      <c r="M2594" s="9">
        <v>30000</v>
      </c>
      <c r="N2594" s="9" t="s">
        <v>8221</v>
      </c>
    </row>
    <row r="2595" spans="13:14" x14ac:dyDescent="0.3">
      <c r="M2595" s="9">
        <v>10000</v>
      </c>
      <c r="N2595" s="9" t="s">
        <v>8221</v>
      </c>
    </row>
    <row r="2596" spans="13:14" x14ac:dyDescent="0.3">
      <c r="M2596" s="9">
        <v>80000</v>
      </c>
      <c r="N2596" s="9" t="s">
        <v>8221</v>
      </c>
    </row>
    <row r="2597" spans="13:14" x14ac:dyDescent="0.3">
      <c r="M2597" s="9">
        <v>15000</v>
      </c>
      <c r="N2597" s="9" t="s">
        <v>8221</v>
      </c>
    </row>
    <row r="2598" spans="13:14" x14ac:dyDescent="0.3">
      <c r="M2598" s="9">
        <v>35000</v>
      </c>
      <c r="N2598" s="9" t="s">
        <v>8221</v>
      </c>
    </row>
    <row r="2599" spans="13:14" x14ac:dyDescent="0.3">
      <c r="M2599" s="9">
        <v>1500</v>
      </c>
      <c r="N2599" s="9" t="s">
        <v>8221</v>
      </c>
    </row>
    <row r="2600" spans="13:14" x14ac:dyDescent="0.3">
      <c r="M2600" s="9">
        <v>3000</v>
      </c>
      <c r="N2600" s="9" t="s">
        <v>8221</v>
      </c>
    </row>
    <row r="2601" spans="13:14" x14ac:dyDescent="0.3">
      <c r="M2601" s="9">
        <v>9041</v>
      </c>
      <c r="N2601" s="9" t="s">
        <v>8221</v>
      </c>
    </row>
    <row r="2602" spans="13:14" x14ac:dyDescent="0.3">
      <c r="M2602" s="9">
        <v>50000</v>
      </c>
      <c r="N2602" s="9" t="s">
        <v>8221</v>
      </c>
    </row>
    <row r="2603" spans="13:14" x14ac:dyDescent="0.3">
      <c r="M2603" s="9">
        <v>500</v>
      </c>
      <c r="N2603" s="9" t="s">
        <v>8219</v>
      </c>
    </row>
    <row r="2604" spans="13:14" x14ac:dyDescent="0.3">
      <c r="M2604" s="9">
        <v>12000</v>
      </c>
      <c r="N2604" s="9" t="s">
        <v>8219</v>
      </c>
    </row>
    <row r="2605" spans="13:14" x14ac:dyDescent="0.3">
      <c r="M2605" s="9">
        <v>1750</v>
      </c>
      <c r="N2605" s="9" t="s">
        <v>8219</v>
      </c>
    </row>
    <row r="2606" spans="13:14" x14ac:dyDescent="0.3">
      <c r="M2606" s="9">
        <v>20000</v>
      </c>
      <c r="N2606" s="9" t="s">
        <v>8219</v>
      </c>
    </row>
    <row r="2607" spans="13:14" x14ac:dyDescent="0.3">
      <c r="M2607" s="9">
        <v>100000</v>
      </c>
      <c r="N2607" s="9" t="s">
        <v>8219</v>
      </c>
    </row>
    <row r="2608" spans="13:14" x14ac:dyDescent="0.3">
      <c r="M2608" s="9">
        <v>11000</v>
      </c>
      <c r="N2608" s="9" t="s">
        <v>8219</v>
      </c>
    </row>
    <row r="2609" spans="13:14" x14ac:dyDescent="0.3">
      <c r="M2609" s="9">
        <v>8000</v>
      </c>
      <c r="N2609" s="9" t="s">
        <v>8219</v>
      </c>
    </row>
    <row r="2610" spans="13:14" x14ac:dyDescent="0.3">
      <c r="M2610" s="9">
        <v>8000</v>
      </c>
      <c r="N2610" s="9" t="s">
        <v>8219</v>
      </c>
    </row>
    <row r="2611" spans="13:14" x14ac:dyDescent="0.3">
      <c r="M2611" s="9">
        <v>35000</v>
      </c>
      <c r="N2611" s="9" t="s">
        <v>8219</v>
      </c>
    </row>
    <row r="2612" spans="13:14" x14ac:dyDescent="0.3">
      <c r="M2612" s="9">
        <v>22765</v>
      </c>
      <c r="N2612" s="9" t="s">
        <v>8219</v>
      </c>
    </row>
    <row r="2613" spans="13:14" x14ac:dyDescent="0.3">
      <c r="M2613" s="9">
        <v>11000</v>
      </c>
      <c r="N2613" s="9" t="s">
        <v>8219</v>
      </c>
    </row>
    <row r="2614" spans="13:14" x14ac:dyDescent="0.3">
      <c r="M2614" s="9">
        <v>10000</v>
      </c>
      <c r="N2614" s="9" t="s">
        <v>8219</v>
      </c>
    </row>
    <row r="2615" spans="13:14" x14ac:dyDescent="0.3">
      <c r="M2615" s="9">
        <v>7500</v>
      </c>
      <c r="N2615" s="9" t="s">
        <v>8219</v>
      </c>
    </row>
    <row r="2616" spans="13:14" x14ac:dyDescent="0.3">
      <c r="M2616" s="9">
        <v>10500</v>
      </c>
      <c r="N2616" s="9" t="s">
        <v>8219</v>
      </c>
    </row>
    <row r="2617" spans="13:14" x14ac:dyDescent="0.3">
      <c r="M2617" s="9">
        <v>2001</v>
      </c>
      <c r="N2617" s="9" t="s">
        <v>8219</v>
      </c>
    </row>
    <row r="2618" spans="13:14" x14ac:dyDescent="0.3">
      <c r="M2618" s="9">
        <v>25000</v>
      </c>
      <c r="N2618" s="9" t="s">
        <v>8219</v>
      </c>
    </row>
    <row r="2619" spans="13:14" x14ac:dyDescent="0.3">
      <c r="M2619" s="9">
        <v>500</v>
      </c>
      <c r="N2619" s="9" t="s">
        <v>8219</v>
      </c>
    </row>
    <row r="2620" spans="13:14" x14ac:dyDescent="0.3">
      <c r="M2620" s="9">
        <v>15000</v>
      </c>
      <c r="N2620" s="9" t="s">
        <v>8219</v>
      </c>
    </row>
    <row r="2621" spans="13:14" x14ac:dyDescent="0.3">
      <c r="M2621" s="9">
        <v>1000</v>
      </c>
      <c r="N2621" s="9" t="s">
        <v>8219</v>
      </c>
    </row>
    <row r="2622" spans="13:14" x14ac:dyDescent="0.3">
      <c r="M2622" s="9">
        <v>65000</v>
      </c>
      <c r="N2622" s="9" t="s">
        <v>8219</v>
      </c>
    </row>
    <row r="2623" spans="13:14" x14ac:dyDescent="0.3">
      <c r="M2623" s="9">
        <v>15000</v>
      </c>
      <c r="N2623" s="9" t="s">
        <v>8219</v>
      </c>
    </row>
    <row r="2624" spans="13:14" x14ac:dyDescent="0.3">
      <c r="M2624" s="9">
        <v>1500</v>
      </c>
      <c r="N2624" s="9" t="s">
        <v>8219</v>
      </c>
    </row>
    <row r="2625" spans="13:14" x14ac:dyDescent="0.3">
      <c r="M2625" s="9">
        <v>2000</v>
      </c>
      <c r="N2625" s="9" t="s">
        <v>8219</v>
      </c>
    </row>
    <row r="2626" spans="13:14" x14ac:dyDescent="0.3">
      <c r="M2626" s="9">
        <v>8000</v>
      </c>
      <c r="N2626" s="9" t="s">
        <v>8219</v>
      </c>
    </row>
    <row r="2627" spans="13:14" x14ac:dyDescent="0.3">
      <c r="M2627" s="9">
        <v>150</v>
      </c>
      <c r="N2627" s="9" t="s">
        <v>8219</v>
      </c>
    </row>
    <row r="2628" spans="13:14" x14ac:dyDescent="0.3">
      <c r="M2628" s="9">
        <v>2500</v>
      </c>
      <c r="N2628" s="9" t="s">
        <v>8219</v>
      </c>
    </row>
    <row r="2629" spans="13:14" x14ac:dyDescent="0.3">
      <c r="M2629" s="9">
        <v>150</v>
      </c>
      <c r="N2629" s="9" t="s">
        <v>8219</v>
      </c>
    </row>
    <row r="2630" spans="13:14" x14ac:dyDescent="0.3">
      <c r="M2630" s="9">
        <v>839</v>
      </c>
      <c r="N2630" s="9" t="s">
        <v>8219</v>
      </c>
    </row>
    <row r="2631" spans="13:14" x14ac:dyDescent="0.3">
      <c r="M2631" s="9">
        <v>5000</v>
      </c>
      <c r="N2631" s="9" t="s">
        <v>8219</v>
      </c>
    </row>
    <row r="2632" spans="13:14" x14ac:dyDescent="0.3">
      <c r="M2632" s="9">
        <v>2000</v>
      </c>
      <c r="N2632" s="9" t="s">
        <v>8219</v>
      </c>
    </row>
    <row r="2633" spans="13:14" x14ac:dyDescent="0.3">
      <c r="M2633" s="9">
        <v>20000</v>
      </c>
      <c r="N2633" s="9" t="s">
        <v>8219</v>
      </c>
    </row>
    <row r="2634" spans="13:14" x14ac:dyDescent="0.3">
      <c r="M2634" s="9">
        <v>1070</v>
      </c>
      <c r="N2634" s="9" t="s">
        <v>8219</v>
      </c>
    </row>
    <row r="2635" spans="13:14" x14ac:dyDescent="0.3">
      <c r="M2635" s="9">
        <v>5000</v>
      </c>
      <c r="N2635" s="9" t="s">
        <v>8219</v>
      </c>
    </row>
    <row r="2636" spans="13:14" x14ac:dyDescent="0.3">
      <c r="M2636" s="9">
        <v>930</v>
      </c>
      <c r="N2636" s="9" t="s">
        <v>8219</v>
      </c>
    </row>
    <row r="2637" spans="13:14" x14ac:dyDescent="0.3">
      <c r="M2637" s="9">
        <v>11500</v>
      </c>
      <c r="N2637" s="9" t="s">
        <v>8219</v>
      </c>
    </row>
    <row r="2638" spans="13:14" x14ac:dyDescent="0.3">
      <c r="M2638" s="9">
        <v>1000</v>
      </c>
      <c r="N2638" s="9" t="s">
        <v>8219</v>
      </c>
    </row>
    <row r="2639" spans="13:14" x14ac:dyDescent="0.3">
      <c r="M2639" s="9">
        <v>500</v>
      </c>
      <c r="N2639" s="9" t="s">
        <v>8219</v>
      </c>
    </row>
    <row r="2640" spans="13:14" x14ac:dyDescent="0.3">
      <c r="M2640" s="9">
        <v>347</v>
      </c>
      <c r="N2640" s="9" t="s">
        <v>8219</v>
      </c>
    </row>
    <row r="2641" spans="13:14" x14ac:dyDescent="0.3">
      <c r="M2641" s="9">
        <v>300</v>
      </c>
      <c r="N2641" s="9" t="s">
        <v>8219</v>
      </c>
    </row>
    <row r="2642" spans="13:14" x14ac:dyDescent="0.3">
      <c r="M2642" s="9">
        <v>3000</v>
      </c>
      <c r="N2642" s="9" t="s">
        <v>8219</v>
      </c>
    </row>
    <row r="2643" spans="13:14" x14ac:dyDescent="0.3">
      <c r="M2643" s="9">
        <v>1500</v>
      </c>
      <c r="N2643" s="9" t="s">
        <v>8221</v>
      </c>
    </row>
    <row r="2644" spans="13:14" x14ac:dyDescent="0.3">
      <c r="M2644" s="9">
        <v>500000</v>
      </c>
      <c r="N2644" s="9" t="s">
        <v>8221</v>
      </c>
    </row>
    <row r="2645" spans="13:14" x14ac:dyDescent="0.3">
      <c r="M2645" s="9">
        <v>1000000</v>
      </c>
      <c r="N2645" s="9" t="s">
        <v>8220</v>
      </c>
    </row>
    <row r="2646" spans="13:14" x14ac:dyDescent="0.3">
      <c r="M2646" s="9">
        <v>100000</v>
      </c>
      <c r="N2646" s="9" t="s">
        <v>8220</v>
      </c>
    </row>
    <row r="2647" spans="13:14" x14ac:dyDescent="0.3">
      <c r="M2647" s="9">
        <v>20000</v>
      </c>
      <c r="N2647" s="9" t="s">
        <v>8220</v>
      </c>
    </row>
    <row r="2648" spans="13:14" x14ac:dyDescent="0.3">
      <c r="M2648" s="9">
        <v>500000</v>
      </c>
      <c r="N2648" s="9" t="s">
        <v>8220</v>
      </c>
    </row>
    <row r="2649" spans="13:14" x14ac:dyDescent="0.3">
      <c r="M2649" s="9">
        <v>2500</v>
      </c>
      <c r="N2649" s="9" t="s">
        <v>8220</v>
      </c>
    </row>
    <row r="2650" spans="13:14" x14ac:dyDescent="0.3">
      <c r="M2650" s="9">
        <v>12000</v>
      </c>
      <c r="N2650" s="9" t="s">
        <v>8220</v>
      </c>
    </row>
    <row r="2651" spans="13:14" x14ac:dyDescent="0.3">
      <c r="M2651" s="9">
        <v>125000</v>
      </c>
      <c r="N2651" s="9" t="s">
        <v>8220</v>
      </c>
    </row>
    <row r="2652" spans="13:14" x14ac:dyDescent="0.3">
      <c r="M2652" s="9">
        <v>60000</v>
      </c>
      <c r="N2652" s="9" t="s">
        <v>8220</v>
      </c>
    </row>
    <row r="2653" spans="13:14" x14ac:dyDescent="0.3">
      <c r="M2653" s="9">
        <v>280000</v>
      </c>
      <c r="N2653" s="9" t="s">
        <v>8220</v>
      </c>
    </row>
    <row r="2654" spans="13:14" x14ac:dyDescent="0.3">
      <c r="M2654" s="9">
        <v>100000</v>
      </c>
      <c r="N2654" s="9" t="s">
        <v>8220</v>
      </c>
    </row>
    <row r="2655" spans="13:14" x14ac:dyDescent="0.3">
      <c r="M2655" s="9">
        <v>51000</v>
      </c>
      <c r="N2655" s="9" t="s">
        <v>8220</v>
      </c>
    </row>
    <row r="2656" spans="13:14" x14ac:dyDescent="0.3">
      <c r="M2656" s="9">
        <v>100000</v>
      </c>
      <c r="N2656" s="9" t="s">
        <v>8220</v>
      </c>
    </row>
    <row r="2657" spans="13:14" x14ac:dyDescent="0.3">
      <c r="M2657" s="9">
        <v>15000</v>
      </c>
      <c r="N2657" s="9" t="s">
        <v>8220</v>
      </c>
    </row>
    <row r="2658" spans="13:14" x14ac:dyDescent="0.3">
      <c r="M2658" s="9">
        <v>150000</v>
      </c>
      <c r="N2658" s="9" t="s">
        <v>8220</v>
      </c>
    </row>
    <row r="2659" spans="13:14" x14ac:dyDescent="0.3">
      <c r="M2659" s="9">
        <v>30000</v>
      </c>
      <c r="N2659" s="9" t="s">
        <v>8220</v>
      </c>
    </row>
    <row r="2660" spans="13:14" x14ac:dyDescent="0.3">
      <c r="M2660" s="9">
        <v>98000</v>
      </c>
      <c r="N2660" s="9" t="s">
        <v>8220</v>
      </c>
    </row>
    <row r="2661" spans="13:14" x14ac:dyDescent="0.3">
      <c r="M2661" s="9">
        <v>49000</v>
      </c>
      <c r="N2661" s="9" t="s">
        <v>8220</v>
      </c>
    </row>
    <row r="2662" spans="13:14" x14ac:dyDescent="0.3">
      <c r="M2662" s="9">
        <v>20000</v>
      </c>
      <c r="N2662" s="9" t="s">
        <v>8220</v>
      </c>
    </row>
    <row r="2663" spans="13:14" x14ac:dyDescent="0.3">
      <c r="M2663" s="9">
        <v>5000</v>
      </c>
      <c r="N2663" s="9" t="s">
        <v>8219</v>
      </c>
    </row>
    <row r="2664" spans="13:14" x14ac:dyDescent="0.3">
      <c r="M2664" s="9">
        <v>20000</v>
      </c>
      <c r="N2664" s="9" t="s">
        <v>8219</v>
      </c>
    </row>
    <row r="2665" spans="13:14" x14ac:dyDescent="0.3">
      <c r="M2665" s="9">
        <v>20000</v>
      </c>
      <c r="N2665" s="9" t="s">
        <v>8219</v>
      </c>
    </row>
    <row r="2666" spans="13:14" x14ac:dyDescent="0.3">
      <c r="M2666" s="9">
        <v>17500</v>
      </c>
      <c r="N2666" s="9" t="s">
        <v>8219</v>
      </c>
    </row>
    <row r="2667" spans="13:14" x14ac:dyDescent="0.3">
      <c r="M2667" s="9">
        <v>3500</v>
      </c>
      <c r="N2667" s="9" t="s">
        <v>8219</v>
      </c>
    </row>
    <row r="2668" spans="13:14" x14ac:dyDescent="0.3">
      <c r="M2668" s="9">
        <v>10000</v>
      </c>
      <c r="N2668" s="9" t="s">
        <v>8219</v>
      </c>
    </row>
    <row r="2669" spans="13:14" x14ac:dyDescent="0.3">
      <c r="M2669" s="9">
        <v>1500</v>
      </c>
      <c r="N2669" s="9" t="s">
        <v>8219</v>
      </c>
    </row>
    <row r="2670" spans="13:14" x14ac:dyDescent="0.3">
      <c r="M2670" s="9">
        <v>1000</v>
      </c>
      <c r="N2670" s="9" t="s">
        <v>8219</v>
      </c>
    </row>
    <row r="2671" spans="13:14" x14ac:dyDescent="0.3">
      <c r="M2671" s="9">
        <v>800</v>
      </c>
      <c r="N2671" s="9" t="s">
        <v>8219</v>
      </c>
    </row>
    <row r="2672" spans="13:14" x14ac:dyDescent="0.3">
      <c r="M2672" s="9">
        <v>38888</v>
      </c>
      <c r="N2672" s="9" t="s">
        <v>8221</v>
      </c>
    </row>
    <row r="2673" spans="13:14" x14ac:dyDescent="0.3">
      <c r="M2673" s="9">
        <v>25000</v>
      </c>
      <c r="N2673" s="9" t="s">
        <v>8221</v>
      </c>
    </row>
    <row r="2674" spans="13:14" x14ac:dyDescent="0.3">
      <c r="M2674" s="9">
        <v>10000</v>
      </c>
      <c r="N2674" s="9" t="s">
        <v>8221</v>
      </c>
    </row>
    <row r="2675" spans="13:14" x14ac:dyDescent="0.3">
      <c r="M2675" s="9">
        <v>40000</v>
      </c>
      <c r="N2675" s="9" t="s">
        <v>8221</v>
      </c>
    </row>
    <row r="2676" spans="13:14" x14ac:dyDescent="0.3">
      <c r="M2676" s="9">
        <v>35000</v>
      </c>
      <c r="N2676" s="9" t="s">
        <v>8221</v>
      </c>
    </row>
    <row r="2677" spans="13:14" x14ac:dyDescent="0.3">
      <c r="M2677" s="9">
        <v>25000</v>
      </c>
      <c r="N2677" s="9" t="s">
        <v>8221</v>
      </c>
    </row>
    <row r="2678" spans="13:14" x14ac:dyDescent="0.3">
      <c r="M2678" s="9">
        <v>2100</v>
      </c>
      <c r="N2678" s="9" t="s">
        <v>8221</v>
      </c>
    </row>
    <row r="2679" spans="13:14" x14ac:dyDescent="0.3">
      <c r="M2679" s="9">
        <v>19500</v>
      </c>
      <c r="N2679" s="9" t="s">
        <v>8221</v>
      </c>
    </row>
    <row r="2680" spans="13:14" x14ac:dyDescent="0.3">
      <c r="M2680" s="9">
        <v>8000000</v>
      </c>
      <c r="N2680" s="9" t="s">
        <v>8221</v>
      </c>
    </row>
    <row r="2681" spans="13:14" x14ac:dyDescent="0.3">
      <c r="M2681" s="9">
        <v>40000</v>
      </c>
      <c r="N2681" s="9" t="s">
        <v>8221</v>
      </c>
    </row>
    <row r="2682" spans="13:14" x14ac:dyDescent="0.3">
      <c r="M2682" s="9">
        <v>32000</v>
      </c>
      <c r="N2682" s="9" t="s">
        <v>8221</v>
      </c>
    </row>
    <row r="2683" spans="13:14" x14ac:dyDescent="0.3">
      <c r="M2683" s="9">
        <v>8000</v>
      </c>
      <c r="N2683" s="9" t="s">
        <v>8221</v>
      </c>
    </row>
    <row r="2684" spans="13:14" x14ac:dyDescent="0.3">
      <c r="M2684" s="9">
        <v>6000</v>
      </c>
      <c r="N2684" s="9" t="s">
        <v>8221</v>
      </c>
    </row>
    <row r="2685" spans="13:14" x14ac:dyDescent="0.3">
      <c r="M2685" s="9">
        <v>15000</v>
      </c>
      <c r="N2685" s="9" t="s">
        <v>8221</v>
      </c>
    </row>
    <row r="2686" spans="13:14" x14ac:dyDescent="0.3">
      <c r="M2686" s="9">
        <v>70000</v>
      </c>
      <c r="N2686" s="9" t="s">
        <v>8221</v>
      </c>
    </row>
    <row r="2687" spans="13:14" x14ac:dyDescent="0.3">
      <c r="M2687" s="9">
        <v>50000</v>
      </c>
      <c r="N2687" s="9" t="s">
        <v>8221</v>
      </c>
    </row>
    <row r="2688" spans="13:14" x14ac:dyDescent="0.3">
      <c r="M2688" s="9">
        <v>30000</v>
      </c>
      <c r="N2688" s="9" t="s">
        <v>8221</v>
      </c>
    </row>
    <row r="2689" spans="13:14" x14ac:dyDescent="0.3">
      <c r="M2689" s="9">
        <v>15000</v>
      </c>
      <c r="N2689" s="9" t="s">
        <v>8221</v>
      </c>
    </row>
    <row r="2690" spans="13:14" x14ac:dyDescent="0.3">
      <c r="M2690" s="9">
        <v>50000</v>
      </c>
      <c r="N2690" s="9" t="s">
        <v>8221</v>
      </c>
    </row>
    <row r="2691" spans="13:14" x14ac:dyDescent="0.3">
      <c r="M2691" s="9">
        <v>35000</v>
      </c>
      <c r="N2691" s="9" t="s">
        <v>8221</v>
      </c>
    </row>
    <row r="2692" spans="13:14" x14ac:dyDescent="0.3">
      <c r="M2692" s="9">
        <v>80000</v>
      </c>
      <c r="N2692" s="9" t="s">
        <v>8221</v>
      </c>
    </row>
    <row r="2693" spans="13:14" x14ac:dyDescent="0.3">
      <c r="M2693" s="9">
        <v>65000</v>
      </c>
      <c r="N2693" s="9" t="s">
        <v>8221</v>
      </c>
    </row>
    <row r="2694" spans="13:14" x14ac:dyDescent="0.3">
      <c r="M2694" s="9">
        <v>3500</v>
      </c>
      <c r="N2694" s="9" t="s">
        <v>8221</v>
      </c>
    </row>
    <row r="2695" spans="13:14" x14ac:dyDescent="0.3">
      <c r="M2695" s="9">
        <v>5000</v>
      </c>
      <c r="N2695" s="9" t="s">
        <v>8221</v>
      </c>
    </row>
    <row r="2696" spans="13:14" x14ac:dyDescent="0.3">
      <c r="M2696" s="9">
        <v>30000</v>
      </c>
      <c r="N2696" s="9" t="s">
        <v>8221</v>
      </c>
    </row>
    <row r="2697" spans="13:14" x14ac:dyDescent="0.3">
      <c r="M2697" s="9">
        <v>15000</v>
      </c>
      <c r="N2697" s="9" t="s">
        <v>8221</v>
      </c>
    </row>
    <row r="2698" spans="13:14" x14ac:dyDescent="0.3">
      <c r="M2698" s="9">
        <v>60000</v>
      </c>
      <c r="N2698" s="9" t="s">
        <v>8221</v>
      </c>
    </row>
    <row r="2699" spans="13:14" x14ac:dyDescent="0.3">
      <c r="M2699" s="9">
        <v>23000</v>
      </c>
      <c r="N2699" s="9" t="s">
        <v>8221</v>
      </c>
    </row>
    <row r="2700" spans="13:14" x14ac:dyDescent="0.3">
      <c r="M2700" s="9">
        <v>8000</v>
      </c>
      <c r="N2700" s="9" t="s">
        <v>8221</v>
      </c>
    </row>
    <row r="2701" spans="13:14" x14ac:dyDescent="0.3">
      <c r="M2701" s="9">
        <v>2</v>
      </c>
      <c r="N2701" s="9" t="s">
        <v>8221</v>
      </c>
    </row>
    <row r="2702" spans="13:14" x14ac:dyDescent="0.3">
      <c r="M2702" s="9">
        <v>9999</v>
      </c>
      <c r="N2702" s="9" t="s">
        <v>8221</v>
      </c>
    </row>
    <row r="2703" spans="13:14" x14ac:dyDescent="0.3">
      <c r="M2703" s="9">
        <v>3400</v>
      </c>
      <c r="N2703" s="9" t="s">
        <v>8222</v>
      </c>
    </row>
    <row r="2704" spans="13:14" x14ac:dyDescent="0.3">
      <c r="M2704" s="9">
        <v>10000</v>
      </c>
      <c r="N2704" s="9" t="s">
        <v>8222</v>
      </c>
    </row>
    <row r="2705" spans="13:14" x14ac:dyDescent="0.3">
      <c r="M2705" s="9">
        <v>40000</v>
      </c>
      <c r="N2705" s="9" t="s">
        <v>8222</v>
      </c>
    </row>
    <row r="2706" spans="13:14" x14ac:dyDescent="0.3">
      <c r="M2706" s="9">
        <v>19000</v>
      </c>
      <c r="N2706" s="9" t="s">
        <v>8222</v>
      </c>
    </row>
    <row r="2707" spans="13:14" x14ac:dyDescent="0.3">
      <c r="M2707" s="9">
        <v>16500</v>
      </c>
      <c r="N2707" s="9" t="s">
        <v>8222</v>
      </c>
    </row>
    <row r="2708" spans="13:14" x14ac:dyDescent="0.3">
      <c r="M2708" s="9">
        <v>35000</v>
      </c>
      <c r="N2708" s="9" t="s">
        <v>8219</v>
      </c>
    </row>
    <row r="2709" spans="13:14" x14ac:dyDescent="0.3">
      <c r="M2709" s="9">
        <v>8000</v>
      </c>
      <c r="N2709" s="9" t="s">
        <v>8219</v>
      </c>
    </row>
    <row r="2710" spans="13:14" x14ac:dyDescent="0.3">
      <c r="M2710" s="9">
        <v>20000</v>
      </c>
      <c r="N2710" s="9" t="s">
        <v>8219</v>
      </c>
    </row>
    <row r="2711" spans="13:14" x14ac:dyDescent="0.3">
      <c r="M2711" s="9">
        <v>50000</v>
      </c>
      <c r="N2711" s="9" t="s">
        <v>8219</v>
      </c>
    </row>
    <row r="2712" spans="13:14" x14ac:dyDescent="0.3">
      <c r="M2712" s="9">
        <v>60000</v>
      </c>
      <c r="N2712" s="9" t="s">
        <v>8219</v>
      </c>
    </row>
    <row r="2713" spans="13:14" x14ac:dyDescent="0.3">
      <c r="M2713" s="9">
        <v>3910</v>
      </c>
      <c r="N2713" s="9" t="s">
        <v>8219</v>
      </c>
    </row>
    <row r="2714" spans="13:14" x14ac:dyDescent="0.3">
      <c r="M2714" s="9">
        <v>5500</v>
      </c>
      <c r="N2714" s="9" t="s">
        <v>8219</v>
      </c>
    </row>
    <row r="2715" spans="13:14" x14ac:dyDescent="0.3">
      <c r="M2715" s="9">
        <v>150000</v>
      </c>
      <c r="N2715" s="9" t="s">
        <v>8219</v>
      </c>
    </row>
    <row r="2716" spans="13:14" x14ac:dyDescent="0.3">
      <c r="M2716" s="9">
        <v>25000</v>
      </c>
      <c r="N2716" s="9" t="s">
        <v>8219</v>
      </c>
    </row>
    <row r="2717" spans="13:14" x14ac:dyDescent="0.3">
      <c r="M2717" s="9">
        <v>12000</v>
      </c>
      <c r="N2717" s="9" t="s">
        <v>8219</v>
      </c>
    </row>
    <row r="2718" spans="13:14" x14ac:dyDescent="0.3">
      <c r="M2718" s="9">
        <v>10000</v>
      </c>
      <c r="N2718" s="9" t="s">
        <v>8219</v>
      </c>
    </row>
    <row r="2719" spans="13:14" x14ac:dyDescent="0.3">
      <c r="M2719" s="9">
        <v>25000</v>
      </c>
      <c r="N2719" s="9" t="s">
        <v>8219</v>
      </c>
    </row>
    <row r="2720" spans="13:14" x14ac:dyDescent="0.3">
      <c r="M2720" s="9">
        <v>18000</v>
      </c>
      <c r="N2720" s="9" t="s">
        <v>8219</v>
      </c>
    </row>
    <row r="2721" spans="13:14" x14ac:dyDescent="0.3">
      <c r="M2721" s="9">
        <v>6000</v>
      </c>
      <c r="N2721" s="9" t="s">
        <v>8219</v>
      </c>
    </row>
    <row r="2722" spans="13:14" x14ac:dyDescent="0.3">
      <c r="M2722" s="9">
        <v>25000</v>
      </c>
      <c r="N2722" s="9" t="s">
        <v>8219</v>
      </c>
    </row>
    <row r="2723" spans="13:14" x14ac:dyDescent="0.3">
      <c r="M2723" s="9">
        <v>750</v>
      </c>
      <c r="N2723" s="9" t="s">
        <v>8219</v>
      </c>
    </row>
    <row r="2724" spans="13:14" x14ac:dyDescent="0.3">
      <c r="M2724" s="9">
        <v>5000</v>
      </c>
      <c r="N2724" s="9" t="s">
        <v>8219</v>
      </c>
    </row>
    <row r="2725" spans="13:14" x14ac:dyDescent="0.3">
      <c r="M2725" s="9">
        <v>12000</v>
      </c>
      <c r="N2725" s="9" t="s">
        <v>8219</v>
      </c>
    </row>
    <row r="2726" spans="13:14" x14ac:dyDescent="0.3">
      <c r="M2726" s="9">
        <v>2468</v>
      </c>
      <c r="N2726" s="9" t="s">
        <v>8219</v>
      </c>
    </row>
    <row r="2727" spans="13:14" x14ac:dyDescent="0.3">
      <c r="M2727" s="9">
        <v>40000</v>
      </c>
      <c r="N2727" s="9" t="s">
        <v>8219</v>
      </c>
    </row>
    <row r="2728" spans="13:14" x14ac:dyDescent="0.3">
      <c r="M2728" s="9">
        <v>100000</v>
      </c>
      <c r="N2728" s="9" t="s">
        <v>8219</v>
      </c>
    </row>
    <row r="2729" spans="13:14" x14ac:dyDescent="0.3">
      <c r="M2729" s="9">
        <v>10000</v>
      </c>
      <c r="N2729" s="9" t="s">
        <v>8219</v>
      </c>
    </row>
    <row r="2730" spans="13:14" x14ac:dyDescent="0.3">
      <c r="M2730" s="9">
        <v>15000</v>
      </c>
      <c r="N2730" s="9" t="s">
        <v>8219</v>
      </c>
    </row>
    <row r="2731" spans="13:14" x14ac:dyDescent="0.3">
      <c r="M2731" s="9">
        <v>7500</v>
      </c>
      <c r="N2731" s="9" t="s">
        <v>8219</v>
      </c>
    </row>
    <row r="2732" spans="13:14" x14ac:dyDescent="0.3">
      <c r="M2732" s="9">
        <v>27000</v>
      </c>
      <c r="N2732" s="9" t="s">
        <v>8219</v>
      </c>
    </row>
    <row r="2733" spans="13:14" x14ac:dyDescent="0.3">
      <c r="M2733" s="9">
        <v>30000</v>
      </c>
      <c r="N2733" s="9" t="s">
        <v>8219</v>
      </c>
    </row>
    <row r="2734" spans="13:14" x14ac:dyDescent="0.3">
      <c r="M2734" s="9">
        <v>12000</v>
      </c>
      <c r="N2734" s="9" t="s">
        <v>8219</v>
      </c>
    </row>
    <row r="2735" spans="13:14" x14ac:dyDescent="0.3">
      <c r="M2735" s="9">
        <v>50000</v>
      </c>
      <c r="N2735" s="9" t="s">
        <v>8219</v>
      </c>
    </row>
    <row r="2736" spans="13:14" x14ac:dyDescent="0.3">
      <c r="M2736" s="9">
        <v>1</v>
      </c>
      <c r="N2736" s="9" t="s">
        <v>8219</v>
      </c>
    </row>
    <row r="2737" spans="13:14" x14ac:dyDescent="0.3">
      <c r="M2737" s="9">
        <v>750</v>
      </c>
      <c r="N2737" s="9" t="s">
        <v>8219</v>
      </c>
    </row>
    <row r="2738" spans="13:14" x14ac:dyDescent="0.3">
      <c r="M2738" s="9">
        <v>8000</v>
      </c>
      <c r="N2738" s="9" t="s">
        <v>8219</v>
      </c>
    </row>
    <row r="2739" spans="13:14" x14ac:dyDescent="0.3">
      <c r="M2739" s="9">
        <v>30000</v>
      </c>
      <c r="N2739" s="9" t="s">
        <v>8219</v>
      </c>
    </row>
    <row r="2740" spans="13:14" x14ac:dyDescent="0.3">
      <c r="M2740" s="9">
        <v>5000</v>
      </c>
      <c r="N2740" s="9" t="s">
        <v>8219</v>
      </c>
    </row>
    <row r="2741" spans="13:14" x14ac:dyDescent="0.3">
      <c r="M2741" s="9">
        <v>1100</v>
      </c>
      <c r="N2741" s="9" t="s">
        <v>8219</v>
      </c>
    </row>
    <row r="2742" spans="13:14" x14ac:dyDescent="0.3">
      <c r="M2742" s="9">
        <v>300</v>
      </c>
      <c r="N2742" s="9" t="s">
        <v>8219</v>
      </c>
    </row>
    <row r="2743" spans="13:14" x14ac:dyDescent="0.3">
      <c r="M2743" s="9">
        <v>8000</v>
      </c>
      <c r="N2743" s="9" t="s">
        <v>8221</v>
      </c>
    </row>
    <row r="2744" spans="13:14" x14ac:dyDescent="0.3">
      <c r="M2744" s="9">
        <v>2500</v>
      </c>
      <c r="N2744" s="9" t="s">
        <v>8221</v>
      </c>
    </row>
    <row r="2745" spans="13:14" x14ac:dyDescent="0.3">
      <c r="M2745" s="9">
        <v>5999</v>
      </c>
      <c r="N2745" s="9" t="s">
        <v>8221</v>
      </c>
    </row>
    <row r="2746" spans="13:14" x14ac:dyDescent="0.3">
      <c r="M2746" s="9">
        <v>16000</v>
      </c>
      <c r="N2746" s="9" t="s">
        <v>8221</v>
      </c>
    </row>
    <row r="2747" spans="13:14" x14ac:dyDescent="0.3">
      <c r="M2747" s="9">
        <v>8000</v>
      </c>
      <c r="N2747" s="9" t="s">
        <v>8221</v>
      </c>
    </row>
    <row r="2748" spans="13:14" x14ac:dyDescent="0.3">
      <c r="M2748" s="9">
        <v>3000</v>
      </c>
      <c r="N2748" s="9" t="s">
        <v>8221</v>
      </c>
    </row>
    <row r="2749" spans="13:14" x14ac:dyDescent="0.3">
      <c r="M2749" s="9">
        <v>500</v>
      </c>
      <c r="N2749" s="9" t="s">
        <v>8221</v>
      </c>
    </row>
    <row r="2750" spans="13:14" x14ac:dyDescent="0.3">
      <c r="M2750" s="9">
        <v>5000</v>
      </c>
      <c r="N2750" s="9" t="s">
        <v>8221</v>
      </c>
    </row>
    <row r="2751" spans="13:14" x14ac:dyDescent="0.3">
      <c r="M2751" s="9">
        <v>10000</v>
      </c>
      <c r="N2751" s="9" t="s">
        <v>8221</v>
      </c>
    </row>
    <row r="2752" spans="13:14" x14ac:dyDescent="0.3">
      <c r="M2752" s="9">
        <v>1999</v>
      </c>
      <c r="N2752" s="9" t="s">
        <v>8221</v>
      </c>
    </row>
    <row r="2753" spans="13:14" x14ac:dyDescent="0.3">
      <c r="M2753" s="9">
        <v>3274</v>
      </c>
      <c r="N2753" s="9" t="s">
        <v>8221</v>
      </c>
    </row>
    <row r="2754" spans="13:14" x14ac:dyDescent="0.3">
      <c r="M2754" s="9">
        <v>4800</v>
      </c>
      <c r="N2754" s="9" t="s">
        <v>8221</v>
      </c>
    </row>
    <row r="2755" spans="13:14" x14ac:dyDescent="0.3">
      <c r="M2755" s="9">
        <v>2000</v>
      </c>
      <c r="N2755" s="9" t="s">
        <v>8221</v>
      </c>
    </row>
    <row r="2756" spans="13:14" x14ac:dyDescent="0.3">
      <c r="M2756" s="9">
        <v>10000</v>
      </c>
      <c r="N2756" s="9" t="s">
        <v>8221</v>
      </c>
    </row>
    <row r="2757" spans="13:14" x14ac:dyDescent="0.3">
      <c r="M2757" s="9">
        <v>500</v>
      </c>
      <c r="N2757" s="9" t="s">
        <v>8221</v>
      </c>
    </row>
    <row r="2758" spans="13:14" x14ac:dyDescent="0.3">
      <c r="M2758" s="9">
        <v>10000</v>
      </c>
      <c r="N2758" s="9" t="s">
        <v>8221</v>
      </c>
    </row>
    <row r="2759" spans="13:14" x14ac:dyDescent="0.3">
      <c r="M2759" s="9">
        <v>1500</v>
      </c>
      <c r="N2759" s="9" t="s">
        <v>8221</v>
      </c>
    </row>
    <row r="2760" spans="13:14" x14ac:dyDescent="0.3">
      <c r="M2760" s="9">
        <v>2000</v>
      </c>
      <c r="N2760" s="9" t="s">
        <v>8221</v>
      </c>
    </row>
    <row r="2761" spans="13:14" x14ac:dyDescent="0.3">
      <c r="M2761" s="9">
        <v>1000</v>
      </c>
      <c r="N2761" s="9" t="s">
        <v>8221</v>
      </c>
    </row>
    <row r="2762" spans="13:14" x14ac:dyDescent="0.3">
      <c r="M2762" s="9">
        <v>5000</v>
      </c>
      <c r="N2762" s="9" t="s">
        <v>8221</v>
      </c>
    </row>
    <row r="2763" spans="13:14" x14ac:dyDescent="0.3">
      <c r="M2763" s="9">
        <v>5000</v>
      </c>
      <c r="N2763" s="9" t="s">
        <v>8221</v>
      </c>
    </row>
    <row r="2764" spans="13:14" x14ac:dyDescent="0.3">
      <c r="M2764" s="9">
        <v>3250</v>
      </c>
      <c r="N2764" s="9" t="s">
        <v>8221</v>
      </c>
    </row>
    <row r="2765" spans="13:14" x14ac:dyDescent="0.3">
      <c r="M2765" s="9">
        <v>39400</v>
      </c>
      <c r="N2765" s="9" t="s">
        <v>8221</v>
      </c>
    </row>
    <row r="2766" spans="13:14" x14ac:dyDescent="0.3">
      <c r="M2766" s="9">
        <v>4000</v>
      </c>
      <c r="N2766" s="9" t="s">
        <v>8221</v>
      </c>
    </row>
    <row r="2767" spans="13:14" x14ac:dyDescent="0.3">
      <c r="M2767" s="9">
        <v>4000</v>
      </c>
      <c r="N2767" s="9" t="s">
        <v>8221</v>
      </c>
    </row>
    <row r="2768" spans="13:14" x14ac:dyDescent="0.3">
      <c r="M2768" s="9">
        <v>5000</v>
      </c>
      <c r="N2768" s="9" t="s">
        <v>8221</v>
      </c>
    </row>
    <row r="2769" spans="13:14" x14ac:dyDescent="0.3">
      <c r="M2769" s="9">
        <v>4000</v>
      </c>
      <c r="N2769" s="9" t="s">
        <v>8221</v>
      </c>
    </row>
    <row r="2770" spans="13:14" x14ac:dyDescent="0.3">
      <c r="M2770" s="9">
        <v>7000</v>
      </c>
      <c r="N2770" s="9" t="s">
        <v>8221</v>
      </c>
    </row>
    <row r="2771" spans="13:14" x14ac:dyDescent="0.3">
      <c r="M2771" s="9">
        <v>800</v>
      </c>
      <c r="N2771" s="9" t="s">
        <v>8221</v>
      </c>
    </row>
    <row r="2772" spans="13:14" x14ac:dyDescent="0.3">
      <c r="M2772" s="9">
        <v>20000</v>
      </c>
      <c r="N2772" s="9" t="s">
        <v>8221</v>
      </c>
    </row>
    <row r="2773" spans="13:14" x14ac:dyDescent="0.3">
      <c r="M2773" s="9">
        <v>19980</v>
      </c>
      <c r="N2773" s="9" t="s">
        <v>8221</v>
      </c>
    </row>
    <row r="2774" spans="13:14" x14ac:dyDescent="0.3">
      <c r="M2774" s="9">
        <v>8000</v>
      </c>
      <c r="N2774" s="9" t="s">
        <v>8221</v>
      </c>
    </row>
    <row r="2775" spans="13:14" x14ac:dyDescent="0.3">
      <c r="M2775" s="9">
        <v>530</v>
      </c>
      <c r="N2775" s="9" t="s">
        <v>8221</v>
      </c>
    </row>
    <row r="2776" spans="13:14" x14ac:dyDescent="0.3">
      <c r="M2776" s="9">
        <v>4000</v>
      </c>
      <c r="N2776" s="9" t="s">
        <v>8221</v>
      </c>
    </row>
    <row r="2777" spans="13:14" x14ac:dyDescent="0.3">
      <c r="M2777" s="9">
        <v>5000</v>
      </c>
      <c r="N2777" s="9" t="s">
        <v>8221</v>
      </c>
    </row>
    <row r="2778" spans="13:14" x14ac:dyDescent="0.3">
      <c r="M2778" s="9">
        <v>21000</v>
      </c>
      <c r="N2778" s="9" t="s">
        <v>8221</v>
      </c>
    </row>
    <row r="2779" spans="13:14" x14ac:dyDescent="0.3">
      <c r="M2779" s="9">
        <v>3000</v>
      </c>
      <c r="N2779" s="9" t="s">
        <v>8221</v>
      </c>
    </row>
    <row r="2780" spans="13:14" x14ac:dyDescent="0.3">
      <c r="M2780" s="9">
        <v>5500</v>
      </c>
      <c r="N2780" s="9" t="s">
        <v>8221</v>
      </c>
    </row>
    <row r="2781" spans="13:14" x14ac:dyDescent="0.3">
      <c r="M2781" s="9">
        <v>2500</v>
      </c>
      <c r="N2781" s="9" t="s">
        <v>8221</v>
      </c>
    </row>
    <row r="2782" spans="13:14" x14ac:dyDescent="0.3">
      <c r="M2782" s="9">
        <v>100000</v>
      </c>
      <c r="N2782" s="9" t="s">
        <v>8221</v>
      </c>
    </row>
    <row r="2783" spans="13:14" x14ac:dyDescent="0.3">
      <c r="M2783" s="9">
        <v>1250</v>
      </c>
      <c r="N2783" s="9" t="s">
        <v>8219</v>
      </c>
    </row>
    <row r="2784" spans="13:14" x14ac:dyDescent="0.3">
      <c r="M2784" s="9">
        <v>1000</v>
      </c>
      <c r="N2784" s="9" t="s">
        <v>8219</v>
      </c>
    </row>
    <row r="2785" spans="13:14" x14ac:dyDescent="0.3">
      <c r="M2785" s="9">
        <v>1000</v>
      </c>
      <c r="N2785" s="9" t="s">
        <v>8219</v>
      </c>
    </row>
    <row r="2786" spans="13:14" x14ac:dyDescent="0.3">
      <c r="M2786" s="9">
        <v>6000</v>
      </c>
      <c r="N2786" s="9" t="s">
        <v>8219</v>
      </c>
    </row>
    <row r="2787" spans="13:14" x14ac:dyDescent="0.3">
      <c r="M2787" s="9">
        <v>5000</v>
      </c>
      <c r="N2787" s="9" t="s">
        <v>8219</v>
      </c>
    </row>
    <row r="2788" spans="13:14" x14ac:dyDescent="0.3">
      <c r="M2788" s="9">
        <v>2500</v>
      </c>
      <c r="N2788" s="9" t="s">
        <v>8219</v>
      </c>
    </row>
    <row r="2789" spans="13:14" x14ac:dyDescent="0.3">
      <c r="M2789" s="9">
        <v>1000</v>
      </c>
      <c r="N2789" s="9" t="s">
        <v>8219</v>
      </c>
    </row>
    <row r="2790" spans="13:14" x14ac:dyDescent="0.3">
      <c r="M2790" s="9">
        <v>2000</v>
      </c>
      <c r="N2790" s="9" t="s">
        <v>8219</v>
      </c>
    </row>
    <row r="2791" spans="13:14" x14ac:dyDescent="0.3">
      <c r="M2791" s="9">
        <v>3000</v>
      </c>
      <c r="N2791" s="9" t="s">
        <v>8219</v>
      </c>
    </row>
    <row r="2792" spans="13:14" x14ac:dyDescent="0.3">
      <c r="M2792" s="9">
        <v>3000</v>
      </c>
      <c r="N2792" s="9" t="s">
        <v>8219</v>
      </c>
    </row>
    <row r="2793" spans="13:14" x14ac:dyDescent="0.3">
      <c r="M2793" s="9">
        <v>2000</v>
      </c>
      <c r="N2793" s="9" t="s">
        <v>8219</v>
      </c>
    </row>
    <row r="2794" spans="13:14" x14ac:dyDescent="0.3">
      <c r="M2794" s="9">
        <v>2000</v>
      </c>
      <c r="N2794" s="9" t="s">
        <v>8219</v>
      </c>
    </row>
    <row r="2795" spans="13:14" x14ac:dyDescent="0.3">
      <c r="M2795" s="9">
        <v>10000</v>
      </c>
      <c r="N2795" s="9" t="s">
        <v>8219</v>
      </c>
    </row>
    <row r="2796" spans="13:14" x14ac:dyDescent="0.3">
      <c r="M2796" s="9">
        <v>50</v>
      </c>
      <c r="N2796" s="9" t="s">
        <v>8219</v>
      </c>
    </row>
    <row r="2797" spans="13:14" x14ac:dyDescent="0.3">
      <c r="M2797" s="9">
        <v>700</v>
      </c>
      <c r="N2797" s="9" t="s">
        <v>8219</v>
      </c>
    </row>
    <row r="2798" spans="13:14" x14ac:dyDescent="0.3">
      <c r="M2798" s="9">
        <v>800</v>
      </c>
      <c r="N2798" s="9" t="s">
        <v>8219</v>
      </c>
    </row>
    <row r="2799" spans="13:14" x14ac:dyDescent="0.3">
      <c r="M2799" s="9">
        <v>8000</v>
      </c>
      <c r="N2799" s="9" t="s">
        <v>8219</v>
      </c>
    </row>
    <row r="2800" spans="13:14" x14ac:dyDescent="0.3">
      <c r="M2800" s="9">
        <v>5000</v>
      </c>
      <c r="N2800" s="9" t="s">
        <v>8219</v>
      </c>
    </row>
    <row r="2801" spans="13:14" x14ac:dyDescent="0.3">
      <c r="M2801" s="9">
        <v>5000</v>
      </c>
      <c r="N2801" s="9" t="s">
        <v>8219</v>
      </c>
    </row>
    <row r="2802" spans="13:14" x14ac:dyDescent="0.3">
      <c r="M2802" s="9">
        <v>1000</v>
      </c>
      <c r="N2802" s="9" t="s">
        <v>8219</v>
      </c>
    </row>
    <row r="2803" spans="13:14" x14ac:dyDescent="0.3">
      <c r="M2803" s="9">
        <v>500</v>
      </c>
      <c r="N2803" s="9" t="s">
        <v>8219</v>
      </c>
    </row>
    <row r="2804" spans="13:14" x14ac:dyDescent="0.3">
      <c r="M2804" s="9">
        <v>3000</v>
      </c>
      <c r="N2804" s="9" t="s">
        <v>8219</v>
      </c>
    </row>
    <row r="2805" spans="13:14" x14ac:dyDescent="0.3">
      <c r="M2805" s="9">
        <v>10000</v>
      </c>
      <c r="N2805" s="9" t="s">
        <v>8219</v>
      </c>
    </row>
    <row r="2806" spans="13:14" x14ac:dyDescent="0.3">
      <c r="M2806" s="9">
        <v>1000</v>
      </c>
      <c r="N2806" s="9" t="s">
        <v>8219</v>
      </c>
    </row>
    <row r="2807" spans="13:14" x14ac:dyDescent="0.3">
      <c r="M2807" s="9">
        <v>400</v>
      </c>
      <c r="N2807" s="9" t="s">
        <v>8219</v>
      </c>
    </row>
    <row r="2808" spans="13:14" x14ac:dyDescent="0.3">
      <c r="M2808" s="9">
        <v>3000</v>
      </c>
      <c r="N2808" s="9" t="s">
        <v>8219</v>
      </c>
    </row>
    <row r="2809" spans="13:14" x14ac:dyDescent="0.3">
      <c r="M2809" s="9">
        <v>5000</v>
      </c>
      <c r="N2809" s="9" t="s">
        <v>8219</v>
      </c>
    </row>
    <row r="2810" spans="13:14" x14ac:dyDescent="0.3">
      <c r="M2810" s="9">
        <v>4500</v>
      </c>
      <c r="N2810" s="9" t="s">
        <v>8219</v>
      </c>
    </row>
    <row r="2811" spans="13:14" x14ac:dyDescent="0.3">
      <c r="M2811" s="9">
        <v>2500</v>
      </c>
      <c r="N2811" s="9" t="s">
        <v>8219</v>
      </c>
    </row>
    <row r="2812" spans="13:14" x14ac:dyDescent="0.3">
      <c r="M2812" s="9">
        <v>2500</v>
      </c>
      <c r="N2812" s="9" t="s">
        <v>8219</v>
      </c>
    </row>
    <row r="2813" spans="13:14" x14ac:dyDescent="0.3">
      <c r="M2813" s="9">
        <v>10000</v>
      </c>
      <c r="N2813" s="9" t="s">
        <v>8219</v>
      </c>
    </row>
    <row r="2814" spans="13:14" x14ac:dyDescent="0.3">
      <c r="M2814" s="9">
        <v>5000</v>
      </c>
      <c r="N2814" s="9" t="s">
        <v>8219</v>
      </c>
    </row>
    <row r="2815" spans="13:14" x14ac:dyDescent="0.3">
      <c r="M2815" s="9">
        <v>2800</v>
      </c>
      <c r="N2815" s="9" t="s">
        <v>8219</v>
      </c>
    </row>
    <row r="2816" spans="13:14" x14ac:dyDescent="0.3">
      <c r="M2816" s="9">
        <v>1500</v>
      </c>
      <c r="N2816" s="9" t="s">
        <v>8219</v>
      </c>
    </row>
    <row r="2817" spans="13:14" x14ac:dyDescent="0.3">
      <c r="M2817" s="9">
        <v>250</v>
      </c>
      <c r="N2817" s="9" t="s">
        <v>8219</v>
      </c>
    </row>
    <row r="2818" spans="13:14" x14ac:dyDescent="0.3">
      <c r="M2818" s="9">
        <v>3000</v>
      </c>
      <c r="N2818" s="9" t="s">
        <v>8219</v>
      </c>
    </row>
    <row r="2819" spans="13:14" x14ac:dyDescent="0.3">
      <c r="M2819" s="9">
        <v>600</v>
      </c>
      <c r="N2819" s="9" t="s">
        <v>8219</v>
      </c>
    </row>
    <row r="2820" spans="13:14" x14ac:dyDescent="0.3">
      <c r="M2820" s="9">
        <v>10000</v>
      </c>
      <c r="N2820" s="9" t="s">
        <v>8219</v>
      </c>
    </row>
    <row r="2821" spans="13:14" x14ac:dyDescent="0.3">
      <c r="M2821" s="9">
        <v>5000</v>
      </c>
      <c r="N2821" s="9" t="s">
        <v>8219</v>
      </c>
    </row>
    <row r="2822" spans="13:14" x14ac:dyDescent="0.3">
      <c r="M2822" s="9">
        <v>200</v>
      </c>
      <c r="N2822" s="9" t="s">
        <v>8219</v>
      </c>
    </row>
    <row r="2823" spans="13:14" x14ac:dyDescent="0.3">
      <c r="M2823" s="9">
        <v>1000</v>
      </c>
      <c r="N2823" s="9" t="s">
        <v>8219</v>
      </c>
    </row>
    <row r="2824" spans="13:14" x14ac:dyDescent="0.3">
      <c r="M2824" s="9">
        <v>6000</v>
      </c>
      <c r="N2824" s="9" t="s">
        <v>8219</v>
      </c>
    </row>
    <row r="2825" spans="13:14" x14ac:dyDescent="0.3">
      <c r="M2825" s="9">
        <v>100</v>
      </c>
      <c r="N2825" s="9" t="s">
        <v>8219</v>
      </c>
    </row>
    <row r="2826" spans="13:14" x14ac:dyDescent="0.3">
      <c r="M2826" s="9">
        <v>650</v>
      </c>
      <c r="N2826" s="9" t="s">
        <v>8219</v>
      </c>
    </row>
    <row r="2827" spans="13:14" x14ac:dyDescent="0.3">
      <c r="M2827" s="9">
        <v>3000</v>
      </c>
      <c r="N2827" s="9" t="s">
        <v>8219</v>
      </c>
    </row>
    <row r="2828" spans="13:14" x14ac:dyDescent="0.3">
      <c r="M2828" s="9">
        <v>2000</v>
      </c>
      <c r="N2828" s="9" t="s">
        <v>8219</v>
      </c>
    </row>
    <row r="2829" spans="13:14" x14ac:dyDescent="0.3">
      <c r="M2829" s="9">
        <v>2000</v>
      </c>
      <c r="N2829" s="9" t="s">
        <v>8219</v>
      </c>
    </row>
    <row r="2830" spans="13:14" x14ac:dyDescent="0.3">
      <c r="M2830" s="9">
        <v>9500</v>
      </c>
      <c r="N2830" s="9" t="s">
        <v>8219</v>
      </c>
    </row>
    <row r="2831" spans="13:14" x14ac:dyDescent="0.3">
      <c r="M2831" s="9">
        <v>2500</v>
      </c>
      <c r="N2831" s="9" t="s">
        <v>8219</v>
      </c>
    </row>
    <row r="2832" spans="13:14" x14ac:dyDescent="0.3">
      <c r="M2832" s="9">
        <v>3000</v>
      </c>
      <c r="N2832" s="9" t="s">
        <v>8219</v>
      </c>
    </row>
    <row r="2833" spans="13:14" x14ac:dyDescent="0.3">
      <c r="M2833" s="9">
        <v>3000</v>
      </c>
      <c r="N2833" s="9" t="s">
        <v>8219</v>
      </c>
    </row>
    <row r="2834" spans="13:14" x14ac:dyDescent="0.3">
      <c r="M2834" s="9">
        <v>2500</v>
      </c>
      <c r="N2834" s="9" t="s">
        <v>8219</v>
      </c>
    </row>
    <row r="2835" spans="13:14" x14ac:dyDescent="0.3">
      <c r="M2835" s="9">
        <v>2700</v>
      </c>
      <c r="N2835" s="9" t="s">
        <v>8219</v>
      </c>
    </row>
    <row r="2836" spans="13:14" x14ac:dyDescent="0.3">
      <c r="M2836" s="9">
        <v>800</v>
      </c>
      <c r="N2836" s="9" t="s">
        <v>8219</v>
      </c>
    </row>
    <row r="2837" spans="13:14" x14ac:dyDescent="0.3">
      <c r="M2837" s="9">
        <v>1000</v>
      </c>
      <c r="N2837" s="9" t="s">
        <v>8219</v>
      </c>
    </row>
    <row r="2838" spans="13:14" x14ac:dyDescent="0.3">
      <c r="M2838" s="9">
        <v>450</v>
      </c>
      <c r="N2838" s="9" t="s">
        <v>8219</v>
      </c>
    </row>
    <row r="2839" spans="13:14" x14ac:dyDescent="0.3">
      <c r="M2839" s="9">
        <v>850</v>
      </c>
      <c r="N2839" s="9" t="s">
        <v>8219</v>
      </c>
    </row>
    <row r="2840" spans="13:14" x14ac:dyDescent="0.3">
      <c r="M2840" s="9">
        <v>2000</v>
      </c>
      <c r="N2840" s="9" t="s">
        <v>8219</v>
      </c>
    </row>
    <row r="2841" spans="13:14" x14ac:dyDescent="0.3">
      <c r="M2841" s="9">
        <v>3500</v>
      </c>
      <c r="N2841" s="9" t="s">
        <v>8219</v>
      </c>
    </row>
    <row r="2842" spans="13:14" x14ac:dyDescent="0.3">
      <c r="M2842" s="9">
        <v>2500</v>
      </c>
      <c r="N2842" s="9" t="s">
        <v>8219</v>
      </c>
    </row>
    <row r="2843" spans="13:14" x14ac:dyDescent="0.3">
      <c r="M2843" s="9">
        <v>1000</v>
      </c>
      <c r="N2843" s="9" t="s">
        <v>8221</v>
      </c>
    </row>
    <row r="2844" spans="13:14" x14ac:dyDescent="0.3">
      <c r="M2844" s="9">
        <v>1500</v>
      </c>
      <c r="N2844" s="9" t="s">
        <v>8221</v>
      </c>
    </row>
    <row r="2845" spans="13:14" x14ac:dyDescent="0.3">
      <c r="M2845" s="9">
        <v>1200</v>
      </c>
      <c r="N2845" s="9" t="s">
        <v>8221</v>
      </c>
    </row>
    <row r="2846" spans="13:14" x14ac:dyDescent="0.3">
      <c r="M2846" s="9">
        <v>550</v>
      </c>
      <c r="N2846" s="9" t="s">
        <v>8221</v>
      </c>
    </row>
    <row r="2847" spans="13:14" x14ac:dyDescent="0.3">
      <c r="M2847" s="9">
        <v>7500</v>
      </c>
      <c r="N2847" s="9" t="s">
        <v>8221</v>
      </c>
    </row>
    <row r="2848" spans="13:14" x14ac:dyDescent="0.3">
      <c r="M2848" s="9">
        <v>8000</v>
      </c>
      <c r="N2848" s="9" t="s">
        <v>8221</v>
      </c>
    </row>
    <row r="2849" spans="13:14" x14ac:dyDescent="0.3">
      <c r="M2849" s="9">
        <v>2000</v>
      </c>
      <c r="N2849" s="9" t="s">
        <v>8221</v>
      </c>
    </row>
    <row r="2850" spans="13:14" x14ac:dyDescent="0.3">
      <c r="M2850" s="9">
        <v>35000</v>
      </c>
      <c r="N2850" s="9" t="s">
        <v>8221</v>
      </c>
    </row>
    <row r="2851" spans="13:14" x14ac:dyDescent="0.3">
      <c r="M2851" s="9">
        <v>500</v>
      </c>
      <c r="N2851" s="9" t="s">
        <v>8221</v>
      </c>
    </row>
    <row r="2852" spans="13:14" x14ac:dyDescent="0.3">
      <c r="M2852" s="9">
        <v>8000</v>
      </c>
      <c r="N2852" s="9" t="s">
        <v>8221</v>
      </c>
    </row>
    <row r="2853" spans="13:14" x14ac:dyDescent="0.3">
      <c r="M2853" s="9">
        <v>4500</v>
      </c>
      <c r="N2853" s="9" t="s">
        <v>8221</v>
      </c>
    </row>
    <row r="2854" spans="13:14" x14ac:dyDescent="0.3">
      <c r="M2854" s="9">
        <v>5000</v>
      </c>
      <c r="N2854" s="9" t="s">
        <v>8221</v>
      </c>
    </row>
    <row r="2855" spans="13:14" x14ac:dyDescent="0.3">
      <c r="M2855" s="9">
        <v>9500</v>
      </c>
      <c r="N2855" s="9" t="s">
        <v>8221</v>
      </c>
    </row>
    <row r="2856" spans="13:14" x14ac:dyDescent="0.3">
      <c r="M2856" s="9">
        <v>1000</v>
      </c>
      <c r="N2856" s="9" t="s">
        <v>8221</v>
      </c>
    </row>
    <row r="2857" spans="13:14" x14ac:dyDescent="0.3">
      <c r="M2857" s="9">
        <v>600</v>
      </c>
      <c r="N2857" s="9" t="s">
        <v>8221</v>
      </c>
    </row>
    <row r="2858" spans="13:14" x14ac:dyDescent="0.3">
      <c r="M2858" s="9">
        <v>3000</v>
      </c>
      <c r="N2858" s="9" t="s">
        <v>8221</v>
      </c>
    </row>
    <row r="2859" spans="13:14" x14ac:dyDescent="0.3">
      <c r="M2859" s="9">
        <v>38000</v>
      </c>
      <c r="N2859" s="9" t="s">
        <v>8221</v>
      </c>
    </row>
    <row r="2860" spans="13:14" x14ac:dyDescent="0.3">
      <c r="M2860" s="9">
        <v>1000</v>
      </c>
      <c r="N2860" s="9" t="s">
        <v>8221</v>
      </c>
    </row>
    <row r="2861" spans="13:14" x14ac:dyDescent="0.3">
      <c r="M2861" s="9">
        <v>2000</v>
      </c>
      <c r="N2861" s="9" t="s">
        <v>8221</v>
      </c>
    </row>
    <row r="2862" spans="13:14" x14ac:dyDescent="0.3">
      <c r="M2862" s="9">
        <v>4000</v>
      </c>
      <c r="N2862" s="9" t="s">
        <v>8221</v>
      </c>
    </row>
    <row r="2863" spans="13:14" x14ac:dyDescent="0.3">
      <c r="M2863" s="9">
        <v>250</v>
      </c>
      <c r="N2863" s="9" t="s">
        <v>8221</v>
      </c>
    </row>
    <row r="2864" spans="13:14" x14ac:dyDescent="0.3">
      <c r="M2864" s="9">
        <v>12700</v>
      </c>
      <c r="N2864" s="9" t="s">
        <v>8221</v>
      </c>
    </row>
    <row r="2865" spans="13:14" x14ac:dyDescent="0.3">
      <c r="M2865" s="9">
        <v>50000</v>
      </c>
      <c r="N2865" s="9" t="s">
        <v>8221</v>
      </c>
    </row>
    <row r="2866" spans="13:14" x14ac:dyDescent="0.3">
      <c r="M2866" s="9">
        <v>2500</v>
      </c>
      <c r="N2866" s="9" t="s">
        <v>8221</v>
      </c>
    </row>
    <row r="2867" spans="13:14" x14ac:dyDescent="0.3">
      <c r="M2867" s="9">
        <v>2888</v>
      </c>
      <c r="N2867" s="9" t="s">
        <v>8221</v>
      </c>
    </row>
    <row r="2868" spans="13:14" x14ac:dyDescent="0.3">
      <c r="M2868" s="9">
        <v>5000</v>
      </c>
      <c r="N2868" s="9" t="s">
        <v>8221</v>
      </c>
    </row>
    <row r="2869" spans="13:14" x14ac:dyDescent="0.3">
      <c r="M2869" s="9">
        <v>2500</v>
      </c>
      <c r="N2869" s="9" t="s">
        <v>8221</v>
      </c>
    </row>
    <row r="2870" spans="13:14" x14ac:dyDescent="0.3">
      <c r="M2870" s="9">
        <v>15000</v>
      </c>
      <c r="N2870" s="9" t="s">
        <v>8221</v>
      </c>
    </row>
    <row r="2871" spans="13:14" x14ac:dyDescent="0.3">
      <c r="M2871" s="9">
        <v>20000</v>
      </c>
      <c r="N2871" s="9" t="s">
        <v>8221</v>
      </c>
    </row>
    <row r="2872" spans="13:14" x14ac:dyDescent="0.3">
      <c r="M2872" s="9">
        <v>5000</v>
      </c>
      <c r="N2872" s="9" t="s">
        <v>8221</v>
      </c>
    </row>
    <row r="2873" spans="13:14" x14ac:dyDescent="0.3">
      <c r="M2873" s="9">
        <v>10000</v>
      </c>
      <c r="N2873" s="9" t="s">
        <v>8221</v>
      </c>
    </row>
    <row r="2874" spans="13:14" x14ac:dyDescent="0.3">
      <c r="M2874" s="9">
        <v>3000</v>
      </c>
      <c r="N2874" s="9" t="s">
        <v>8221</v>
      </c>
    </row>
    <row r="2875" spans="13:14" x14ac:dyDescent="0.3">
      <c r="M2875" s="9">
        <v>2500</v>
      </c>
      <c r="N2875" s="9" t="s">
        <v>8221</v>
      </c>
    </row>
    <row r="2876" spans="13:14" x14ac:dyDescent="0.3">
      <c r="M2876" s="9">
        <v>5000</v>
      </c>
      <c r="N2876" s="9" t="s">
        <v>8221</v>
      </c>
    </row>
    <row r="2877" spans="13:14" x14ac:dyDescent="0.3">
      <c r="M2877" s="9">
        <v>20000</v>
      </c>
      <c r="N2877" s="9" t="s">
        <v>8221</v>
      </c>
    </row>
    <row r="2878" spans="13:14" x14ac:dyDescent="0.3">
      <c r="M2878" s="9">
        <v>150000</v>
      </c>
      <c r="N2878" s="9" t="s">
        <v>8221</v>
      </c>
    </row>
    <row r="2879" spans="13:14" x14ac:dyDescent="0.3">
      <c r="M2879" s="9">
        <v>6000</v>
      </c>
      <c r="N2879" s="9" t="s">
        <v>8221</v>
      </c>
    </row>
    <row r="2880" spans="13:14" x14ac:dyDescent="0.3">
      <c r="M2880" s="9">
        <v>3000</v>
      </c>
      <c r="N2880" s="9" t="s">
        <v>8221</v>
      </c>
    </row>
    <row r="2881" spans="13:14" x14ac:dyDescent="0.3">
      <c r="M2881" s="9">
        <v>11200</v>
      </c>
      <c r="N2881" s="9" t="s">
        <v>8221</v>
      </c>
    </row>
    <row r="2882" spans="13:14" x14ac:dyDescent="0.3">
      <c r="M2882" s="9">
        <v>12000</v>
      </c>
      <c r="N2882" s="9" t="s">
        <v>8221</v>
      </c>
    </row>
    <row r="2883" spans="13:14" x14ac:dyDescent="0.3">
      <c r="M2883" s="9">
        <v>5500</v>
      </c>
      <c r="N2883" s="9" t="s">
        <v>8221</v>
      </c>
    </row>
    <row r="2884" spans="13:14" x14ac:dyDescent="0.3">
      <c r="M2884" s="9">
        <v>750</v>
      </c>
      <c r="N2884" s="9" t="s">
        <v>8221</v>
      </c>
    </row>
    <row r="2885" spans="13:14" x14ac:dyDescent="0.3">
      <c r="M2885" s="9">
        <v>10000</v>
      </c>
      <c r="N2885" s="9" t="s">
        <v>8221</v>
      </c>
    </row>
    <row r="2886" spans="13:14" x14ac:dyDescent="0.3">
      <c r="M2886" s="9">
        <v>45000</v>
      </c>
      <c r="N2886" s="9" t="s">
        <v>8221</v>
      </c>
    </row>
    <row r="2887" spans="13:14" x14ac:dyDescent="0.3">
      <c r="M2887" s="9">
        <v>400</v>
      </c>
      <c r="N2887" s="9" t="s">
        <v>8221</v>
      </c>
    </row>
    <row r="2888" spans="13:14" x14ac:dyDescent="0.3">
      <c r="M2888" s="9">
        <v>200</v>
      </c>
      <c r="N2888" s="9" t="s">
        <v>8221</v>
      </c>
    </row>
    <row r="2889" spans="13:14" x14ac:dyDescent="0.3">
      <c r="M2889" s="9">
        <v>3000</v>
      </c>
      <c r="N2889" s="9" t="s">
        <v>8221</v>
      </c>
    </row>
    <row r="2890" spans="13:14" x14ac:dyDescent="0.3">
      <c r="M2890" s="9">
        <v>30000</v>
      </c>
      <c r="N2890" s="9" t="s">
        <v>8221</v>
      </c>
    </row>
    <row r="2891" spans="13:14" x14ac:dyDescent="0.3">
      <c r="M2891" s="9">
        <v>3000</v>
      </c>
      <c r="N2891" s="9" t="s">
        <v>8221</v>
      </c>
    </row>
    <row r="2892" spans="13:14" x14ac:dyDescent="0.3">
      <c r="M2892" s="9">
        <v>2000</v>
      </c>
      <c r="N2892" s="9" t="s">
        <v>8221</v>
      </c>
    </row>
    <row r="2893" spans="13:14" x14ac:dyDescent="0.3">
      <c r="M2893" s="9">
        <v>10000</v>
      </c>
      <c r="N2893" s="9" t="s">
        <v>8221</v>
      </c>
    </row>
    <row r="2894" spans="13:14" x14ac:dyDescent="0.3">
      <c r="M2894" s="9">
        <v>5500</v>
      </c>
      <c r="N2894" s="9" t="s">
        <v>8221</v>
      </c>
    </row>
    <row r="2895" spans="13:14" x14ac:dyDescent="0.3">
      <c r="M2895" s="9">
        <v>5000</v>
      </c>
      <c r="N2895" s="9" t="s">
        <v>8221</v>
      </c>
    </row>
    <row r="2896" spans="13:14" x14ac:dyDescent="0.3">
      <c r="M2896" s="9">
        <v>50000</v>
      </c>
      <c r="N2896" s="9" t="s">
        <v>8221</v>
      </c>
    </row>
    <row r="2897" spans="13:14" x14ac:dyDescent="0.3">
      <c r="M2897" s="9">
        <v>500</v>
      </c>
      <c r="N2897" s="9" t="s">
        <v>8221</v>
      </c>
    </row>
    <row r="2898" spans="13:14" x14ac:dyDescent="0.3">
      <c r="M2898" s="9">
        <v>3000</v>
      </c>
      <c r="N2898" s="9" t="s">
        <v>8221</v>
      </c>
    </row>
    <row r="2899" spans="13:14" x14ac:dyDescent="0.3">
      <c r="M2899" s="9">
        <v>12000</v>
      </c>
      <c r="N2899" s="9" t="s">
        <v>8221</v>
      </c>
    </row>
    <row r="2900" spans="13:14" x14ac:dyDescent="0.3">
      <c r="M2900" s="9">
        <v>7500</v>
      </c>
      <c r="N2900" s="9" t="s">
        <v>8221</v>
      </c>
    </row>
    <row r="2901" spans="13:14" x14ac:dyDescent="0.3">
      <c r="M2901" s="9">
        <v>10000</v>
      </c>
      <c r="N2901" s="9" t="s">
        <v>8221</v>
      </c>
    </row>
    <row r="2902" spans="13:14" x14ac:dyDescent="0.3">
      <c r="M2902" s="9">
        <v>5500</v>
      </c>
      <c r="N2902" s="9" t="s">
        <v>8221</v>
      </c>
    </row>
    <row r="2903" spans="13:14" x14ac:dyDescent="0.3">
      <c r="M2903" s="9">
        <v>750</v>
      </c>
      <c r="N2903" s="9" t="s">
        <v>8221</v>
      </c>
    </row>
    <row r="2904" spans="13:14" x14ac:dyDescent="0.3">
      <c r="M2904" s="9">
        <v>150000</v>
      </c>
      <c r="N2904" s="9" t="s">
        <v>8221</v>
      </c>
    </row>
    <row r="2905" spans="13:14" x14ac:dyDescent="0.3">
      <c r="M2905" s="9">
        <v>5000</v>
      </c>
      <c r="N2905" s="9" t="s">
        <v>8221</v>
      </c>
    </row>
    <row r="2906" spans="13:14" x14ac:dyDescent="0.3">
      <c r="M2906" s="9">
        <v>1500</v>
      </c>
      <c r="N2906" s="9" t="s">
        <v>8221</v>
      </c>
    </row>
    <row r="2907" spans="13:14" x14ac:dyDescent="0.3">
      <c r="M2907" s="9">
        <v>3500</v>
      </c>
      <c r="N2907" s="9" t="s">
        <v>8221</v>
      </c>
    </row>
    <row r="2908" spans="13:14" x14ac:dyDescent="0.3">
      <c r="M2908" s="9">
        <v>6000</v>
      </c>
      <c r="N2908" s="9" t="s">
        <v>8221</v>
      </c>
    </row>
    <row r="2909" spans="13:14" x14ac:dyDescent="0.3">
      <c r="M2909" s="9">
        <v>2500</v>
      </c>
      <c r="N2909" s="9" t="s">
        <v>8221</v>
      </c>
    </row>
    <row r="2910" spans="13:14" x14ac:dyDescent="0.3">
      <c r="M2910" s="9">
        <v>9600</v>
      </c>
      <c r="N2910" s="9" t="s">
        <v>8221</v>
      </c>
    </row>
    <row r="2911" spans="13:14" x14ac:dyDescent="0.3">
      <c r="M2911" s="9">
        <v>180000</v>
      </c>
      <c r="N2911" s="9" t="s">
        <v>8221</v>
      </c>
    </row>
    <row r="2912" spans="13:14" x14ac:dyDescent="0.3">
      <c r="M2912" s="9">
        <v>30000</v>
      </c>
      <c r="N2912" s="9" t="s">
        <v>8221</v>
      </c>
    </row>
    <row r="2913" spans="13:14" x14ac:dyDescent="0.3">
      <c r="M2913" s="9">
        <v>1800</v>
      </c>
      <c r="N2913" s="9" t="s">
        <v>8221</v>
      </c>
    </row>
    <row r="2914" spans="13:14" x14ac:dyDescent="0.3">
      <c r="M2914" s="9">
        <v>14440</v>
      </c>
      <c r="N2914" s="9" t="s">
        <v>8221</v>
      </c>
    </row>
    <row r="2915" spans="13:14" x14ac:dyDescent="0.3">
      <c r="M2915" s="9">
        <v>10000</v>
      </c>
      <c r="N2915" s="9" t="s">
        <v>8221</v>
      </c>
    </row>
    <row r="2916" spans="13:14" x14ac:dyDescent="0.3">
      <c r="M2916" s="9">
        <v>25000</v>
      </c>
      <c r="N2916" s="9" t="s">
        <v>8221</v>
      </c>
    </row>
    <row r="2917" spans="13:14" x14ac:dyDescent="0.3">
      <c r="M2917" s="9">
        <v>1000</v>
      </c>
      <c r="N2917" s="9" t="s">
        <v>8221</v>
      </c>
    </row>
    <row r="2918" spans="13:14" x14ac:dyDescent="0.3">
      <c r="M2918" s="9">
        <v>1850</v>
      </c>
      <c r="N2918" s="9" t="s">
        <v>8221</v>
      </c>
    </row>
    <row r="2919" spans="13:14" x14ac:dyDescent="0.3">
      <c r="M2919" s="9">
        <v>2000</v>
      </c>
      <c r="N2919" s="9" t="s">
        <v>8221</v>
      </c>
    </row>
    <row r="2920" spans="13:14" x14ac:dyDescent="0.3">
      <c r="M2920" s="9">
        <v>5000</v>
      </c>
      <c r="N2920" s="9" t="s">
        <v>8221</v>
      </c>
    </row>
    <row r="2921" spans="13:14" x14ac:dyDescent="0.3">
      <c r="M2921" s="9">
        <v>600</v>
      </c>
      <c r="N2921" s="9" t="s">
        <v>8221</v>
      </c>
    </row>
    <row r="2922" spans="13:14" x14ac:dyDescent="0.3">
      <c r="M2922" s="9">
        <v>2500</v>
      </c>
      <c r="N2922" s="9" t="s">
        <v>8221</v>
      </c>
    </row>
    <row r="2923" spans="13:14" x14ac:dyDescent="0.3">
      <c r="M2923" s="9">
        <v>100</v>
      </c>
      <c r="N2923" s="9" t="s">
        <v>8219</v>
      </c>
    </row>
    <row r="2924" spans="13:14" x14ac:dyDescent="0.3">
      <c r="M2924" s="9">
        <v>500</v>
      </c>
      <c r="N2924" s="9" t="s">
        <v>8219</v>
      </c>
    </row>
    <row r="2925" spans="13:14" x14ac:dyDescent="0.3">
      <c r="M2925" s="9">
        <v>300</v>
      </c>
      <c r="N2925" s="9" t="s">
        <v>8219</v>
      </c>
    </row>
    <row r="2926" spans="13:14" x14ac:dyDescent="0.3">
      <c r="M2926" s="9">
        <v>25000</v>
      </c>
      <c r="N2926" s="9" t="s">
        <v>8219</v>
      </c>
    </row>
    <row r="2927" spans="13:14" x14ac:dyDescent="0.3">
      <c r="M2927" s="9">
        <v>45000</v>
      </c>
      <c r="N2927" s="9" t="s">
        <v>8219</v>
      </c>
    </row>
    <row r="2928" spans="13:14" x14ac:dyDescent="0.3">
      <c r="M2928" s="9">
        <v>3000</v>
      </c>
      <c r="N2928" s="9" t="s">
        <v>8219</v>
      </c>
    </row>
    <row r="2929" spans="13:14" x14ac:dyDescent="0.3">
      <c r="M2929" s="9">
        <v>1800</v>
      </c>
      <c r="N2929" s="9" t="s">
        <v>8219</v>
      </c>
    </row>
    <row r="2930" spans="13:14" x14ac:dyDescent="0.3">
      <c r="M2930" s="9">
        <v>1000</v>
      </c>
      <c r="N2930" s="9" t="s">
        <v>8219</v>
      </c>
    </row>
    <row r="2931" spans="13:14" x14ac:dyDescent="0.3">
      <c r="M2931" s="9">
        <v>8000</v>
      </c>
      <c r="N2931" s="9" t="s">
        <v>8219</v>
      </c>
    </row>
    <row r="2932" spans="13:14" x14ac:dyDescent="0.3">
      <c r="M2932" s="9">
        <v>10000</v>
      </c>
      <c r="N2932" s="9" t="s">
        <v>8219</v>
      </c>
    </row>
    <row r="2933" spans="13:14" x14ac:dyDescent="0.3">
      <c r="M2933" s="9">
        <v>750</v>
      </c>
      <c r="N2933" s="9" t="s">
        <v>8219</v>
      </c>
    </row>
    <row r="2934" spans="13:14" x14ac:dyDescent="0.3">
      <c r="M2934" s="9">
        <v>3100</v>
      </c>
      <c r="N2934" s="9" t="s">
        <v>8219</v>
      </c>
    </row>
    <row r="2935" spans="13:14" x14ac:dyDescent="0.3">
      <c r="M2935" s="9">
        <v>2500</v>
      </c>
      <c r="N2935" s="9" t="s">
        <v>8219</v>
      </c>
    </row>
    <row r="2936" spans="13:14" x14ac:dyDescent="0.3">
      <c r="M2936" s="9">
        <v>2500</v>
      </c>
      <c r="N2936" s="9" t="s">
        <v>8219</v>
      </c>
    </row>
    <row r="2937" spans="13:14" x14ac:dyDescent="0.3">
      <c r="M2937" s="9">
        <v>3500</v>
      </c>
      <c r="N2937" s="9" t="s">
        <v>8219</v>
      </c>
    </row>
    <row r="2938" spans="13:14" x14ac:dyDescent="0.3">
      <c r="M2938" s="9">
        <v>1000</v>
      </c>
      <c r="N2938" s="9" t="s">
        <v>8219</v>
      </c>
    </row>
    <row r="2939" spans="13:14" x14ac:dyDescent="0.3">
      <c r="M2939" s="9">
        <v>1500</v>
      </c>
      <c r="N2939" s="9" t="s">
        <v>8219</v>
      </c>
    </row>
    <row r="2940" spans="13:14" x14ac:dyDescent="0.3">
      <c r="M2940" s="9">
        <v>4000</v>
      </c>
      <c r="N2940" s="9" t="s">
        <v>8219</v>
      </c>
    </row>
    <row r="2941" spans="13:14" x14ac:dyDescent="0.3">
      <c r="M2941" s="9">
        <v>8000</v>
      </c>
      <c r="N2941" s="9" t="s">
        <v>8219</v>
      </c>
    </row>
    <row r="2942" spans="13:14" x14ac:dyDescent="0.3">
      <c r="M2942" s="9">
        <v>2500</v>
      </c>
      <c r="N2942" s="9" t="s">
        <v>8219</v>
      </c>
    </row>
    <row r="2943" spans="13:14" x14ac:dyDescent="0.3">
      <c r="M2943" s="9">
        <v>25000</v>
      </c>
      <c r="N2943" s="9" t="s">
        <v>8221</v>
      </c>
    </row>
    <row r="2944" spans="13:14" x14ac:dyDescent="0.3">
      <c r="M2944" s="9">
        <v>200000</v>
      </c>
      <c r="N2944" s="9" t="s">
        <v>8221</v>
      </c>
    </row>
    <row r="2945" spans="13:14" x14ac:dyDescent="0.3">
      <c r="M2945" s="9">
        <v>3000</v>
      </c>
      <c r="N2945" s="9" t="s">
        <v>8221</v>
      </c>
    </row>
    <row r="2946" spans="13:14" x14ac:dyDescent="0.3">
      <c r="M2946" s="9">
        <v>10000</v>
      </c>
      <c r="N2946" s="9" t="s">
        <v>8221</v>
      </c>
    </row>
    <row r="2947" spans="13:14" x14ac:dyDescent="0.3">
      <c r="M2947" s="9">
        <v>50000</v>
      </c>
      <c r="N2947" s="9" t="s">
        <v>8221</v>
      </c>
    </row>
    <row r="2948" spans="13:14" x14ac:dyDescent="0.3">
      <c r="M2948" s="9">
        <v>2000</v>
      </c>
      <c r="N2948" s="9" t="s">
        <v>8221</v>
      </c>
    </row>
    <row r="2949" spans="13:14" x14ac:dyDescent="0.3">
      <c r="M2949" s="9">
        <v>25000</v>
      </c>
      <c r="N2949" s="9" t="s">
        <v>8221</v>
      </c>
    </row>
    <row r="2950" spans="13:14" x14ac:dyDescent="0.3">
      <c r="M2950" s="9">
        <v>500000</v>
      </c>
      <c r="N2950" s="9" t="s">
        <v>8221</v>
      </c>
    </row>
    <row r="2951" spans="13:14" x14ac:dyDescent="0.3">
      <c r="M2951" s="9">
        <v>1000</v>
      </c>
      <c r="N2951" s="9" t="s">
        <v>8221</v>
      </c>
    </row>
    <row r="2952" spans="13:14" x14ac:dyDescent="0.3">
      <c r="M2952" s="9">
        <v>5000000</v>
      </c>
      <c r="N2952" s="9" t="s">
        <v>8221</v>
      </c>
    </row>
    <row r="2953" spans="13:14" x14ac:dyDescent="0.3">
      <c r="M2953" s="9">
        <v>50000</v>
      </c>
      <c r="N2953" s="9" t="s">
        <v>8220</v>
      </c>
    </row>
    <row r="2954" spans="13:14" x14ac:dyDescent="0.3">
      <c r="M2954" s="9">
        <v>20000</v>
      </c>
      <c r="N2954" s="9" t="s">
        <v>8220</v>
      </c>
    </row>
    <row r="2955" spans="13:14" x14ac:dyDescent="0.3">
      <c r="M2955" s="9">
        <v>400000</v>
      </c>
      <c r="N2955" s="9" t="s">
        <v>8220</v>
      </c>
    </row>
    <row r="2956" spans="13:14" x14ac:dyDescent="0.3">
      <c r="M2956" s="9">
        <v>15000</v>
      </c>
      <c r="N2956" s="9" t="s">
        <v>8220</v>
      </c>
    </row>
    <row r="2957" spans="13:14" x14ac:dyDescent="0.3">
      <c r="M2957" s="9">
        <v>1200</v>
      </c>
      <c r="N2957" s="9" t="s">
        <v>8220</v>
      </c>
    </row>
    <row r="2958" spans="13:14" x14ac:dyDescent="0.3">
      <c r="M2958" s="9">
        <v>7900</v>
      </c>
      <c r="N2958" s="9" t="s">
        <v>8220</v>
      </c>
    </row>
    <row r="2959" spans="13:14" x14ac:dyDescent="0.3">
      <c r="M2959" s="9">
        <v>15000</v>
      </c>
      <c r="N2959" s="9" t="s">
        <v>8220</v>
      </c>
    </row>
    <row r="2960" spans="13:14" x14ac:dyDescent="0.3">
      <c r="M2960" s="9">
        <v>80000</v>
      </c>
      <c r="N2960" s="9" t="s">
        <v>8220</v>
      </c>
    </row>
    <row r="2961" spans="13:14" x14ac:dyDescent="0.3">
      <c r="M2961" s="9">
        <v>10000</v>
      </c>
      <c r="N2961" s="9" t="s">
        <v>8220</v>
      </c>
    </row>
    <row r="2962" spans="13:14" x14ac:dyDescent="0.3">
      <c r="M2962" s="9">
        <v>30000000</v>
      </c>
      <c r="N2962" s="9" t="s">
        <v>8220</v>
      </c>
    </row>
    <row r="2963" spans="13:14" x14ac:dyDescent="0.3">
      <c r="M2963" s="9">
        <v>5000</v>
      </c>
      <c r="N2963" s="9" t="s">
        <v>8219</v>
      </c>
    </row>
    <row r="2964" spans="13:14" x14ac:dyDescent="0.3">
      <c r="M2964" s="9">
        <v>1000</v>
      </c>
      <c r="N2964" s="9" t="s">
        <v>8219</v>
      </c>
    </row>
    <row r="2965" spans="13:14" x14ac:dyDescent="0.3">
      <c r="M2965" s="9">
        <v>10000</v>
      </c>
      <c r="N2965" s="9" t="s">
        <v>8219</v>
      </c>
    </row>
    <row r="2966" spans="13:14" x14ac:dyDescent="0.3">
      <c r="M2966" s="9">
        <v>5000</v>
      </c>
      <c r="N2966" s="9" t="s">
        <v>8219</v>
      </c>
    </row>
    <row r="2967" spans="13:14" x14ac:dyDescent="0.3">
      <c r="M2967" s="9">
        <v>1500</v>
      </c>
      <c r="N2967" s="9" t="s">
        <v>8219</v>
      </c>
    </row>
    <row r="2968" spans="13:14" x14ac:dyDescent="0.3">
      <c r="M2968" s="9">
        <v>10000</v>
      </c>
      <c r="N2968" s="9" t="s">
        <v>8219</v>
      </c>
    </row>
    <row r="2969" spans="13:14" x14ac:dyDescent="0.3">
      <c r="M2969" s="9">
        <v>5000</v>
      </c>
      <c r="N2969" s="9" t="s">
        <v>8219</v>
      </c>
    </row>
    <row r="2970" spans="13:14" x14ac:dyDescent="0.3">
      <c r="M2970" s="9">
        <v>3500</v>
      </c>
      <c r="N2970" s="9" t="s">
        <v>8219</v>
      </c>
    </row>
    <row r="2971" spans="13:14" x14ac:dyDescent="0.3">
      <c r="M2971" s="9">
        <v>1000</v>
      </c>
      <c r="N2971" s="9" t="s">
        <v>8219</v>
      </c>
    </row>
    <row r="2972" spans="13:14" x14ac:dyDescent="0.3">
      <c r="M2972" s="9">
        <v>6000</v>
      </c>
      <c r="N2972" s="9" t="s">
        <v>8219</v>
      </c>
    </row>
    <row r="2973" spans="13:14" x14ac:dyDescent="0.3">
      <c r="M2973" s="9">
        <v>3200</v>
      </c>
      <c r="N2973" s="9" t="s">
        <v>8219</v>
      </c>
    </row>
    <row r="2974" spans="13:14" x14ac:dyDescent="0.3">
      <c r="M2974" s="9">
        <v>2000</v>
      </c>
      <c r="N2974" s="9" t="s">
        <v>8219</v>
      </c>
    </row>
    <row r="2975" spans="13:14" x14ac:dyDescent="0.3">
      <c r="M2975" s="9">
        <v>5000</v>
      </c>
      <c r="N2975" s="9" t="s">
        <v>8219</v>
      </c>
    </row>
    <row r="2976" spans="13:14" x14ac:dyDescent="0.3">
      <c r="M2976" s="9">
        <v>5000</v>
      </c>
      <c r="N2976" s="9" t="s">
        <v>8219</v>
      </c>
    </row>
    <row r="2977" spans="13:14" x14ac:dyDescent="0.3">
      <c r="M2977" s="9">
        <v>8000</v>
      </c>
      <c r="N2977" s="9" t="s">
        <v>8219</v>
      </c>
    </row>
    <row r="2978" spans="13:14" x14ac:dyDescent="0.3">
      <c r="M2978" s="9">
        <v>70</v>
      </c>
      <c r="N2978" s="9" t="s">
        <v>8219</v>
      </c>
    </row>
    <row r="2979" spans="13:14" x14ac:dyDescent="0.3">
      <c r="M2979" s="9">
        <v>3000</v>
      </c>
      <c r="N2979" s="9" t="s">
        <v>8219</v>
      </c>
    </row>
    <row r="2980" spans="13:14" x14ac:dyDescent="0.3">
      <c r="M2980" s="9">
        <v>750</v>
      </c>
      <c r="N2980" s="9" t="s">
        <v>8219</v>
      </c>
    </row>
    <row r="2981" spans="13:14" x14ac:dyDescent="0.3">
      <c r="M2981" s="9">
        <v>5000</v>
      </c>
      <c r="N2981" s="9" t="s">
        <v>8219</v>
      </c>
    </row>
    <row r="2982" spans="13:14" x14ac:dyDescent="0.3">
      <c r="M2982" s="9">
        <v>3000</v>
      </c>
      <c r="N2982" s="9" t="s">
        <v>8219</v>
      </c>
    </row>
    <row r="2983" spans="13:14" x14ac:dyDescent="0.3">
      <c r="M2983" s="9">
        <v>4000</v>
      </c>
      <c r="N2983" s="9" t="s">
        <v>8219</v>
      </c>
    </row>
    <row r="2984" spans="13:14" x14ac:dyDescent="0.3">
      <c r="M2984" s="9">
        <v>5000</v>
      </c>
      <c r="N2984" s="9" t="s">
        <v>8219</v>
      </c>
    </row>
    <row r="2985" spans="13:14" x14ac:dyDescent="0.3">
      <c r="M2985" s="9">
        <v>116000</v>
      </c>
      <c r="N2985" s="9" t="s">
        <v>8219</v>
      </c>
    </row>
    <row r="2986" spans="13:14" x14ac:dyDescent="0.3">
      <c r="M2986" s="9">
        <v>25000</v>
      </c>
      <c r="N2986" s="9" t="s">
        <v>8219</v>
      </c>
    </row>
    <row r="2987" spans="13:14" x14ac:dyDescent="0.3">
      <c r="M2987" s="9">
        <v>10000</v>
      </c>
      <c r="N2987" s="9" t="s">
        <v>8219</v>
      </c>
    </row>
    <row r="2988" spans="13:14" x14ac:dyDescent="0.3">
      <c r="M2988" s="9">
        <v>2400</v>
      </c>
      <c r="N2988" s="9" t="s">
        <v>8219</v>
      </c>
    </row>
    <row r="2989" spans="13:14" x14ac:dyDescent="0.3">
      <c r="M2989" s="9">
        <v>25000</v>
      </c>
      <c r="N2989" s="9" t="s">
        <v>8219</v>
      </c>
    </row>
    <row r="2990" spans="13:14" x14ac:dyDescent="0.3">
      <c r="M2990" s="9">
        <v>1000</v>
      </c>
      <c r="N2990" s="9" t="s">
        <v>8219</v>
      </c>
    </row>
    <row r="2991" spans="13:14" x14ac:dyDescent="0.3">
      <c r="M2991" s="9">
        <v>20000</v>
      </c>
      <c r="N2991" s="9" t="s">
        <v>8219</v>
      </c>
    </row>
    <row r="2992" spans="13:14" x14ac:dyDescent="0.3">
      <c r="M2992" s="9">
        <v>10000</v>
      </c>
      <c r="N2992" s="9" t="s">
        <v>8219</v>
      </c>
    </row>
    <row r="2993" spans="13:14" x14ac:dyDescent="0.3">
      <c r="M2993" s="9">
        <v>8500</v>
      </c>
      <c r="N2993" s="9" t="s">
        <v>8219</v>
      </c>
    </row>
    <row r="2994" spans="13:14" x14ac:dyDescent="0.3">
      <c r="M2994" s="9">
        <v>3000</v>
      </c>
      <c r="N2994" s="9" t="s">
        <v>8219</v>
      </c>
    </row>
    <row r="2995" spans="13:14" x14ac:dyDescent="0.3">
      <c r="M2995" s="9">
        <v>1000</v>
      </c>
      <c r="N2995" s="9" t="s">
        <v>8219</v>
      </c>
    </row>
    <row r="2996" spans="13:14" x14ac:dyDescent="0.3">
      <c r="M2996" s="9">
        <v>300</v>
      </c>
      <c r="N2996" s="9" t="s">
        <v>8219</v>
      </c>
    </row>
    <row r="2997" spans="13:14" x14ac:dyDescent="0.3">
      <c r="M2997" s="9">
        <v>15000</v>
      </c>
      <c r="N2997" s="9" t="s">
        <v>8219</v>
      </c>
    </row>
    <row r="2998" spans="13:14" x14ac:dyDescent="0.3">
      <c r="M2998" s="9">
        <v>35000</v>
      </c>
      <c r="N2998" s="9" t="s">
        <v>8219</v>
      </c>
    </row>
    <row r="2999" spans="13:14" x14ac:dyDescent="0.3">
      <c r="M2999" s="9">
        <v>10000</v>
      </c>
      <c r="N2999" s="9" t="s">
        <v>8219</v>
      </c>
    </row>
    <row r="3000" spans="13:14" x14ac:dyDescent="0.3">
      <c r="M3000" s="9">
        <v>50000</v>
      </c>
      <c r="N3000" s="9" t="s">
        <v>8219</v>
      </c>
    </row>
    <row r="3001" spans="13:14" x14ac:dyDescent="0.3">
      <c r="M3001" s="9">
        <v>1350</v>
      </c>
      <c r="N3001" s="9" t="s">
        <v>8219</v>
      </c>
    </row>
    <row r="3002" spans="13:14" x14ac:dyDescent="0.3">
      <c r="M3002" s="9">
        <v>500</v>
      </c>
      <c r="N3002" s="9" t="s">
        <v>8219</v>
      </c>
    </row>
    <row r="3003" spans="13:14" x14ac:dyDescent="0.3">
      <c r="M3003" s="9">
        <v>7214</v>
      </c>
      <c r="N3003" s="9" t="s">
        <v>8219</v>
      </c>
    </row>
    <row r="3004" spans="13:14" x14ac:dyDescent="0.3">
      <c r="M3004" s="9">
        <v>7000</v>
      </c>
      <c r="N3004" s="9" t="s">
        <v>8219</v>
      </c>
    </row>
    <row r="3005" spans="13:14" x14ac:dyDescent="0.3">
      <c r="M3005" s="9">
        <v>3000</v>
      </c>
      <c r="N3005" s="9" t="s">
        <v>8219</v>
      </c>
    </row>
    <row r="3006" spans="13:14" x14ac:dyDescent="0.3">
      <c r="M3006" s="9">
        <v>40000</v>
      </c>
      <c r="N3006" s="9" t="s">
        <v>8219</v>
      </c>
    </row>
    <row r="3007" spans="13:14" x14ac:dyDescent="0.3">
      <c r="M3007" s="9">
        <v>10600</v>
      </c>
      <c r="N3007" s="9" t="s">
        <v>8219</v>
      </c>
    </row>
    <row r="3008" spans="13:14" x14ac:dyDescent="0.3">
      <c r="M3008" s="9">
        <v>8000</v>
      </c>
      <c r="N3008" s="9" t="s">
        <v>8219</v>
      </c>
    </row>
    <row r="3009" spans="13:14" x14ac:dyDescent="0.3">
      <c r="M3009" s="9">
        <v>600</v>
      </c>
      <c r="N3009" s="9" t="s">
        <v>8219</v>
      </c>
    </row>
    <row r="3010" spans="13:14" x14ac:dyDescent="0.3">
      <c r="M3010" s="9">
        <v>3000</v>
      </c>
      <c r="N3010" s="9" t="s">
        <v>8219</v>
      </c>
    </row>
    <row r="3011" spans="13:14" x14ac:dyDescent="0.3">
      <c r="M3011" s="9">
        <v>25000</v>
      </c>
      <c r="N3011" s="9" t="s">
        <v>8219</v>
      </c>
    </row>
    <row r="3012" spans="13:14" x14ac:dyDescent="0.3">
      <c r="M3012" s="9">
        <v>1500</v>
      </c>
      <c r="N3012" s="9" t="s">
        <v>8219</v>
      </c>
    </row>
    <row r="3013" spans="13:14" x14ac:dyDescent="0.3">
      <c r="M3013" s="9">
        <v>300</v>
      </c>
      <c r="N3013" s="9" t="s">
        <v>8219</v>
      </c>
    </row>
    <row r="3014" spans="13:14" x14ac:dyDescent="0.3">
      <c r="M3014" s="9">
        <v>4000</v>
      </c>
      <c r="N3014" s="9" t="s">
        <v>8219</v>
      </c>
    </row>
    <row r="3015" spans="13:14" x14ac:dyDescent="0.3">
      <c r="M3015" s="9">
        <v>10000</v>
      </c>
      <c r="N3015" s="9" t="s">
        <v>8219</v>
      </c>
    </row>
    <row r="3016" spans="13:14" x14ac:dyDescent="0.3">
      <c r="M3016" s="9">
        <v>25000</v>
      </c>
      <c r="N3016" s="9" t="s">
        <v>8219</v>
      </c>
    </row>
    <row r="3017" spans="13:14" x14ac:dyDescent="0.3">
      <c r="M3017" s="9">
        <v>3400</v>
      </c>
      <c r="N3017" s="9" t="s">
        <v>8219</v>
      </c>
    </row>
    <row r="3018" spans="13:14" x14ac:dyDescent="0.3">
      <c r="M3018" s="9">
        <v>8500</v>
      </c>
      <c r="N3018" s="9" t="s">
        <v>8219</v>
      </c>
    </row>
    <row r="3019" spans="13:14" x14ac:dyDescent="0.3">
      <c r="M3019" s="9">
        <v>22000</v>
      </c>
      <c r="N3019" s="9" t="s">
        <v>8219</v>
      </c>
    </row>
    <row r="3020" spans="13:14" x14ac:dyDescent="0.3">
      <c r="M3020" s="9">
        <v>4200</v>
      </c>
      <c r="N3020" s="9" t="s">
        <v>8219</v>
      </c>
    </row>
    <row r="3021" spans="13:14" x14ac:dyDescent="0.3">
      <c r="M3021" s="9">
        <v>15000</v>
      </c>
      <c r="N3021" s="9" t="s">
        <v>8219</v>
      </c>
    </row>
    <row r="3022" spans="13:14" x14ac:dyDescent="0.3">
      <c r="M3022" s="9">
        <v>7000</v>
      </c>
      <c r="N3022" s="9" t="s">
        <v>8219</v>
      </c>
    </row>
    <row r="3023" spans="13:14" x14ac:dyDescent="0.3">
      <c r="M3023" s="9">
        <v>4500</v>
      </c>
      <c r="N3023" s="9" t="s">
        <v>8219</v>
      </c>
    </row>
    <row r="3024" spans="13:14" x14ac:dyDescent="0.3">
      <c r="M3024" s="9">
        <v>10000</v>
      </c>
      <c r="N3024" s="9" t="s">
        <v>8219</v>
      </c>
    </row>
    <row r="3025" spans="13:14" x14ac:dyDescent="0.3">
      <c r="M3025" s="9">
        <v>700</v>
      </c>
      <c r="N3025" s="9" t="s">
        <v>8219</v>
      </c>
    </row>
    <row r="3026" spans="13:14" x14ac:dyDescent="0.3">
      <c r="M3026" s="9">
        <v>5000</v>
      </c>
      <c r="N3026" s="9" t="s">
        <v>8219</v>
      </c>
    </row>
    <row r="3027" spans="13:14" x14ac:dyDescent="0.3">
      <c r="M3027" s="9">
        <v>2500</v>
      </c>
      <c r="N3027" s="9" t="s">
        <v>8219</v>
      </c>
    </row>
    <row r="3028" spans="13:14" x14ac:dyDescent="0.3">
      <c r="M3028" s="9">
        <v>900</v>
      </c>
      <c r="N3028" s="9" t="s">
        <v>8219</v>
      </c>
    </row>
    <row r="3029" spans="13:14" x14ac:dyDescent="0.3">
      <c r="M3029" s="9">
        <v>40000</v>
      </c>
      <c r="N3029" s="9" t="s">
        <v>8219</v>
      </c>
    </row>
    <row r="3030" spans="13:14" x14ac:dyDescent="0.3">
      <c r="M3030" s="9">
        <v>5000</v>
      </c>
      <c r="N3030" s="9" t="s">
        <v>8219</v>
      </c>
    </row>
    <row r="3031" spans="13:14" x14ac:dyDescent="0.3">
      <c r="M3031" s="9">
        <v>30000</v>
      </c>
      <c r="N3031" s="9" t="s">
        <v>8219</v>
      </c>
    </row>
    <row r="3032" spans="13:14" x14ac:dyDescent="0.3">
      <c r="M3032" s="9">
        <v>1750</v>
      </c>
      <c r="N3032" s="9" t="s">
        <v>8219</v>
      </c>
    </row>
    <row r="3033" spans="13:14" x14ac:dyDescent="0.3">
      <c r="M3033" s="9">
        <v>1500</v>
      </c>
      <c r="N3033" s="9" t="s">
        <v>8219</v>
      </c>
    </row>
    <row r="3034" spans="13:14" x14ac:dyDescent="0.3">
      <c r="M3034" s="9">
        <v>1000</v>
      </c>
      <c r="N3034" s="9" t="s">
        <v>8219</v>
      </c>
    </row>
    <row r="3035" spans="13:14" x14ac:dyDescent="0.3">
      <c r="M3035" s="9">
        <v>3000</v>
      </c>
      <c r="N3035" s="9" t="s">
        <v>8219</v>
      </c>
    </row>
    <row r="3036" spans="13:14" x14ac:dyDescent="0.3">
      <c r="M3036" s="9">
        <v>100000</v>
      </c>
      <c r="N3036" s="9" t="s">
        <v>8219</v>
      </c>
    </row>
    <row r="3037" spans="13:14" x14ac:dyDescent="0.3">
      <c r="M3037" s="9">
        <v>25000</v>
      </c>
      <c r="N3037" s="9" t="s">
        <v>8219</v>
      </c>
    </row>
    <row r="3038" spans="13:14" x14ac:dyDescent="0.3">
      <c r="M3038" s="9">
        <v>25000</v>
      </c>
      <c r="N3038" s="9" t="s">
        <v>8219</v>
      </c>
    </row>
    <row r="3039" spans="13:14" x14ac:dyDescent="0.3">
      <c r="M3039" s="9">
        <v>500</v>
      </c>
      <c r="N3039" s="9" t="s">
        <v>8219</v>
      </c>
    </row>
    <row r="3040" spans="13:14" x14ac:dyDescent="0.3">
      <c r="M3040" s="9">
        <v>1000</v>
      </c>
      <c r="N3040" s="9" t="s">
        <v>8219</v>
      </c>
    </row>
    <row r="3041" spans="13:14" x14ac:dyDescent="0.3">
      <c r="M3041" s="9">
        <v>20000</v>
      </c>
      <c r="N3041" s="9" t="s">
        <v>8219</v>
      </c>
    </row>
    <row r="3042" spans="13:14" x14ac:dyDescent="0.3">
      <c r="M3042" s="9">
        <v>3000</v>
      </c>
      <c r="N3042" s="9" t="s">
        <v>8219</v>
      </c>
    </row>
    <row r="3043" spans="13:14" x14ac:dyDescent="0.3">
      <c r="M3043" s="9">
        <v>8300</v>
      </c>
      <c r="N3043" s="9" t="s">
        <v>8219</v>
      </c>
    </row>
    <row r="3044" spans="13:14" x14ac:dyDescent="0.3">
      <c r="M3044" s="9">
        <v>1500</v>
      </c>
      <c r="N3044" s="9" t="s">
        <v>8219</v>
      </c>
    </row>
    <row r="3045" spans="13:14" x14ac:dyDescent="0.3">
      <c r="M3045" s="9">
        <v>15000</v>
      </c>
      <c r="N3045" s="9" t="s">
        <v>8219</v>
      </c>
    </row>
    <row r="3046" spans="13:14" x14ac:dyDescent="0.3">
      <c r="M3046" s="9">
        <v>12000</v>
      </c>
      <c r="N3046" s="9" t="s">
        <v>8219</v>
      </c>
    </row>
    <row r="3047" spans="13:14" x14ac:dyDescent="0.3">
      <c r="M3047" s="9">
        <v>4000</v>
      </c>
      <c r="N3047" s="9" t="s">
        <v>8219</v>
      </c>
    </row>
    <row r="3048" spans="13:14" x14ac:dyDescent="0.3">
      <c r="M3048" s="9">
        <v>7900</v>
      </c>
      <c r="N3048" s="9" t="s">
        <v>8219</v>
      </c>
    </row>
    <row r="3049" spans="13:14" x14ac:dyDescent="0.3">
      <c r="M3049" s="9">
        <v>500</v>
      </c>
      <c r="N3049" s="9" t="s">
        <v>8219</v>
      </c>
    </row>
    <row r="3050" spans="13:14" x14ac:dyDescent="0.3">
      <c r="M3050" s="9">
        <v>5000</v>
      </c>
      <c r="N3050" s="9" t="s">
        <v>8219</v>
      </c>
    </row>
    <row r="3051" spans="13:14" x14ac:dyDescent="0.3">
      <c r="M3051" s="9">
        <v>3750</v>
      </c>
      <c r="N3051" s="9" t="s">
        <v>8219</v>
      </c>
    </row>
    <row r="3052" spans="13:14" x14ac:dyDescent="0.3">
      <c r="M3052" s="9">
        <v>600</v>
      </c>
      <c r="N3052" s="9" t="s">
        <v>8219</v>
      </c>
    </row>
    <row r="3053" spans="13:14" x14ac:dyDescent="0.3">
      <c r="M3053" s="9">
        <v>3500</v>
      </c>
      <c r="N3053" s="9" t="s">
        <v>8221</v>
      </c>
    </row>
    <row r="3054" spans="13:14" x14ac:dyDescent="0.3">
      <c r="M3054" s="9">
        <v>50000</v>
      </c>
      <c r="N3054" s="9" t="s">
        <v>8221</v>
      </c>
    </row>
    <row r="3055" spans="13:14" x14ac:dyDescent="0.3">
      <c r="M3055" s="9">
        <v>10000</v>
      </c>
      <c r="N3055" s="9" t="s">
        <v>8221</v>
      </c>
    </row>
    <row r="3056" spans="13:14" x14ac:dyDescent="0.3">
      <c r="M3056" s="9">
        <v>300</v>
      </c>
      <c r="N3056" s="9" t="s">
        <v>8221</v>
      </c>
    </row>
    <row r="3057" spans="13:14" x14ac:dyDescent="0.3">
      <c r="M3057" s="9">
        <v>20000</v>
      </c>
      <c r="N3057" s="9" t="s">
        <v>8221</v>
      </c>
    </row>
    <row r="3058" spans="13:14" x14ac:dyDescent="0.3">
      <c r="M3058" s="9">
        <v>25000</v>
      </c>
      <c r="N3058" s="9" t="s">
        <v>8221</v>
      </c>
    </row>
    <row r="3059" spans="13:14" x14ac:dyDescent="0.3">
      <c r="M3059" s="9">
        <v>50000</v>
      </c>
      <c r="N3059" s="9" t="s">
        <v>8221</v>
      </c>
    </row>
    <row r="3060" spans="13:14" x14ac:dyDescent="0.3">
      <c r="M3060" s="9">
        <v>18000</v>
      </c>
      <c r="N3060" s="9" t="s">
        <v>8221</v>
      </c>
    </row>
    <row r="3061" spans="13:14" x14ac:dyDescent="0.3">
      <c r="M3061" s="9">
        <v>15000</v>
      </c>
      <c r="N3061" s="9" t="s">
        <v>8221</v>
      </c>
    </row>
    <row r="3062" spans="13:14" x14ac:dyDescent="0.3">
      <c r="M3062" s="9">
        <v>220000</v>
      </c>
      <c r="N3062" s="9" t="s">
        <v>8221</v>
      </c>
    </row>
    <row r="3063" spans="13:14" x14ac:dyDescent="0.3">
      <c r="M3063" s="9">
        <v>1000000</v>
      </c>
      <c r="N3063" s="9" t="s">
        <v>8221</v>
      </c>
    </row>
    <row r="3064" spans="13:14" x14ac:dyDescent="0.3">
      <c r="M3064" s="9">
        <v>10000</v>
      </c>
      <c r="N3064" s="9" t="s">
        <v>8221</v>
      </c>
    </row>
    <row r="3065" spans="13:14" x14ac:dyDescent="0.3">
      <c r="M3065" s="9">
        <v>3000</v>
      </c>
      <c r="N3065" s="9" t="s">
        <v>8221</v>
      </c>
    </row>
    <row r="3066" spans="13:14" x14ac:dyDescent="0.3">
      <c r="M3066" s="9">
        <v>75000</v>
      </c>
      <c r="N3066" s="9" t="s">
        <v>8221</v>
      </c>
    </row>
    <row r="3067" spans="13:14" x14ac:dyDescent="0.3">
      <c r="M3067" s="9">
        <v>25000</v>
      </c>
      <c r="N3067" s="9" t="s">
        <v>8221</v>
      </c>
    </row>
    <row r="3068" spans="13:14" x14ac:dyDescent="0.3">
      <c r="M3068" s="9">
        <v>350000</v>
      </c>
      <c r="N3068" s="9" t="s">
        <v>8221</v>
      </c>
    </row>
    <row r="3069" spans="13:14" x14ac:dyDescent="0.3">
      <c r="M3069" s="9">
        <v>8000</v>
      </c>
      <c r="N3069" s="9" t="s">
        <v>8221</v>
      </c>
    </row>
    <row r="3070" spans="13:14" x14ac:dyDescent="0.3">
      <c r="M3070" s="9">
        <v>250000</v>
      </c>
      <c r="N3070" s="9" t="s">
        <v>8221</v>
      </c>
    </row>
    <row r="3071" spans="13:14" x14ac:dyDescent="0.3">
      <c r="M3071" s="9">
        <v>1000</v>
      </c>
      <c r="N3071" s="9" t="s">
        <v>8221</v>
      </c>
    </row>
    <row r="3072" spans="13:14" x14ac:dyDescent="0.3">
      <c r="M3072" s="9">
        <v>10000</v>
      </c>
      <c r="N3072" s="9" t="s">
        <v>8221</v>
      </c>
    </row>
    <row r="3073" spans="13:14" x14ac:dyDescent="0.3">
      <c r="M3073" s="9">
        <v>12000</v>
      </c>
      <c r="N3073" s="9" t="s">
        <v>8221</v>
      </c>
    </row>
    <row r="3074" spans="13:14" x14ac:dyDescent="0.3">
      <c r="M3074" s="9">
        <v>12000</v>
      </c>
      <c r="N3074" s="9" t="s">
        <v>8221</v>
      </c>
    </row>
    <row r="3075" spans="13:14" x14ac:dyDescent="0.3">
      <c r="M3075" s="9">
        <v>2800000</v>
      </c>
      <c r="N3075" s="9" t="s">
        <v>8221</v>
      </c>
    </row>
    <row r="3076" spans="13:14" x14ac:dyDescent="0.3">
      <c r="M3076" s="9">
        <v>25000</v>
      </c>
      <c r="N3076" s="9" t="s">
        <v>8221</v>
      </c>
    </row>
    <row r="3077" spans="13:14" x14ac:dyDescent="0.3">
      <c r="M3077" s="9">
        <v>15000</v>
      </c>
      <c r="N3077" s="9" t="s">
        <v>8221</v>
      </c>
    </row>
    <row r="3078" spans="13:14" x14ac:dyDescent="0.3">
      <c r="M3078" s="9">
        <v>10000</v>
      </c>
      <c r="N3078" s="9" t="s">
        <v>8221</v>
      </c>
    </row>
    <row r="3079" spans="13:14" x14ac:dyDescent="0.3">
      <c r="M3079" s="9">
        <v>22000</v>
      </c>
      <c r="N3079" s="9" t="s">
        <v>8221</v>
      </c>
    </row>
    <row r="3080" spans="13:14" x14ac:dyDescent="0.3">
      <c r="M3080" s="9">
        <v>60000</v>
      </c>
      <c r="N3080" s="9" t="s">
        <v>8221</v>
      </c>
    </row>
    <row r="3081" spans="13:14" x14ac:dyDescent="0.3">
      <c r="M3081" s="9">
        <v>1333666</v>
      </c>
      <c r="N3081" s="9" t="s">
        <v>8221</v>
      </c>
    </row>
    <row r="3082" spans="13:14" x14ac:dyDescent="0.3">
      <c r="M3082" s="9">
        <v>2000000</v>
      </c>
      <c r="N3082" s="9" t="s">
        <v>8221</v>
      </c>
    </row>
    <row r="3083" spans="13:14" x14ac:dyDescent="0.3">
      <c r="M3083" s="9">
        <v>1000000</v>
      </c>
      <c r="N3083" s="9" t="s">
        <v>8221</v>
      </c>
    </row>
    <row r="3084" spans="13:14" x14ac:dyDescent="0.3">
      <c r="M3084" s="9">
        <v>9000</v>
      </c>
      <c r="N3084" s="9" t="s">
        <v>8221</v>
      </c>
    </row>
    <row r="3085" spans="13:14" x14ac:dyDescent="0.3">
      <c r="M3085" s="9">
        <v>20000</v>
      </c>
      <c r="N3085" s="9" t="s">
        <v>8221</v>
      </c>
    </row>
    <row r="3086" spans="13:14" x14ac:dyDescent="0.3">
      <c r="M3086" s="9">
        <v>4059</v>
      </c>
      <c r="N3086" s="9" t="s">
        <v>8221</v>
      </c>
    </row>
    <row r="3087" spans="13:14" x14ac:dyDescent="0.3">
      <c r="M3087" s="9">
        <v>25000</v>
      </c>
      <c r="N3087" s="9" t="s">
        <v>8221</v>
      </c>
    </row>
    <row r="3088" spans="13:14" x14ac:dyDescent="0.3">
      <c r="M3088" s="9">
        <v>20000</v>
      </c>
      <c r="N3088" s="9" t="s">
        <v>8221</v>
      </c>
    </row>
    <row r="3089" spans="13:14" x14ac:dyDescent="0.3">
      <c r="M3089" s="9">
        <v>20000</v>
      </c>
      <c r="N3089" s="9" t="s">
        <v>8221</v>
      </c>
    </row>
    <row r="3090" spans="13:14" x14ac:dyDescent="0.3">
      <c r="M3090" s="9">
        <v>65000</v>
      </c>
      <c r="N3090" s="9" t="s">
        <v>8221</v>
      </c>
    </row>
    <row r="3091" spans="13:14" x14ac:dyDescent="0.3">
      <c r="M3091" s="9">
        <v>25000</v>
      </c>
      <c r="N3091" s="9" t="s">
        <v>8221</v>
      </c>
    </row>
    <row r="3092" spans="13:14" x14ac:dyDescent="0.3">
      <c r="M3092" s="9">
        <v>225000</v>
      </c>
      <c r="N3092" s="9" t="s">
        <v>8221</v>
      </c>
    </row>
    <row r="3093" spans="13:14" x14ac:dyDescent="0.3">
      <c r="M3093" s="9">
        <v>5000</v>
      </c>
      <c r="N3093" s="9" t="s">
        <v>8221</v>
      </c>
    </row>
    <row r="3094" spans="13:14" x14ac:dyDescent="0.3">
      <c r="M3094" s="9">
        <v>100000</v>
      </c>
      <c r="N3094" s="9" t="s">
        <v>8221</v>
      </c>
    </row>
    <row r="3095" spans="13:14" x14ac:dyDescent="0.3">
      <c r="M3095" s="9">
        <v>4000</v>
      </c>
      <c r="N3095" s="9" t="s">
        <v>8221</v>
      </c>
    </row>
    <row r="3096" spans="13:14" x14ac:dyDescent="0.3">
      <c r="M3096" s="9">
        <v>100000</v>
      </c>
      <c r="N3096" s="9" t="s">
        <v>8221</v>
      </c>
    </row>
    <row r="3097" spans="13:14" x14ac:dyDescent="0.3">
      <c r="M3097" s="9">
        <v>14920</v>
      </c>
      <c r="N3097" s="9" t="s">
        <v>8221</v>
      </c>
    </row>
    <row r="3098" spans="13:14" x14ac:dyDescent="0.3">
      <c r="M3098" s="9">
        <v>20000</v>
      </c>
      <c r="N3098" s="9" t="s">
        <v>8221</v>
      </c>
    </row>
    <row r="3099" spans="13:14" x14ac:dyDescent="0.3">
      <c r="M3099" s="9">
        <v>10000</v>
      </c>
      <c r="N3099" s="9" t="s">
        <v>8221</v>
      </c>
    </row>
    <row r="3100" spans="13:14" x14ac:dyDescent="0.3">
      <c r="M3100" s="9">
        <v>48725</v>
      </c>
      <c r="N3100" s="9" t="s">
        <v>8221</v>
      </c>
    </row>
    <row r="3101" spans="13:14" x14ac:dyDescent="0.3">
      <c r="M3101" s="9">
        <v>2000</v>
      </c>
      <c r="N3101" s="9" t="s">
        <v>8221</v>
      </c>
    </row>
    <row r="3102" spans="13:14" x14ac:dyDescent="0.3">
      <c r="M3102" s="9">
        <v>12000</v>
      </c>
      <c r="N3102" s="9" t="s">
        <v>8221</v>
      </c>
    </row>
    <row r="3103" spans="13:14" x14ac:dyDescent="0.3">
      <c r="M3103" s="9">
        <v>2500</v>
      </c>
      <c r="N3103" s="9" t="s">
        <v>8221</v>
      </c>
    </row>
    <row r="3104" spans="13:14" x14ac:dyDescent="0.3">
      <c r="M3104" s="9">
        <v>16000</v>
      </c>
      <c r="N3104" s="9" t="s">
        <v>8221</v>
      </c>
    </row>
    <row r="3105" spans="13:14" x14ac:dyDescent="0.3">
      <c r="M3105" s="9">
        <v>4100</v>
      </c>
      <c r="N3105" s="9" t="s">
        <v>8221</v>
      </c>
    </row>
    <row r="3106" spans="13:14" x14ac:dyDescent="0.3">
      <c r="M3106" s="9">
        <v>4000</v>
      </c>
      <c r="N3106" s="9" t="s">
        <v>8221</v>
      </c>
    </row>
    <row r="3107" spans="13:14" x14ac:dyDescent="0.3">
      <c r="M3107" s="9">
        <v>5845</v>
      </c>
      <c r="N3107" s="9" t="s">
        <v>8221</v>
      </c>
    </row>
    <row r="3108" spans="13:14" x14ac:dyDescent="0.3">
      <c r="M3108" s="9">
        <v>1000</v>
      </c>
      <c r="N3108" s="9" t="s">
        <v>8221</v>
      </c>
    </row>
    <row r="3109" spans="13:14" x14ac:dyDescent="0.3">
      <c r="M3109" s="9">
        <v>40000</v>
      </c>
      <c r="N3109" s="9" t="s">
        <v>8221</v>
      </c>
    </row>
    <row r="3110" spans="13:14" x14ac:dyDescent="0.3">
      <c r="M3110" s="9">
        <v>50000</v>
      </c>
      <c r="N3110" s="9" t="s">
        <v>8221</v>
      </c>
    </row>
    <row r="3111" spans="13:14" x14ac:dyDescent="0.3">
      <c r="M3111" s="9">
        <v>26500</v>
      </c>
      <c r="N3111" s="9" t="s">
        <v>8221</v>
      </c>
    </row>
    <row r="3112" spans="13:14" x14ac:dyDescent="0.3">
      <c r="M3112" s="9">
        <v>25000</v>
      </c>
      <c r="N3112" s="9" t="s">
        <v>8221</v>
      </c>
    </row>
    <row r="3113" spans="13:14" x14ac:dyDescent="0.3">
      <c r="M3113" s="9">
        <v>20000</v>
      </c>
      <c r="N3113" s="9" t="s">
        <v>8221</v>
      </c>
    </row>
    <row r="3114" spans="13:14" x14ac:dyDescent="0.3">
      <c r="M3114" s="9">
        <v>11000</v>
      </c>
      <c r="N3114" s="9" t="s">
        <v>8221</v>
      </c>
    </row>
    <row r="3115" spans="13:14" x14ac:dyDescent="0.3">
      <c r="M3115" s="9">
        <v>109225</v>
      </c>
      <c r="N3115" s="9" t="s">
        <v>8221</v>
      </c>
    </row>
    <row r="3116" spans="13:14" x14ac:dyDescent="0.3">
      <c r="M3116" s="9">
        <v>75000</v>
      </c>
      <c r="N3116" s="9" t="s">
        <v>8221</v>
      </c>
    </row>
    <row r="3117" spans="13:14" x14ac:dyDescent="0.3">
      <c r="M3117" s="9">
        <v>10000</v>
      </c>
      <c r="N3117" s="9" t="s">
        <v>8221</v>
      </c>
    </row>
    <row r="3118" spans="13:14" x14ac:dyDescent="0.3">
      <c r="M3118" s="9">
        <v>750</v>
      </c>
      <c r="N3118" s="9" t="s">
        <v>8221</v>
      </c>
    </row>
    <row r="3119" spans="13:14" x14ac:dyDescent="0.3">
      <c r="M3119" s="9">
        <v>1000</v>
      </c>
      <c r="N3119" s="9" t="s">
        <v>8221</v>
      </c>
    </row>
    <row r="3120" spans="13:14" x14ac:dyDescent="0.3">
      <c r="M3120" s="9">
        <v>500000</v>
      </c>
      <c r="N3120" s="9" t="s">
        <v>8221</v>
      </c>
    </row>
    <row r="3121" spans="13:14" x14ac:dyDescent="0.3">
      <c r="M3121" s="9">
        <v>10000</v>
      </c>
      <c r="N3121" s="9" t="s">
        <v>8221</v>
      </c>
    </row>
    <row r="3122" spans="13:14" x14ac:dyDescent="0.3">
      <c r="M3122" s="9">
        <v>1300000</v>
      </c>
      <c r="N3122" s="9" t="s">
        <v>8221</v>
      </c>
    </row>
    <row r="3123" spans="13:14" x14ac:dyDescent="0.3">
      <c r="M3123" s="9">
        <v>1500</v>
      </c>
      <c r="N3123" s="9" t="s">
        <v>8220</v>
      </c>
    </row>
    <row r="3124" spans="13:14" x14ac:dyDescent="0.3">
      <c r="M3124" s="9">
        <v>199</v>
      </c>
      <c r="N3124" s="9" t="s">
        <v>8220</v>
      </c>
    </row>
    <row r="3125" spans="13:14" x14ac:dyDescent="0.3">
      <c r="M3125" s="9">
        <v>125000</v>
      </c>
      <c r="N3125" s="9" t="s">
        <v>8220</v>
      </c>
    </row>
    <row r="3126" spans="13:14" x14ac:dyDescent="0.3">
      <c r="M3126" s="9">
        <v>800000</v>
      </c>
      <c r="N3126" s="9" t="s">
        <v>8220</v>
      </c>
    </row>
    <row r="3127" spans="13:14" x14ac:dyDescent="0.3">
      <c r="M3127" s="9">
        <v>1500000</v>
      </c>
      <c r="N3127" s="9" t="s">
        <v>8220</v>
      </c>
    </row>
    <row r="3128" spans="13:14" x14ac:dyDescent="0.3">
      <c r="M3128" s="9">
        <v>25000</v>
      </c>
      <c r="N3128" s="9" t="s">
        <v>8220</v>
      </c>
    </row>
    <row r="3129" spans="13:14" x14ac:dyDescent="0.3">
      <c r="M3129" s="9">
        <v>100000</v>
      </c>
      <c r="N3129" s="9" t="s">
        <v>8220</v>
      </c>
    </row>
    <row r="3130" spans="13:14" x14ac:dyDescent="0.3">
      <c r="M3130" s="9">
        <v>15000</v>
      </c>
      <c r="N3130" s="9" t="s">
        <v>8222</v>
      </c>
    </row>
    <row r="3131" spans="13:14" x14ac:dyDescent="0.3">
      <c r="M3131" s="9">
        <v>1250</v>
      </c>
      <c r="N3131" s="9" t="s">
        <v>8222</v>
      </c>
    </row>
    <row r="3132" spans="13:14" x14ac:dyDescent="0.3">
      <c r="M3132" s="9">
        <v>10000</v>
      </c>
      <c r="N3132" s="9" t="s">
        <v>8222</v>
      </c>
    </row>
    <row r="3133" spans="13:14" x14ac:dyDescent="0.3">
      <c r="M3133" s="9">
        <v>4100</v>
      </c>
      <c r="N3133" s="9" t="s">
        <v>8222</v>
      </c>
    </row>
    <row r="3134" spans="13:14" x14ac:dyDescent="0.3">
      <c r="M3134" s="9">
        <v>30000</v>
      </c>
      <c r="N3134" s="9" t="s">
        <v>8222</v>
      </c>
    </row>
    <row r="3135" spans="13:14" x14ac:dyDescent="0.3">
      <c r="M3135" s="9">
        <v>500</v>
      </c>
      <c r="N3135" s="9" t="s">
        <v>8222</v>
      </c>
    </row>
    <row r="3136" spans="13:14" x14ac:dyDescent="0.3">
      <c r="M3136" s="9">
        <v>1000</v>
      </c>
      <c r="N3136" s="9" t="s">
        <v>8222</v>
      </c>
    </row>
    <row r="3137" spans="13:14" x14ac:dyDescent="0.3">
      <c r="M3137" s="9">
        <v>777</v>
      </c>
      <c r="N3137" s="9" t="s">
        <v>8222</v>
      </c>
    </row>
    <row r="3138" spans="13:14" x14ac:dyDescent="0.3">
      <c r="M3138" s="9">
        <v>500</v>
      </c>
      <c r="N3138" s="9" t="s">
        <v>8222</v>
      </c>
    </row>
    <row r="3139" spans="13:14" x14ac:dyDescent="0.3">
      <c r="M3139" s="9">
        <v>1500</v>
      </c>
      <c r="N3139" s="9" t="s">
        <v>8222</v>
      </c>
    </row>
    <row r="3140" spans="13:14" x14ac:dyDescent="0.3">
      <c r="M3140" s="9">
        <v>200</v>
      </c>
      <c r="N3140" s="9" t="s">
        <v>8222</v>
      </c>
    </row>
    <row r="3141" spans="13:14" x14ac:dyDescent="0.3">
      <c r="M3141" s="9">
        <v>50000</v>
      </c>
      <c r="N3141" s="9" t="s">
        <v>8222</v>
      </c>
    </row>
    <row r="3142" spans="13:14" x14ac:dyDescent="0.3">
      <c r="M3142" s="9">
        <v>10000</v>
      </c>
      <c r="N3142" s="9" t="s">
        <v>8222</v>
      </c>
    </row>
    <row r="3143" spans="13:14" x14ac:dyDescent="0.3">
      <c r="M3143" s="9">
        <v>500</v>
      </c>
      <c r="N3143" s="9" t="s">
        <v>8222</v>
      </c>
    </row>
    <row r="3144" spans="13:14" x14ac:dyDescent="0.3">
      <c r="M3144" s="9">
        <v>2750</v>
      </c>
      <c r="N3144" s="9" t="s">
        <v>8222</v>
      </c>
    </row>
    <row r="3145" spans="13:14" x14ac:dyDescent="0.3">
      <c r="M3145" s="9">
        <v>700</v>
      </c>
      <c r="N3145" s="9" t="s">
        <v>8222</v>
      </c>
    </row>
    <row r="3146" spans="13:14" x14ac:dyDescent="0.3">
      <c r="M3146" s="9">
        <v>10000</v>
      </c>
      <c r="N3146" s="9" t="s">
        <v>8222</v>
      </c>
    </row>
    <row r="3147" spans="13:14" x14ac:dyDescent="0.3">
      <c r="M3147" s="9">
        <v>25000</v>
      </c>
      <c r="N3147" s="9" t="s">
        <v>8222</v>
      </c>
    </row>
    <row r="3148" spans="13:14" x14ac:dyDescent="0.3">
      <c r="M3148" s="9">
        <v>50000</v>
      </c>
      <c r="N3148" s="9" t="s">
        <v>8222</v>
      </c>
    </row>
    <row r="3149" spans="13:14" x14ac:dyDescent="0.3">
      <c r="M3149" s="9">
        <v>20000</v>
      </c>
      <c r="N3149" s="9" t="s">
        <v>8219</v>
      </c>
    </row>
    <row r="3150" spans="13:14" x14ac:dyDescent="0.3">
      <c r="M3150" s="9">
        <v>1800</v>
      </c>
      <c r="N3150" s="9" t="s">
        <v>8219</v>
      </c>
    </row>
    <row r="3151" spans="13:14" x14ac:dyDescent="0.3">
      <c r="M3151" s="9">
        <v>1250</v>
      </c>
      <c r="N3151" s="9" t="s">
        <v>8219</v>
      </c>
    </row>
    <row r="3152" spans="13:14" x14ac:dyDescent="0.3">
      <c r="M3152" s="9">
        <v>3500</v>
      </c>
      <c r="N3152" s="9" t="s">
        <v>8219</v>
      </c>
    </row>
    <row r="3153" spans="13:14" x14ac:dyDescent="0.3">
      <c r="M3153" s="9">
        <v>3500</v>
      </c>
      <c r="N3153" s="9" t="s">
        <v>8219</v>
      </c>
    </row>
    <row r="3154" spans="13:14" x14ac:dyDescent="0.3">
      <c r="M3154" s="9">
        <v>2200</v>
      </c>
      <c r="N3154" s="9" t="s">
        <v>8219</v>
      </c>
    </row>
    <row r="3155" spans="13:14" x14ac:dyDescent="0.3">
      <c r="M3155" s="9">
        <v>3000</v>
      </c>
      <c r="N3155" s="9" t="s">
        <v>8219</v>
      </c>
    </row>
    <row r="3156" spans="13:14" x14ac:dyDescent="0.3">
      <c r="M3156" s="9">
        <v>7000</v>
      </c>
      <c r="N3156" s="9" t="s">
        <v>8219</v>
      </c>
    </row>
    <row r="3157" spans="13:14" x14ac:dyDescent="0.3">
      <c r="M3157" s="9">
        <v>5000</v>
      </c>
      <c r="N3157" s="9" t="s">
        <v>8219</v>
      </c>
    </row>
    <row r="3158" spans="13:14" x14ac:dyDescent="0.3">
      <c r="M3158" s="9">
        <v>5500</v>
      </c>
      <c r="N3158" s="9" t="s">
        <v>8219</v>
      </c>
    </row>
    <row r="3159" spans="13:14" x14ac:dyDescent="0.3">
      <c r="M3159" s="9">
        <v>4000</v>
      </c>
      <c r="N3159" s="9" t="s">
        <v>8219</v>
      </c>
    </row>
    <row r="3160" spans="13:14" x14ac:dyDescent="0.3">
      <c r="M3160" s="9">
        <v>5000</v>
      </c>
      <c r="N3160" s="9" t="s">
        <v>8219</v>
      </c>
    </row>
    <row r="3161" spans="13:14" x14ac:dyDescent="0.3">
      <c r="M3161" s="9">
        <v>1500</v>
      </c>
      <c r="N3161" s="9" t="s">
        <v>8219</v>
      </c>
    </row>
    <row r="3162" spans="13:14" x14ac:dyDescent="0.3">
      <c r="M3162" s="9">
        <v>4500</v>
      </c>
      <c r="N3162" s="9" t="s">
        <v>8219</v>
      </c>
    </row>
    <row r="3163" spans="13:14" x14ac:dyDescent="0.3">
      <c r="M3163" s="9">
        <v>2000</v>
      </c>
      <c r="N3163" s="9" t="s">
        <v>8219</v>
      </c>
    </row>
    <row r="3164" spans="13:14" x14ac:dyDescent="0.3">
      <c r="M3164" s="9">
        <v>4000</v>
      </c>
      <c r="N3164" s="9" t="s">
        <v>8219</v>
      </c>
    </row>
    <row r="3165" spans="13:14" x14ac:dyDescent="0.3">
      <c r="M3165" s="9">
        <v>13000</v>
      </c>
      <c r="N3165" s="9" t="s">
        <v>8219</v>
      </c>
    </row>
    <row r="3166" spans="13:14" x14ac:dyDescent="0.3">
      <c r="M3166" s="9">
        <v>2500</v>
      </c>
      <c r="N3166" s="9" t="s">
        <v>8219</v>
      </c>
    </row>
    <row r="3167" spans="13:14" x14ac:dyDescent="0.3">
      <c r="M3167" s="9">
        <v>750</v>
      </c>
      <c r="N3167" s="9" t="s">
        <v>8219</v>
      </c>
    </row>
    <row r="3168" spans="13:14" x14ac:dyDescent="0.3">
      <c r="M3168" s="9">
        <v>35000</v>
      </c>
      <c r="N3168" s="9" t="s">
        <v>8219</v>
      </c>
    </row>
    <row r="3169" spans="13:14" x14ac:dyDescent="0.3">
      <c r="M3169" s="9">
        <v>3000</v>
      </c>
      <c r="N3169" s="9" t="s">
        <v>8219</v>
      </c>
    </row>
    <row r="3170" spans="13:14" x14ac:dyDescent="0.3">
      <c r="M3170" s="9">
        <v>2500</v>
      </c>
      <c r="N3170" s="9" t="s">
        <v>8219</v>
      </c>
    </row>
    <row r="3171" spans="13:14" x14ac:dyDescent="0.3">
      <c r="M3171" s="9">
        <v>8000</v>
      </c>
      <c r="N3171" s="9" t="s">
        <v>8219</v>
      </c>
    </row>
    <row r="3172" spans="13:14" x14ac:dyDescent="0.3">
      <c r="M3172" s="9">
        <v>2000</v>
      </c>
      <c r="N3172" s="9" t="s">
        <v>8219</v>
      </c>
    </row>
    <row r="3173" spans="13:14" x14ac:dyDescent="0.3">
      <c r="M3173" s="9">
        <v>7000</v>
      </c>
      <c r="N3173" s="9" t="s">
        <v>8219</v>
      </c>
    </row>
    <row r="3174" spans="13:14" x14ac:dyDescent="0.3">
      <c r="M3174" s="9">
        <v>2000</v>
      </c>
      <c r="N3174" s="9" t="s">
        <v>8219</v>
      </c>
    </row>
    <row r="3175" spans="13:14" x14ac:dyDescent="0.3">
      <c r="M3175" s="9">
        <v>10000</v>
      </c>
      <c r="N3175" s="9" t="s">
        <v>8219</v>
      </c>
    </row>
    <row r="3176" spans="13:14" x14ac:dyDescent="0.3">
      <c r="M3176" s="9">
        <v>3000</v>
      </c>
      <c r="N3176" s="9" t="s">
        <v>8219</v>
      </c>
    </row>
    <row r="3177" spans="13:14" x14ac:dyDescent="0.3">
      <c r="M3177" s="9">
        <v>5000</v>
      </c>
      <c r="N3177" s="9" t="s">
        <v>8219</v>
      </c>
    </row>
    <row r="3178" spans="13:14" x14ac:dyDescent="0.3">
      <c r="M3178" s="9">
        <v>1900</v>
      </c>
      <c r="N3178" s="9" t="s">
        <v>8219</v>
      </c>
    </row>
    <row r="3179" spans="13:14" x14ac:dyDescent="0.3">
      <c r="M3179" s="9">
        <v>2500</v>
      </c>
      <c r="N3179" s="9" t="s">
        <v>8219</v>
      </c>
    </row>
    <row r="3180" spans="13:14" x14ac:dyDescent="0.3">
      <c r="M3180" s="9">
        <v>1500</v>
      </c>
      <c r="N3180" s="9" t="s">
        <v>8219</v>
      </c>
    </row>
    <row r="3181" spans="13:14" x14ac:dyDescent="0.3">
      <c r="M3181" s="9">
        <v>4200</v>
      </c>
      <c r="N3181" s="9" t="s">
        <v>8219</v>
      </c>
    </row>
    <row r="3182" spans="13:14" x14ac:dyDescent="0.3">
      <c r="M3182" s="9">
        <v>1200</v>
      </c>
      <c r="N3182" s="9" t="s">
        <v>8219</v>
      </c>
    </row>
    <row r="3183" spans="13:14" x14ac:dyDescent="0.3">
      <c r="M3183" s="9">
        <v>500</v>
      </c>
      <c r="N3183" s="9" t="s">
        <v>8219</v>
      </c>
    </row>
    <row r="3184" spans="13:14" x14ac:dyDescent="0.3">
      <c r="M3184" s="9">
        <v>7000</v>
      </c>
      <c r="N3184" s="9" t="s">
        <v>8219</v>
      </c>
    </row>
    <row r="3185" spans="13:14" x14ac:dyDescent="0.3">
      <c r="M3185" s="9">
        <v>2500</v>
      </c>
      <c r="N3185" s="9" t="s">
        <v>8219</v>
      </c>
    </row>
    <row r="3186" spans="13:14" x14ac:dyDescent="0.3">
      <c r="M3186" s="9">
        <v>4300</v>
      </c>
      <c r="N3186" s="9" t="s">
        <v>8219</v>
      </c>
    </row>
    <row r="3187" spans="13:14" x14ac:dyDescent="0.3">
      <c r="M3187" s="9">
        <v>1000</v>
      </c>
      <c r="N3187" s="9" t="s">
        <v>8219</v>
      </c>
    </row>
    <row r="3188" spans="13:14" x14ac:dyDescent="0.3">
      <c r="M3188" s="9">
        <v>3200</v>
      </c>
      <c r="N3188" s="9" t="s">
        <v>8219</v>
      </c>
    </row>
    <row r="3189" spans="13:14" x14ac:dyDescent="0.3">
      <c r="M3189" s="9">
        <v>15000</v>
      </c>
      <c r="N3189" s="9" t="s">
        <v>8219</v>
      </c>
    </row>
    <row r="3190" spans="13:14" x14ac:dyDescent="0.3">
      <c r="M3190" s="9">
        <v>200</v>
      </c>
      <c r="N3190" s="9" t="s">
        <v>8221</v>
      </c>
    </row>
    <row r="3191" spans="13:14" x14ac:dyDescent="0.3">
      <c r="M3191" s="9">
        <v>55000</v>
      </c>
      <c r="N3191" s="9" t="s">
        <v>8221</v>
      </c>
    </row>
    <row r="3192" spans="13:14" x14ac:dyDescent="0.3">
      <c r="M3192" s="9">
        <v>4000</v>
      </c>
      <c r="N3192" s="9" t="s">
        <v>8221</v>
      </c>
    </row>
    <row r="3193" spans="13:14" x14ac:dyDescent="0.3">
      <c r="M3193" s="9">
        <v>3750</v>
      </c>
      <c r="N3193" s="9" t="s">
        <v>8221</v>
      </c>
    </row>
    <row r="3194" spans="13:14" x14ac:dyDescent="0.3">
      <c r="M3194" s="9">
        <v>10000</v>
      </c>
      <c r="N3194" s="9" t="s">
        <v>8221</v>
      </c>
    </row>
    <row r="3195" spans="13:14" x14ac:dyDescent="0.3">
      <c r="M3195" s="9">
        <v>5000</v>
      </c>
      <c r="N3195" s="9" t="s">
        <v>8221</v>
      </c>
    </row>
    <row r="3196" spans="13:14" x14ac:dyDescent="0.3">
      <c r="M3196" s="9">
        <v>11000</v>
      </c>
      <c r="N3196" s="9" t="s">
        <v>8221</v>
      </c>
    </row>
    <row r="3197" spans="13:14" x14ac:dyDescent="0.3">
      <c r="M3197" s="9">
        <v>3500</v>
      </c>
      <c r="N3197" s="9" t="s">
        <v>8221</v>
      </c>
    </row>
    <row r="3198" spans="13:14" x14ac:dyDescent="0.3">
      <c r="M3198" s="9">
        <v>3000000</v>
      </c>
      <c r="N3198" s="9" t="s">
        <v>8221</v>
      </c>
    </row>
    <row r="3199" spans="13:14" x14ac:dyDescent="0.3">
      <c r="M3199" s="9">
        <v>10000</v>
      </c>
      <c r="N3199" s="9" t="s">
        <v>8221</v>
      </c>
    </row>
    <row r="3200" spans="13:14" x14ac:dyDescent="0.3">
      <c r="M3200" s="9">
        <v>30000</v>
      </c>
      <c r="N3200" s="9" t="s">
        <v>8221</v>
      </c>
    </row>
    <row r="3201" spans="13:14" x14ac:dyDescent="0.3">
      <c r="M3201" s="9">
        <v>5000</v>
      </c>
      <c r="N3201" s="9" t="s">
        <v>8221</v>
      </c>
    </row>
    <row r="3202" spans="13:14" x14ac:dyDescent="0.3">
      <c r="M3202" s="9">
        <v>50000</v>
      </c>
      <c r="N3202" s="9" t="s">
        <v>8221</v>
      </c>
    </row>
    <row r="3203" spans="13:14" x14ac:dyDescent="0.3">
      <c r="M3203" s="9">
        <v>2000</v>
      </c>
      <c r="N3203" s="9" t="s">
        <v>8221</v>
      </c>
    </row>
    <row r="3204" spans="13:14" x14ac:dyDescent="0.3">
      <c r="M3204" s="9">
        <v>5000</v>
      </c>
      <c r="N3204" s="9" t="s">
        <v>8221</v>
      </c>
    </row>
    <row r="3205" spans="13:14" x14ac:dyDescent="0.3">
      <c r="M3205" s="9">
        <v>1000</v>
      </c>
      <c r="N3205" s="9" t="s">
        <v>8221</v>
      </c>
    </row>
    <row r="3206" spans="13:14" x14ac:dyDescent="0.3">
      <c r="M3206" s="9">
        <v>500</v>
      </c>
      <c r="N3206" s="9" t="s">
        <v>8221</v>
      </c>
    </row>
    <row r="3207" spans="13:14" x14ac:dyDescent="0.3">
      <c r="M3207" s="9">
        <v>8000</v>
      </c>
      <c r="N3207" s="9" t="s">
        <v>8221</v>
      </c>
    </row>
    <row r="3208" spans="13:14" x14ac:dyDescent="0.3">
      <c r="M3208" s="9">
        <v>5000</v>
      </c>
      <c r="N3208" s="9" t="s">
        <v>8221</v>
      </c>
    </row>
    <row r="3209" spans="13:14" x14ac:dyDescent="0.3">
      <c r="M3209" s="9">
        <v>5500</v>
      </c>
      <c r="N3209" s="9" t="s">
        <v>8221</v>
      </c>
    </row>
    <row r="3210" spans="13:14" x14ac:dyDescent="0.3">
      <c r="M3210" s="9">
        <v>5000</v>
      </c>
      <c r="N3210" s="9" t="s">
        <v>8219</v>
      </c>
    </row>
    <row r="3211" spans="13:14" x14ac:dyDescent="0.3">
      <c r="M3211" s="9">
        <v>9500</v>
      </c>
      <c r="N3211" s="9" t="s">
        <v>8219</v>
      </c>
    </row>
    <row r="3212" spans="13:14" x14ac:dyDescent="0.3">
      <c r="M3212" s="9">
        <v>3000</v>
      </c>
      <c r="N3212" s="9" t="s">
        <v>8219</v>
      </c>
    </row>
    <row r="3213" spans="13:14" x14ac:dyDescent="0.3">
      <c r="M3213" s="9">
        <v>23000</v>
      </c>
      <c r="N3213" s="9" t="s">
        <v>8219</v>
      </c>
    </row>
    <row r="3214" spans="13:14" x14ac:dyDescent="0.3">
      <c r="M3214" s="9">
        <v>4000</v>
      </c>
      <c r="N3214" s="9" t="s">
        <v>8219</v>
      </c>
    </row>
    <row r="3215" spans="13:14" x14ac:dyDescent="0.3">
      <c r="M3215" s="9">
        <v>6000</v>
      </c>
      <c r="N3215" s="9" t="s">
        <v>8219</v>
      </c>
    </row>
    <row r="3216" spans="13:14" x14ac:dyDescent="0.3">
      <c r="M3216" s="9">
        <v>12000</v>
      </c>
      <c r="N3216" s="9" t="s">
        <v>8219</v>
      </c>
    </row>
    <row r="3217" spans="13:14" x14ac:dyDescent="0.3">
      <c r="M3217" s="9">
        <v>35000</v>
      </c>
      <c r="N3217" s="9" t="s">
        <v>8219</v>
      </c>
    </row>
    <row r="3218" spans="13:14" x14ac:dyDescent="0.3">
      <c r="M3218" s="9">
        <v>2000</v>
      </c>
      <c r="N3218" s="9" t="s">
        <v>8219</v>
      </c>
    </row>
    <row r="3219" spans="13:14" x14ac:dyDescent="0.3">
      <c r="M3219" s="9">
        <v>4500</v>
      </c>
      <c r="N3219" s="9" t="s">
        <v>8219</v>
      </c>
    </row>
    <row r="3220" spans="13:14" x14ac:dyDescent="0.3">
      <c r="M3220" s="9">
        <v>12000</v>
      </c>
      <c r="N3220" s="9" t="s">
        <v>8219</v>
      </c>
    </row>
    <row r="3221" spans="13:14" x14ac:dyDescent="0.3">
      <c r="M3221" s="9">
        <v>20000</v>
      </c>
      <c r="N3221" s="9" t="s">
        <v>8219</v>
      </c>
    </row>
    <row r="3222" spans="13:14" x14ac:dyDescent="0.3">
      <c r="M3222" s="9">
        <v>15000</v>
      </c>
      <c r="N3222" s="9" t="s">
        <v>8219</v>
      </c>
    </row>
    <row r="3223" spans="13:14" x14ac:dyDescent="0.3">
      <c r="M3223" s="9">
        <v>4000</v>
      </c>
      <c r="N3223" s="9" t="s">
        <v>8219</v>
      </c>
    </row>
    <row r="3224" spans="13:14" x14ac:dyDescent="0.3">
      <c r="M3224" s="9">
        <v>2500</v>
      </c>
      <c r="N3224" s="9" t="s">
        <v>8219</v>
      </c>
    </row>
    <row r="3225" spans="13:14" x14ac:dyDescent="0.3">
      <c r="M3225" s="9">
        <v>3100</v>
      </c>
      <c r="N3225" s="9" t="s">
        <v>8219</v>
      </c>
    </row>
    <row r="3226" spans="13:14" x14ac:dyDescent="0.3">
      <c r="M3226" s="9">
        <v>30000</v>
      </c>
      <c r="N3226" s="9" t="s">
        <v>8219</v>
      </c>
    </row>
    <row r="3227" spans="13:14" x14ac:dyDescent="0.3">
      <c r="M3227" s="9">
        <v>2000</v>
      </c>
      <c r="N3227" s="9" t="s">
        <v>8219</v>
      </c>
    </row>
    <row r="3228" spans="13:14" x14ac:dyDescent="0.3">
      <c r="M3228" s="9">
        <v>1200</v>
      </c>
      <c r="N3228" s="9" t="s">
        <v>8219</v>
      </c>
    </row>
    <row r="3229" spans="13:14" x14ac:dyDescent="0.3">
      <c r="M3229" s="9">
        <v>1200</v>
      </c>
      <c r="N3229" s="9" t="s">
        <v>8219</v>
      </c>
    </row>
    <row r="3230" spans="13:14" x14ac:dyDescent="0.3">
      <c r="M3230" s="9">
        <v>7000</v>
      </c>
      <c r="N3230" s="9" t="s">
        <v>8219</v>
      </c>
    </row>
    <row r="3231" spans="13:14" x14ac:dyDescent="0.3">
      <c r="M3231" s="9">
        <v>20000</v>
      </c>
      <c r="N3231" s="9" t="s">
        <v>8219</v>
      </c>
    </row>
    <row r="3232" spans="13:14" x14ac:dyDescent="0.3">
      <c r="M3232" s="9">
        <v>2600</v>
      </c>
      <c r="N3232" s="9" t="s">
        <v>8219</v>
      </c>
    </row>
    <row r="3233" spans="13:14" x14ac:dyDescent="0.3">
      <c r="M3233" s="9">
        <v>1000</v>
      </c>
      <c r="N3233" s="9" t="s">
        <v>8219</v>
      </c>
    </row>
    <row r="3234" spans="13:14" x14ac:dyDescent="0.3">
      <c r="M3234" s="9">
        <v>1000</v>
      </c>
      <c r="N3234" s="9" t="s">
        <v>8219</v>
      </c>
    </row>
    <row r="3235" spans="13:14" x14ac:dyDescent="0.3">
      <c r="M3235" s="9">
        <v>5000</v>
      </c>
      <c r="N3235" s="9" t="s">
        <v>8219</v>
      </c>
    </row>
    <row r="3236" spans="13:14" x14ac:dyDescent="0.3">
      <c r="M3236" s="9">
        <v>4000</v>
      </c>
      <c r="N3236" s="9" t="s">
        <v>8219</v>
      </c>
    </row>
    <row r="3237" spans="13:14" x14ac:dyDescent="0.3">
      <c r="M3237" s="9">
        <v>15000</v>
      </c>
      <c r="N3237" s="9" t="s">
        <v>8219</v>
      </c>
    </row>
    <row r="3238" spans="13:14" x14ac:dyDescent="0.3">
      <c r="M3238" s="9">
        <v>20000</v>
      </c>
      <c r="N3238" s="9" t="s">
        <v>8219</v>
      </c>
    </row>
    <row r="3239" spans="13:14" x14ac:dyDescent="0.3">
      <c r="M3239" s="9">
        <v>35000</v>
      </c>
      <c r="N3239" s="9" t="s">
        <v>8219</v>
      </c>
    </row>
    <row r="3240" spans="13:14" x14ac:dyDescent="0.3">
      <c r="M3240" s="9">
        <v>2800</v>
      </c>
      <c r="N3240" s="9" t="s">
        <v>8219</v>
      </c>
    </row>
    <row r="3241" spans="13:14" x14ac:dyDescent="0.3">
      <c r="M3241" s="9">
        <v>5862</v>
      </c>
      <c r="N3241" s="9" t="s">
        <v>8219</v>
      </c>
    </row>
    <row r="3242" spans="13:14" x14ac:dyDescent="0.3">
      <c r="M3242" s="9">
        <v>3000</v>
      </c>
      <c r="N3242" s="9" t="s">
        <v>8219</v>
      </c>
    </row>
    <row r="3243" spans="13:14" x14ac:dyDescent="0.3">
      <c r="M3243" s="9">
        <v>8500</v>
      </c>
      <c r="N3243" s="9" t="s">
        <v>8219</v>
      </c>
    </row>
    <row r="3244" spans="13:14" x14ac:dyDescent="0.3">
      <c r="M3244" s="9">
        <v>10000</v>
      </c>
      <c r="N3244" s="9" t="s">
        <v>8219</v>
      </c>
    </row>
    <row r="3245" spans="13:14" x14ac:dyDescent="0.3">
      <c r="M3245" s="9">
        <v>8000</v>
      </c>
      <c r="N3245" s="9" t="s">
        <v>8219</v>
      </c>
    </row>
    <row r="3246" spans="13:14" x14ac:dyDescent="0.3">
      <c r="M3246" s="9">
        <v>1600</v>
      </c>
      <c r="N3246" s="9" t="s">
        <v>8219</v>
      </c>
    </row>
    <row r="3247" spans="13:14" x14ac:dyDescent="0.3">
      <c r="M3247" s="9">
        <v>21000</v>
      </c>
      <c r="N3247" s="9" t="s">
        <v>8219</v>
      </c>
    </row>
    <row r="3248" spans="13:14" x14ac:dyDescent="0.3">
      <c r="M3248" s="9">
        <v>10000</v>
      </c>
      <c r="N3248" s="9" t="s">
        <v>8219</v>
      </c>
    </row>
    <row r="3249" spans="13:14" x14ac:dyDescent="0.3">
      <c r="M3249" s="9">
        <v>2500</v>
      </c>
      <c r="N3249" s="9" t="s">
        <v>8219</v>
      </c>
    </row>
    <row r="3250" spans="13:14" x14ac:dyDescent="0.3">
      <c r="M3250" s="9">
        <v>12000</v>
      </c>
      <c r="N3250" s="9" t="s">
        <v>8219</v>
      </c>
    </row>
    <row r="3251" spans="13:14" x14ac:dyDescent="0.3">
      <c r="M3251" s="9">
        <v>5500</v>
      </c>
      <c r="N3251" s="9" t="s">
        <v>8219</v>
      </c>
    </row>
    <row r="3252" spans="13:14" x14ac:dyDescent="0.3">
      <c r="M3252" s="9">
        <v>25000</v>
      </c>
      <c r="N3252" s="9" t="s">
        <v>8219</v>
      </c>
    </row>
    <row r="3253" spans="13:14" x14ac:dyDescent="0.3">
      <c r="M3253" s="9">
        <v>1500</v>
      </c>
      <c r="N3253" s="9" t="s">
        <v>8219</v>
      </c>
    </row>
    <row r="3254" spans="13:14" x14ac:dyDescent="0.3">
      <c r="M3254" s="9">
        <v>2250</v>
      </c>
      <c r="N3254" s="9" t="s">
        <v>8219</v>
      </c>
    </row>
    <row r="3255" spans="13:14" x14ac:dyDescent="0.3">
      <c r="M3255" s="9">
        <v>20000</v>
      </c>
      <c r="N3255" s="9" t="s">
        <v>8219</v>
      </c>
    </row>
    <row r="3256" spans="13:14" x14ac:dyDescent="0.3">
      <c r="M3256" s="9">
        <v>13000</v>
      </c>
      <c r="N3256" s="9" t="s">
        <v>8219</v>
      </c>
    </row>
    <row r="3257" spans="13:14" x14ac:dyDescent="0.3">
      <c r="M3257" s="9">
        <v>300</v>
      </c>
      <c r="N3257" s="9" t="s">
        <v>8219</v>
      </c>
    </row>
    <row r="3258" spans="13:14" x14ac:dyDescent="0.3">
      <c r="M3258" s="9">
        <v>10000</v>
      </c>
      <c r="N3258" s="9" t="s">
        <v>8219</v>
      </c>
    </row>
    <row r="3259" spans="13:14" x14ac:dyDescent="0.3">
      <c r="M3259" s="9">
        <v>2000</v>
      </c>
      <c r="N3259" s="9" t="s">
        <v>8219</v>
      </c>
    </row>
    <row r="3260" spans="13:14" x14ac:dyDescent="0.3">
      <c r="M3260" s="9">
        <v>7000</v>
      </c>
      <c r="N3260" s="9" t="s">
        <v>8219</v>
      </c>
    </row>
    <row r="3261" spans="13:14" x14ac:dyDescent="0.3">
      <c r="M3261" s="9">
        <v>23000</v>
      </c>
      <c r="N3261" s="9" t="s">
        <v>8219</v>
      </c>
    </row>
    <row r="3262" spans="13:14" x14ac:dyDescent="0.3">
      <c r="M3262" s="9">
        <v>5000</v>
      </c>
      <c r="N3262" s="9" t="s">
        <v>8219</v>
      </c>
    </row>
    <row r="3263" spans="13:14" x14ac:dyDescent="0.3">
      <c r="M3263" s="9">
        <v>3300</v>
      </c>
      <c r="N3263" s="9" t="s">
        <v>8219</v>
      </c>
    </row>
    <row r="3264" spans="13:14" x14ac:dyDescent="0.3">
      <c r="M3264" s="9">
        <v>12200</v>
      </c>
      <c r="N3264" s="9" t="s">
        <v>8219</v>
      </c>
    </row>
    <row r="3265" spans="13:14" x14ac:dyDescent="0.3">
      <c r="M3265" s="9">
        <v>2500</v>
      </c>
      <c r="N3265" s="9" t="s">
        <v>8219</v>
      </c>
    </row>
    <row r="3266" spans="13:14" x14ac:dyDescent="0.3">
      <c r="M3266" s="9">
        <v>2500</v>
      </c>
      <c r="N3266" s="9" t="s">
        <v>8219</v>
      </c>
    </row>
    <row r="3267" spans="13:14" x14ac:dyDescent="0.3">
      <c r="M3267" s="9">
        <v>2700</v>
      </c>
      <c r="N3267" s="9" t="s">
        <v>8219</v>
      </c>
    </row>
    <row r="3268" spans="13:14" x14ac:dyDescent="0.3">
      <c r="M3268" s="9">
        <v>6000</v>
      </c>
      <c r="N3268" s="9" t="s">
        <v>8219</v>
      </c>
    </row>
    <row r="3269" spans="13:14" x14ac:dyDescent="0.3">
      <c r="M3269" s="9">
        <v>15000</v>
      </c>
      <c r="N3269" s="9" t="s">
        <v>8219</v>
      </c>
    </row>
    <row r="3270" spans="13:14" x14ac:dyDescent="0.3">
      <c r="M3270" s="9">
        <v>2000</v>
      </c>
      <c r="N3270" s="9" t="s">
        <v>8219</v>
      </c>
    </row>
    <row r="3271" spans="13:14" x14ac:dyDescent="0.3">
      <c r="M3271" s="9">
        <v>8000</v>
      </c>
      <c r="N3271" s="9" t="s">
        <v>8219</v>
      </c>
    </row>
    <row r="3272" spans="13:14" x14ac:dyDescent="0.3">
      <c r="M3272" s="9">
        <v>1800</v>
      </c>
      <c r="N3272" s="9" t="s">
        <v>8219</v>
      </c>
    </row>
    <row r="3273" spans="13:14" x14ac:dyDescent="0.3">
      <c r="M3273" s="9">
        <v>1500</v>
      </c>
      <c r="N3273" s="9" t="s">
        <v>8219</v>
      </c>
    </row>
    <row r="3274" spans="13:14" x14ac:dyDescent="0.3">
      <c r="M3274" s="9">
        <v>10000</v>
      </c>
      <c r="N3274" s="9" t="s">
        <v>8219</v>
      </c>
    </row>
    <row r="3275" spans="13:14" x14ac:dyDescent="0.3">
      <c r="M3275" s="9">
        <v>4000</v>
      </c>
      <c r="N3275" s="9" t="s">
        <v>8219</v>
      </c>
    </row>
    <row r="3276" spans="13:14" x14ac:dyDescent="0.3">
      <c r="M3276" s="9">
        <v>15500</v>
      </c>
      <c r="N3276" s="9" t="s">
        <v>8219</v>
      </c>
    </row>
    <row r="3277" spans="13:14" x14ac:dyDescent="0.3">
      <c r="M3277" s="9">
        <v>1800</v>
      </c>
      <c r="N3277" s="9" t="s">
        <v>8219</v>
      </c>
    </row>
    <row r="3278" spans="13:14" x14ac:dyDescent="0.3">
      <c r="M3278" s="9">
        <v>4500</v>
      </c>
      <c r="N3278" s="9" t="s">
        <v>8219</v>
      </c>
    </row>
    <row r="3279" spans="13:14" x14ac:dyDescent="0.3">
      <c r="M3279" s="9">
        <v>5000</v>
      </c>
      <c r="N3279" s="9" t="s">
        <v>8219</v>
      </c>
    </row>
    <row r="3280" spans="13:14" x14ac:dyDescent="0.3">
      <c r="M3280" s="9">
        <v>2500</v>
      </c>
      <c r="N3280" s="9" t="s">
        <v>8219</v>
      </c>
    </row>
    <row r="3281" spans="13:14" x14ac:dyDescent="0.3">
      <c r="M3281" s="9">
        <v>5800</v>
      </c>
      <c r="N3281" s="9" t="s">
        <v>8219</v>
      </c>
    </row>
    <row r="3282" spans="13:14" x14ac:dyDescent="0.3">
      <c r="M3282" s="9">
        <v>2000</v>
      </c>
      <c r="N3282" s="9" t="s">
        <v>8219</v>
      </c>
    </row>
    <row r="3283" spans="13:14" x14ac:dyDescent="0.3">
      <c r="M3283" s="9">
        <v>5000</v>
      </c>
      <c r="N3283" s="9" t="s">
        <v>8219</v>
      </c>
    </row>
    <row r="3284" spans="13:14" x14ac:dyDescent="0.3">
      <c r="M3284" s="9">
        <v>31000</v>
      </c>
      <c r="N3284" s="9" t="s">
        <v>8219</v>
      </c>
    </row>
    <row r="3285" spans="13:14" x14ac:dyDescent="0.3">
      <c r="M3285" s="9">
        <v>800</v>
      </c>
      <c r="N3285" s="9" t="s">
        <v>8219</v>
      </c>
    </row>
    <row r="3286" spans="13:14" x14ac:dyDescent="0.3">
      <c r="M3286" s="9">
        <v>3000</v>
      </c>
      <c r="N3286" s="9" t="s">
        <v>8219</v>
      </c>
    </row>
    <row r="3287" spans="13:14" x14ac:dyDescent="0.3">
      <c r="M3287" s="9">
        <v>4999</v>
      </c>
      <c r="N3287" s="9" t="s">
        <v>8219</v>
      </c>
    </row>
    <row r="3288" spans="13:14" x14ac:dyDescent="0.3">
      <c r="M3288" s="9">
        <v>15000</v>
      </c>
      <c r="N3288" s="9" t="s">
        <v>8219</v>
      </c>
    </row>
    <row r="3289" spans="13:14" x14ac:dyDescent="0.3">
      <c r="M3289" s="9">
        <v>2500</v>
      </c>
      <c r="N3289" s="9" t="s">
        <v>8219</v>
      </c>
    </row>
    <row r="3290" spans="13:14" x14ac:dyDescent="0.3">
      <c r="M3290" s="9">
        <v>10000</v>
      </c>
      <c r="N3290" s="9" t="s">
        <v>8219</v>
      </c>
    </row>
    <row r="3291" spans="13:14" x14ac:dyDescent="0.3">
      <c r="M3291" s="9">
        <v>500</v>
      </c>
      <c r="N3291" s="9" t="s">
        <v>8219</v>
      </c>
    </row>
    <row r="3292" spans="13:14" x14ac:dyDescent="0.3">
      <c r="M3292" s="9">
        <v>2000</v>
      </c>
      <c r="N3292" s="9" t="s">
        <v>8219</v>
      </c>
    </row>
    <row r="3293" spans="13:14" x14ac:dyDescent="0.3">
      <c r="M3293" s="9">
        <v>500</v>
      </c>
      <c r="N3293" s="9" t="s">
        <v>8219</v>
      </c>
    </row>
    <row r="3294" spans="13:14" x14ac:dyDescent="0.3">
      <c r="M3294" s="9">
        <v>101</v>
      </c>
      <c r="N3294" s="9" t="s">
        <v>8219</v>
      </c>
    </row>
    <row r="3295" spans="13:14" x14ac:dyDescent="0.3">
      <c r="M3295" s="9">
        <v>4500</v>
      </c>
      <c r="N3295" s="9" t="s">
        <v>8219</v>
      </c>
    </row>
    <row r="3296" spans="13:14" x14ac:dyDescent="0.3">
      <c r="M3296" s="9">
        <v>600</v>
      </c>
      <c r="N3296" s="9" t="s">
        <v>8219</v>
      </c>
    </row>
    <row r="3297" spans="13:14" x14ac:dyDescent="0.3">
      <c r="M3297" s="9">
        <v>700</v>
      </c>
      <c r="N3297" s="9" t="s">
        <v>8219</v>
      </c>
    </row>
    <row r="3298" spans="13:14" x14ac:dyDescent="0.3">
      <c r="M3298" s="9">
        <v>1500</v>
      </c>
      <c r="N3298" s="9" t="s">
        <v>8219</v>
      </c>
    </row>
    <row r="3299" spans="13:14" x14ac:dyDescent="0.3">
      <c r="M3299" s="9">
        <v>5500</v>
      </c>
      <c r="N3299" s="9" t="s">
        <v>8219</v>
      </c>
    </row>
    <row r="3300" spans="13:14" x14ac:dyDescent="0.3">
      <c r="M3300" s="9">
        <v>10000</v>
      </c>
      <c r="N3300" s="9" t="s">
        <v>8219</v>
      </c>
    </row>
    <row r="3301" spans="13:14" x14ac:dyDescent="0.3">
      <c r="M3301" s="9">
        <v>3000</v>
      </c>
      <c r="N3301" s="9" t="s">
        <v>8219</v>
      </c>
    </row>
    <row r="3302" spans="13:14" x14ac:dyDescent="0.3">
      <c r="M3302" s="9">
        <v>3000</v>
      </c>
      <c r="N3302" s="9" t="s">
        <v>8219</v>
      </c>
    </row>
    <row r="3303" spans="13:14" x14ac:dyDescent="0.3">
      <c r="M3303" s="9">
        <v>3000</v>
      </c>
      <c r="N3303" s="9" t="s">
        <v>8219</v>
      </c>
    </row>
    <row r="3304" spans="13:14" x14ac:dyDescent="0.3">
      <c r="M3304" s="9">
        <v>8400</v>
      </c>
      <c r="N3304" s="9" t="s">
        <v>8219</v>
      </c>
    </row>
    <row r="3305" spans="13:14" x14ac:dyDescent="0.3">
      <c r="M3305" s="9">
        <v>1800</v>
      </c>
      <c r="N3305" s="9" t="s">
        <v>8219</v>
      </c>
    </row>
    <row r="3306" spans="13:14" x14ac:dyDescent="0.3">
      <c r="M3306" s="9">
        <v>15000</v>
      </c>
      <c r="N3306" s="9" t="s">
        <v>8219</v>
      </c>
    </row>
    <row r="3307" spans="13:14" x14ac:dyDescent="0.3">
      <c r="M3307" s="9">
        <v>4000</v>
      </c>
      <c r="N3307" s="9" t="s">
        <v>8219</v>
      </c>
    </row>
    <row r="3308" spans="13:14" x14ac:dyDescent="0.3">
      <c r="M3308" s="9">
        <v>1500</v>
      </c>
      <c r="N3308" s="9" t="s">
        <v>8219</v>
      </c>
    </row>
    <row r="3309" spans="13:14" x14ac:dyDescent="0.3">
      <c r="M3309" s="9">
        <v>1000</v>
      </c>
      <c r="N3309" s="9" t="s">
        <v>8219</v>
      </c>
    </row>
    <row r="3310" spans="13:14" x14ac:dyDescent="0.3">
      <c r="M3310" s="9">
        <v>3500</v>
      </c>
      <c r="N3310" s="9" t="s">
        <v>8219</v>
      </c>
    </row>
    <row r="3311" spans="13:14" x14ac:dyDescent="0.3">
      <c r="M3311" s="9">
        <v>350</v>
      </c>
      <c r="N3311" s="9" t="s">
        <v>8219</v>
      </c>
    </row>
    <row r="3312" spans="13:14" x14ac:dyDescent="0.3">
      <c r="M3312" s="9">
        <v>6500</v>
      </c>
      <c r="N3312" s="9" t="s">
        <v>8219</v>
      </c>
    </row>
    <row r="3313" spans="13:14" x14ac:dyDescent="0.3">
      <c r="M3313" s="9">
        <v>2500</v>
      </c>
      <c r="N3313" s="9" t="s">
        <v>8219</v>
      </c>
    </row>
    <row r="3314" spans="13:14" x14ac:dyDescent="0.3">
      <c r="M3314" s="9">
        <v>2500</v>
      </c>
      <c r="N3314" s="9" t="s">
        <v>8219</v>
      </c>
    </row>
    <row r="3315" spans="13:14" x14ac:dyDescent="0.3">
      <c r="M3315" s="9">
        <v>2000</v>
      </c>
      <c r="N3315" s="9" t="s">
        <v>8219</v>
      </c>
    </row>
    <row r="3316" spans="13:14" x14ac:dyDescent="0.3">
      <c r="M3316" s="9">
        <v>800</v>
      </c>
      <c r="N3316" s="9" t="s">
        <v>8219</v>
      </c>
    </row>
    <row r="3317" spans="13:14" x14ac:dyDescent="0.3">
      <c r="M3317" s="9">
        <v>4000</v>
      </c>
      <c r="N3317" s="9" t="s">
        <v>8219</v>
      </c>
    </row>
    <row r="3318" spans="13:14" x14ac:dyDescent="0.3">
      <c r="M3318" s="9">
        <v>11737</v>
      </c>
      <c r="N3318" s="9" t="s">
        <v>8219</v>
      </c>
    </row>
    <row r="3319" spans="13:14" x14ac:dyDescent="0.3">
      <c r="M3319" s="9">
        <v>1050</v>
      </c>
      <c r="N3319" s="9" t="s">
        <v>8219</v>
      </c>
    </row>
    <row r="3320" spans="13:14" x14ac:dyDescent="0.3">
      <c r="M3320" s="9">
        <v>2000</v>
      </c>
      <c r="N3320" s="9" t="s">
        <v>8219</v>
      </c>
    </row>
    <row r="3321" spans="13:14" x14ac:dyDescent="0.3">
      <c r="M3321" s="9">
        <v>500</v>
      </c>
      <c r="N3321" s="9" t="s">
        <v>8219</v>
      </c>
    </row>
    <row r="3322" spans="13:14" x14ac:dyDescent="0.3">
      <c r="M3322" s="9">
        <v>2500</v>
      </c>
      <c r="N3322" s="9" t="s">
        <v>8219</v>
      </c>
    </row>
    <row r="3323" spans="13:14" x14ac:dyDescent="0.3">
      <c r="M3323" s="9">
        <v>500</v>
      </c>
      <c r="N3323" s="9" t="s">
        <v>8219</v>
      </c>
    </row>
    <row r="3324" spans="13:14" x14ac:dyDescent="0.3">
      <c r="M3324" s="9">
        <v>3300</v>
      </c>
      <c r="N3324" s="9" t="s">
        <v>8219</v>
      </c>
    </row>
    <row r="3325" spans="13:14" x14ac:dyDescent="0.3">
      <c r="M3325" s="9">
        <v>1000</v>
      </c>
      <c r="N3325" s="9" t="s">
        <v>8219</v>
      </c>
    </row>
    <row r="3326" spans="13:14" x14ac:dyDescent="0.3">
      <c r="M3326" s="9">
        <v>1500</v>
      </c>
      <c r="N3326" s="9" t="s">
        <v>8219</v>
      </c>
    </row>
    <row r="3327" spans="13:14" x14ac:dyDescent="0.3">
      <c r="M3327" s="9">
        <v>400</v>
      </c>
      <c r="N3327" s="9" t="s">
        <v>8219</v>
      </c>
    </row>
    <row r="3328" spans="13:14" x14ac:dyDescent="0.3">
      <c r="M3328" s="9">
        <v>8000</v>
      </c>
      <c r="N3328" s="9" t="s">
        <v>8219</v>
      </c>
    </row>
    <row r="3329" spans="13:14" x14ac:dyDescent="0.3">
      <c r="M3329" s="9">
        <v>800</v>
      </c>
      <c r="N3329" s="9" t="s">
        <v>8219</v>
      </c>
    </row>
    <row r="3330" spans="13:14" x14ac:dyDescent="0.3">
      <c r="M3330" s="9">
        <v>1800</v>
      </c>
      <c r="N3330" s="9" t="s">
        <v>8219</v>
      </c>
    </row>
    <row r="3331" spans="13:14" x14ac:dyDescent="0.3">
      <c r="M3331" s="9">
        <v>1000</v>
      </c>
      <c r="N3331" s="9" t="s">
        <v>8219</v>
      </c>
    </row>
    <row r="3332" spans="13:14" x14ac:dyDescent="0.3">
      <c r="M3332" s="9">
        <v>1500</v>
      </c>
      <c r="N3332" s="9" t="s">
        <v>8219</v>
      </c>
    </row>
    <row r="3333" spans="13:14" x14ac:dyDescent="0.3">
      <c r="M3333" s="9">
        <v>5000</v>
      </c>
      <c r="N3333" s="9" t="s">
        <v>8219</v>
      </c>
    </row>
    <row r="3334" spans="13:14" x14ac:dyDescent="0.3">
      <c r="M3334" s="9">
        <v>6000</v>
      </c>
      <c r="N3334" s="9" t="s">
        <v>8219</v>
      </c>
    </row>
    <row r="3335" spans="13:14" x14ac:dyDescent="0.3">
      <c r="M3335" s="9">
        <v>3500</v>
      </c>
      <c r="N3335" s="9" t="s">
        <v>8219</v>
      </c>
    </row>
    <row r="3336" spans="13:14" x14ac:dyDescent="0.3">
      <c r="M3336" s="9">
        <v>3871</v>
      </c>
      <c r="N3336" s="9" t="s">
        <v>8219</v>
      </c>
    </row>
    <row r="3337" spans="13:14" x14ac:dyDescent="0.3">
      <c r="M3337" s="9">
        <v>5000</v>
      </c>
      <c r="N3337" s="9" t="s">
        <v>8219</v>
      </c>
    </row>
    <row r="3338" spans="13:14" x14ac:dyDescent="0.3">
      <c r="M3338" s="9">
        <v>250</v>
      </c>
      <c r="N3338" s="9" t="s">
        <v>8219</v>
      </c>
    </row>
    <row r="3339" spans="13:14" x14ac:dyDescent="0.3">
      <c r="M3339" s="9">
        <v>2500</v>
      </c>
      <c r="N3339" s="9" t="s">
        <v>8219</v>
      </c>
    </row>
    <row r="3340" spans="13:14" x14ac:dyDescent="0.3">
      <c r="M3340" s="9">
        <v>15000</v>
      </c>
      <c r="N3340" s="9" t="s">
        <v>8219</v>
      </c>
    </row>
    <row r="3341" spans="13:14" x14ac:dyDescent="0.3">
      <c r="M3341" s="9">
        <v>8000</v>
      </c>
      <c r="N3341" s="9" t="s">
        <v>8219</v>
      </c>
    </row>
    <row r="3342" spans="13:14" x14ac:dyDescent="0.3">
      <c r="M3342" s="9">
        <v>3000</v>
      </c>
      <c r="N3342" s="9" t="s">
        <v>8219</v>
      </c>
    </row>
    <row r="3343" spans="13:14" x14ac:dyDescent="0.3">
      <c r="M3343" s="9">
        <v>3350</v>
      </c>
      <c r="N3343" s="9" t="s">
        <v>8219</v>
      </c>
    </row>
    <row r="3344" spans="13:14" x14ac:dyDescent="0.3">
      <c r="M3344" s="9">
        <v>6000</v>
      </c>
      <c r="N3344" s="9" t="s">
        <v>8219</v>
      </c>
    </row>
    <row r="3345" spans="13:14" x14ac:dyDescent="0.3">
      <c r="M3345" s="9">
        <v>700</v>
      </c>
      <c r="N3345" s="9" t="s">
        <v>8219</v>
      </c>
    </row>
    <row r="3346" spans="13:14" x14ac:dyDescent="0.3">
      <c r="M3346" s="9">
        <v>4500</v>
      </c>
      <c r="N3346" s="9" t="s">
        <v>8219</v>
      </c>
    </row>
    <row r="3347" spans="13:14" x14ac:dyDescent="0.3">
      <c r="M3347" s="9">
        <v>500</v>
      </c>
      <c r="N3347" s="9" t="s">
        <v>8219</v>
      </c>
    </row>
    <row r="3348" spans="13:14" x14ac:dyDescent="0.3">
      <c r="M3348" s="9">
        <v>1500</v>
      </c>
      <c r="N3348" s="9" t="s">
        <v>8219</v>
      </c>
    </row>
    <row r="3349" spans="13:14" x14ac:dyDescent="0.3">
      <c r="M3349" s="9">
        <v>2000</v>
      </c>
      <c r="N3349" s="9" t="s">
        <v>8219</v>
      </c>
    </row>
    <row r="3350" spans="13:14" x14ac:dyDescent="0.3">
      <c r="M3350" s="9">
        <v>5500</v>
      </c>
      <c r="N3350" s="9" t="s">
        <v>8219</v>
      </c>
    </row>
    <row r="3351" spans="13:14" x14ac:dyDescent="0.3">
      <c r="M3351" s="9">
        <v>1000</v>
      </c>
      <c r="N3351" s="9" t="s">
        <v>8219</v>
      </c>
    </row>
    <row r="3352" spans="13:14" x14ac:dyDescent="0.3">
      <c r="M3352" s="9">
        <v>3500</v>
      </c>
      <c r="N3352" s="9" t="s">
        <v>8219</v>
      </c>
    </row>
    <row r="3353" spans="13:14" x14ac:dyDescent="0.3">
      <c r="M3353" s="9">
        <v>5000</v>
      </c>
      <c r="N3353" s="9" t="s">
        <v>8219</v>
      </c>
    </row>
    <row r="3354" spans="13:14" x14ac:dyDescent="0.3">
      <c r="M3354" s="9">
        <v>5000</v>
      </c>
      <c r="N3354" s="9" t="s">
        <v>8219</v>
      </c>
    </row>
    <row r="3355" spans="13:14" x14ac:dyDescent="0.3">
      <c r="M3355" s="9">
        <v>500</v>
      </c>
      <c r="N3355" s="9" t="s">
        <v>8219</v>
      </c>
    </row>
    <row r="3356" spans="13:14" x14ac:dyDescent="0.3">
      <c r="M3356" s="9">
        <v>3000</v>
      </c>
      <c r="N3356" s="9" t="s">
        <v>8219</v>
      </c>
    </row>
    <row r="3357" spans="13:14" x14ac:dyDescent="0.3">
      <c r="M3357" s="9">
        <v>1750</v>
      </c>
      <c r="N3357" s="9" t="s">
        <v>8219</v>
      </c>
    </row>
    <row r="3358" spans="13:14" x14ac:dyDescent="0.3">
      <c r="M3358" s="9">
        <v>1500</v>
      </c>
      <c r="N3358" s="9" t="s">
        <v>8219</v>
      </c>
    </row>
    <row r="3359" spans="13:14" x14ac:dyDescent="0.3">
      <c r="M3359" s="9">
        <v>2000</v>
      </c>
      <c r="N3359" s="9" t="s">
        <v>8219</v>
      </c>
    </row>
    <row r="3360" spans="13:14" x14ac:dyDescent="0.3">
      <c r="M3360" s="9">
        <v>10000</v>
      </c>
      <c r="N3360" s="9" t="s">
        <v>8219</v>
      </c>
    </row>
    <row r="3361" spans="13:14" x14ac:dyDescent="0.3">
      <c r="M3361" s="9">
        <v>4000</v>
      </c>
      <c r="N3361" s="9" t="s">
        <v>8219</v>
      </c>
    </row>
    <row r="3362" spans="13:14" x14ac:dyDescent="0.3">
      <c r="M3362" s="9">
        <v>9000</v>
      </c>
      <c r="N3362" s="9" t="s">
        <v>8219</v>
      </c>
    </row>
    <row r="3363" spans="13:14" x14ac:dyDescent="0.3">
      <c r="M3363" s="9">
        <v>5000</v>
      </c>
      <c r="N3363" s="9" t="s">
        <v>8219</v>
      </c>
    </row>
    <row r="3364" spans="13:14" x14ac:dyDescent="0.3">
      <c r="M3364" s="9">
        <v>500</v>
      </c>
      <c r="N3364" s="9" t="s">
        <v>8219</v>
      </c>
    </row>
    <row r="3365" spans="13:14" x14ac:dyDescent="0.3">
      <c r="M3365" s="9">
        <v>7750</v>
      </c>
      <c r="N3365" s="9" t="s">
        <v>8219</v>
      </c>
    </row>
    <row r="3366" spans="13:14" x14ac:dyDescent="0.3">
      <c r="M3366" s="9">
        <v>3000</v>
      </c>
      <c r="N3366" s="9" t="s">
        <v>8219</v>
      </c>
    </row>
    <row r="3367" spans="13:14" x14ac:dyDescent="0.3">
      <c r="M3367" s="9">
        <v>2500</v>
      </c>
      <c r="N3367" s="9" t="s">
        <v>8219</v>
      </c>
    </row>
    <row r="3368" spans="13:14" x14ac:dyDescent="0.3">
      <c r="M3368" s="9">
        <v>500</v>
      </c>
      <c r="N3368" s="9" t="s">
        <v>8219</v>
      </c>
    </row>
    <row r="3369" spans="13:14" x14ac:dyDescent="0.3">
      <c r="M3369" s="9">
        <v>750</v>
      </c>
      <c r="N3369" s="9" t="s">
        <v>8219</v>
      </c>
    </row>
    <row r="3370" spans="13:14" x14ac:dyDescent="0.3">
      <c r="M3370" s="9">
        <v>1000</v>
      </c>
      <c r="N3370" s="9" t="s">
        <v>8219</v>
      </c>
    </row>
    <row r="3371" spans="13:14" x14ac:dyDescent="0.3">
      <c r="M3371" s="9">
        <v>5000</v>
      </c>
      <c r="N3371" s="9" t="s">
        <v>8219</v>
      </c>
    </row>
    <row r="3372" spans="13:14" x14ac:dyDescent="0.3">
      <c r="M3372" s="9">
        <v>1500</v>
      </c>
      <c r="N3372" s="9" t="s">
        <v>8219</v>
      </c>
    </row>
    <row r="3373" spans="13:14" x14ac:dyDescent="0.3">
      <c r="M3373" s="9">
        <v>200</v>
      </c>
      <c r="N3373" s="9" t="s">
        <v>8219</v>
      </c>
    </row>
    <row r="3374" spans="13:14" x14ac:dyDescent="0.3">
      <c r="M3374" s="9">
        <v>1000</v>
      </c>
      <c r="N3374" s="9" t="s">
        <v>8219</v>
      </c>
    </row>
    <row r="3375" spans="13:14" x14ac:dyDescent="0.3">
      <c r="M3375" s="9">
        <v>2000</v>
      </c>
      <c r="N3375" s="9" t="s">
        <v>8219</v>
      </c>
    </row>
    <row r="3376" spans="13:14" x14ac:dyDescent="0.3">
      <c r="M3376" s="9">
        <v>3500</v>
      </c>
      <c r="N3376" s="9" t="s">
        <v>8219</v>
      </c>
    </row>
    <row r="3377" spans="13:14" x14ac:dyDescent="0.3">
      <c r="M3377" s="9">
        <v>3000</v>
      </c>
      <c r="N3377" s="9" t="s">
        <v>8219</v>
      </c>
    </row>
    <row r="3378" spans="13:14" x14ac:dyDescent="0.3">
      <c r="M3378" s="9">
        <v>8000</v>
      </c>
      <c r="N3378" s="9" t="s">
        <v>8219</v>
      </c>
    </row>
    <row r="3379" spans="13:14" x14ac:dyDescent="0.3">
      <c r="M3379" s="9">
        <v>8000</v>
      </c>
      <c r="N3379" s="9" t="s">
        <v>8219</v>
      </c>
    </row>
    <row r="3380" spans="13:14" x14ac:dyDescent="0.3">
      <c r="M3380" s="9">
        <v>550</v>
      </c>
      <c r="N3380" s="9" t="s">
        <v>8219</v>
      </c>
    </row>
    <row r="3381" spans="13:14" x14ac:dyDescent="0.3">
      <c r="M3381" s="9">
        <v>2000</v>
      </c>
      <c r="N3381" s="9" t="s">
        <v>8219</v>
      </c>
    </row>
    <row r="3382" spans="13:14" x14ac:dyDescent="0.3">
      <c r="M3382" s="9">
        <v>3000</v>
      </c>
      <c r="N3382" s="9" t="s">
        <v>8219</v>
      </c>
    </row>
    <row r="3383" spans="13:14" x14ac:dyDescent="0.3">
      <c r="M3383" s="9">
        <v>4000</v>
      </c>
      <c r="N3383" s="9" t="s">
        <v>8219</v>
      </c>
    </row>
    <row r="3384" spans="13:14" x14ac:dyDescent="0.3">
      <c r="M3384" s="9">
        <v>3500</v>
      </c>
      <c r="N3384" s="9" t="s">
        <v>8219</v>
      </c>
    </row>
    <row r="3385" spans="13:14" x14ac:dyDescent="0.3">
      <c r="M3385" s="9">
        <v>1750</v>
      </c>
      <c r="N3385" s="9" t="s">
        <v>8219</v>
      </c>
    </row>
    <row r="3386" spans="13:14" x14ac:dyDescent="0.3">
      <c r="M3386" s="9">
        <v>6000</v>
      </c>
      <c r="N3386" s="9" t="s">
        <v>8219</v>
      </c>
    </row>
    <row r="3387" spans="13:14" x14ac:dyDescent="0.3">
      <c r="M3387" s="9">
        <v>2000</v>
      </c>
      <c r="N3387" s="9" t="s">
        <v>8219</v>
      </c>
    </row>
    <row r="3388" spans="13:14" x14ac:dyDescent="0.3">
      <c r="M3388" s="9">
        <v>2000</v>
      </c>
      <c r="N3388" s="9" t="s">
        <v>8219</v>
      </c>
    </row>
    <row r="3389" spans="13:14" x14ac:dyDescent="0.3">
      <c r="M3389" s="9">
        <v>3000</v>
      </c>
      <c r="N3389" s="9" t="s">
        <v>8219</v>
      </c>
    </row>
    <row r="3390" spans="13:14" x14ac:dyDescent="0.3">
      <c r="M3390" s="9">
        <v>1500</v>
      </c>
      <c r="N3390" s="9" t="s">
        <v>8219</v>
      </c>
    </row>
    <row r="3391" spans="13:14" x14ac:dyDescent="0.3">
      <c r="M3391" s="9">
        <v>10000</v>
      </c>
      <c r="N3391" s="9" t="s">
        <v>8219</v>
      </c>
    </row>
    <row r="3392" spans="13:14" x14ac:dyDescent="0.3">
      <c r="M3392" s="9">
        <v>1500</v>
      </c>
      <c r="N3392" s="9" t="s">
        <v>8219</v>
      </c>
    </row>
    <row r="3393" spans="13:14" x14ac:dyDescent="0.3">
      <c r="M3393" s="9">
        <v>500</v>
      </c>
      <c r="N3393" s="9" t="s">
        <v>8219</v>
      </c>
    </row>
    <row r="3394" spans="13:14" x14ac:dyDescent="0.3">
      <c r="M3394" s="9">
        <v>500</v>
      </c>
      <c r="N3394" s="9" t="s">
        <v>8219</v>
      </c>
    </row>
    <row r="3395" spans="13:14" x14ac:dyDescent="0.3">
      <c r="M3395" s="9">
        <v>1500</v>
      </c>
      <c r="N3395" s="9" t="s">
        <v>8219</v>
      </c>
    </row>
    <row r="3396" spans="13:14" x14ac:dyDescent="0.3">
      <c r="M3396" s="9">
        <v>550</v>
      </c>
      <c r="N3396" s="9" t="s">
        <v>8219</v>
      </c>
    </row>
    <row r="3397" spans="13:14" x14ac:dyDescent="0.3">
      <c r="M3397" s="9">
        <v>500</v>
      </c>
      <c r="N3397" s="9" t="s">
        <v>8219</v>
      </c>
    </row>
    <row r="3398" spans="13:14" x14ac:dyDescent="0.3">
      <c r="M3398" s="9">
        <v>1500</v>
      </c>
      <c r="N3398" s="9" t="s">
        <v>8219</v>
      </c>
    </row>
    <row r="3399" spans="13:14" x14ac:dyDescent="0.3">
      <c r="M3399" s="9">
        <v>250</v>
      </c>
      <c r="N3399" s="9" t="s">
        <v>8219</v>
      </c>
    </row>
    <row r="3400" spans="13:14" x14ac:dyDescent="0.3">
      <c r="M3400" s="9">
        <v>4000</v>
      </c>
      <c r="N3400" s="9" t="s">
        <v>8219</v>
      </c>
    </row>
    <row r="3401" spans="13:14" x14ac:dyDescent="0.3">
      <c r="M3401" s="9">
        <v>1200</v>
      </c>
      <c r="N3401" s="9" t="s">
        <v>8219</v>
      </c>
    </row>
    <row r="3402" spans="13:14" x14ac:dyDescent="0.3">
      <c r="M3402" s="9">
        <v>10000</v>
      </c>
      <c r="N3402" s="9" t="s">
        <v>8219</v>
      </c>
    </row>
    <row r="3403" spans="13:14" x14ac:dyDescent="0.3">
      <c r="M3403" s="9">
        <v>2900</v>
      </c>
      <c r="N3403" s="9" t="s">
        <v>8219</v>
      </c>
    </row>
    <row r="3404" spans="13:14" x14ac:dyDescent="0.3">
      <c r="M3404" s="9">
        <v>15000</v>
      </c>
      <c r="N3404" s="9" t="s">
        <v>8219</v>
      </c>
    </row>
    <row r="3405" spans="13:14" x14ac:dyDescent="0.3">
      <c r="M3405" s="9">
        <v>2000</v>
      </c>
      <c r="N3405" s="9" t="s">
        <v>8219</v>
      </c>
    </row>
    <row r="3406" spans="13:14" x14ac:dyDescent="0.3">
      <c r="M3406" s="9">
        <v>500</v>
      </c>
      <c r="N3406" s="9" t="s">
        <v>8219</v>
      </c>
    </row>
    <row r="3407" spans="13:14" x14ac:dyDescent="0.3">
      <c r="M3407" s="9">
        <v>350</v>
      </c>
      <c r="N3407" s="9" t="s">
        <v>8219</v>
      </c>
    </row>
    <row r="3408" spans="13:14" x14ac:dyDescent="0.3">
      <c r="M3408" s="9">
        <v>10000</v>
      </c>
      <c r="N3408" s="9" t="s">
        <v>8219</v>
      </c>
    </row>
    <row r="3409" spans="13:14" x14ac:dyDescent="0.3">
      <c r="M3409" s="9">
        <v>2000</v>
      </c>
      <c r="N3409" s="9" t="s">
        <v>8219</v>
      </c>
    </row>
    <row r="3410" spans="13:14" x14ac:dyDescent="0.3">
      <c r="M3410" s="9">
        <v>500</v>
      </c>
      <c r="N3410" s="9" t="s">
        <v>8219</v>
      </c>
    </row>
    <row r="3411" spans="13:14" x14ac:dyDescent="0.3">
      <c r="M3411" s="9">
        <v>500</v>
      </c>
      <c r="N3411" s="9" t="s">
        <v>8219</v>
      </c>
    </row>
    <row r="3412" spans="13:14" x14ac:dyDescent="0.3">
      <c r="M3412" s="9">
        <v>3000</v>
      </c>
      <c r="N3412" s="9" t="s">
        <v>8219</v>
      </c>
    </row>
    <row r="3413" spans="13:14" x14ac:dyDescent="0.3">
      <c r="M3413" s="9">
        <v>15000</v>
      </c>
      <c r="N3413" s="9" t="s">
        <v>8219</v>
      </c>
    </row>
    <row r="3414" spans="13:14" x14ac:dyDescent="0.3">
      <c r="M3414" s="9">
        <v>3000</v>
      </c>
      <c r="N3414" s="9" t="s">
        <v>8219</v>
      </c>
    </row>
    <row r="3415" spans="13:14" x14ac:dyDescent="0.3">
      <c r="M3415" s="9">
        <v>500</v>
      </c>
      <c r="N3415" s="9" t="s">
        <v>8219</v>
      </c>
    </row>
    <row r="3416" spans="13:14" x14ac:dyDescent="0.3">
      <c r="M3416" s="9">
        <v>3000</v>
      </c>
      <c r="N3416" s="9" t="s">
        <v>8219</v>
      </c>
    </row>
    <row r="3417" spans="13:14" x14ac:dyDescent="0.3">
      <c r="M3417" s="9">
        <v>200</v>
      </c>
      <c r="N3417" s="9" t="s">
        <v>8219</v>
      </c>
    </row>
    <row r="3418" spans="13:14" x14ac:dyDescent="0.3">
      <c r="M3418" s="9">
        <v>4000</v>
      </c>
      <c r="N3418" s="9" t="s">
        <v>8219</v>
      </c>
    </row>
    <row r="3419" spans="13:14" x14ac:dyDescent="0.3">
      <c r="M3419" s="9">
        <v>1700</v>
      </c>
      <c r="N3419" s="9" t="s">
        <v>8219</v>
      </c>
    </row>
    <row r="3420" spans="13:14" x14ac:dyDescent="0.3">
      <c r="M3420" s="9">
        <v>4000</v>
      </c>
      <c r="N3420" s="9" t="s">
        <v>8219</v>
      </c>
    </row>
    <row r="3421" spans="13:14" x14ac:dyDescent="0.3">
      <c r="M3421" s="9">
        <v>2750</v>
      </c>
      <c r="N3421" s="9" t="s">
        <v>8219</v>
      </c>
    </row>
    <row r="3422" spans="13:14" x14ac:dyDescent="0.3">
      <c r="M3422" s="9">
        <v>700</v>
      </c>
      <c r="N3422" s="9" t="s">
        <v>8219</v>
      </c>
    </row>
    <row r="3423" spans="13:14" x14ac:dyDescent="0.3">
      <c r="M3423" s="9">
        <v>10000</v>
      </c>
      <c r="N3423" s="9" t="s">
        <v>8219</v>
      </c>
    </row>
    <row r="3424" spans="13:14" x14ac:dyDescent="0.3">
      <c r="M3424" s="9">
        <v>3000</v>
      </c>
      <c r="N3424" s="9" t="s">
        <v>8219</v>
      </c>
    </row>
    <row r="3425" spans="13:14" x14ac:dyDescent="0.3">
      <c r="M3425" s="9">
        <v>250</v>
      </c>
      <c r="N3425" s="9" t="s">
        <v>8219</v>
      </c>
    </row>
    <row r="3426" spans="13:14" x14ac:dyDescent="0.3">
      <c r="M3426" s="9">
        <v>6000</v>
      </c>
      <c r="N3426" s="9" t="s">
        <v>8219</v>
      </c>
    </row>
    <row r="3427" spans="13:14" x14ac:dyDescent="0.3">
      <c r="M3427" s="9">
        <v>30000</v>
      </c>
      <c r="N3427" s="9" t="s">
        <v>8219</v>
      </c>
    </row>
    <row r="3428" spans="13:14" x14ac:dyDescent="0.3">
      <c r="M3428" s="9">
        <v>3750</v>
      </c>
      <c r="N3428" s="9" t="s">
        <v>8219</v>
      </c>
    </row>
    <row r="3429" spans="13:14" x14ac:dyDescent="0.3">
      <c r="M3429" s="9">
        <v>1500</v>
      </c>
      <c r="N3429" s="9" t="s">
        <v>8219</v>
      </c>
    </row>
    <row r="3430" spans="13:14" x14ac:dyDescent="0.3">
      <c r="M3430" s="9">
        <v>2000</v>
      </c>
      <c r="N3430" s="9" t="s">
        <v>8219</v>
      </c>
    </row>
    <row r="3431" spans="13:14" x14ac:dyDescent="0.3">
      <c r="M3431" s="9">
        <v>150</v>
      </c>
      <c r="N3431" s="9" t="s">
        <v>8219</v>
      </c>
    </row>
    <row r="3432" spans="13:14" x14ac:dyDescent="0.3">
      <c r="M3432" s="9">
        <v>2000</v>
      </c>
      <c r="N3432" s="9" t="s">
        <v>8219</v>
      </c>
    </row>
    <row r="3433" spans="13:14" x14ac:dyDescent="0.3">
      <c r="M3433" s="9">
        <v>2000</v>
      </c>
      <c r="N3433" s="9" t="s">
        <v>8219</v>
      </c>
    </row>
    <row r="3434" spans="13:14" x14ac:dyDescent="0.3">
      <c r="M3434" s="9">
        <v>2000</v>
      </c>
      <c r="N3434" s="9" t="s">
        <v>8219</v>
      </c>
    </row>
    <row r="3435" spans="13:14" x14ac:dyDescent="0.3">
      <c r="M3435" s="9">
        <v>9500</v>
      </c>
      <c r="N3435" s="9" t="s">
        <v>8219</v>
      </c>
    </row>
    <row r="3436" spans="13:14" x14ac:dyDescent="0.3">
      <c r="M3436" s="9">
        <v>10000</v>
      </c>
      <c r="N3436" s="9" t="s">
        <v>8219</v>
      </c>
    </row>
    <row r="3437" spans="13:14" x14ac:dyDescent="0.3">
      <c r="M3437" s="9">
        <v>1000</v>
      </c>
      <c r="N3437" s="9" t="s">
        <v>8219</v>
      </c>
    </row>
    <row r="3438" spans="13:14" x14ac:dyDescent="0.3">
      <c r="M3438" s="9">
        <v>5000</v>
      </c>
      <c r="N3438" s="9" t="s">
        <v>8219</v>
      </c>
    </row>
    <row r="3439" spans="13:14" x14ac:dyDescent="0.3">
      <c r="M3439" s="9">
        <v>3000</v>
      </c>
      <c r="N3439" s="9" t="s">
        <v>8219</v>
      </c>
    </row>
    <row r="3440" spans="13:14" x14ac:dyDescent="0.3">
      <c r="M3440" s="9">
        <v>2500</v>
      </c>
      <c r="N3440" s="9" t="s">
        <v>8219</v>
      </c>
    </row>
    <row r="3441" spans="13:14" x14ac:dyDescent="0.3">
      <c r="M3441" s="9">
        <v>1200</v>
      </c>
      <c r="N3441" s="9" t="s">
        <v>8219</v>
      </c>
    </row>
    <row r="3442" spans="13:14" x14ac:dyDescent="0.3">
      <c r="M3442" s="9">
        <v>5000</v>
      </c>
      <c r="N3442" s="9" t="s">
        <v>8219</v>
      </c>
    </row>
    <row r="3443" spans="13:14" x14ac:dyDescent="0.3">
      <c r="M3443" s="9">
        <v>2500</v>
      </c>
      <c r="N3443" s="9" t="s">
        <v>8219</v>
      </c>
    </row>
    <row r="3444" spans="13:14" x14ac:dyDescent="0.3">
      <c r="M3444" s="9">
        <v>250</v>
      </c>
      <c r="N3444" s="9" t="s">
        <v>8219</v>
      </c>
    </row>
    <row r="3445" spans="13:14" x14ac:dyDescent="0.3">
      <c r="M3445" s="9">
        <v>1000</v>
      </c>
      <c r="N3445" s="9" t="s">
        <v>8219</v>
      </c>
    </row>
    <row r="3446" spans="13:14" x14ac:dyDescent="0.3">
      <c r="M3446" s="9">
        <v>300</v>
      </c>
      <c r="N3446" s="9" t="s">
        <v>8219</v>
      </c>
    </row>
    <row r="3447" spans="13:14" x14ac:dyDescent="0.3">
      <c r="M3447" s="9">
        <v>2000</v>
      </c>
      <c r="N3447" s="9" t="s">
        <v>8219</v>
      </c>
    </row>
    <row r="3448" spans="13:14" x14ac:dyDescent="0.3">
      <c r="M3448" s="9">
        <v>1000</v>
      </c>
      <c r="N3448" s="9" t="s">
        <v>8219</v>
      </c>
    </row>
    <row r="3449" spans="13:14" x14ac:dyDescent="0.3">
      <c r="M3449" s="9">
        <v>1000</v>
      </c>
      <c r="N3449" s="9" t="s">
        <v>8219</v>
      </c>
    </row>
    <row r="3450" spans="13:14" x14ac:dyDescent="0.3">
      <c r="M3450" s="9">
        <v>2100</v>
      </c>
      <c r="N3450" s="9" t="s">
        <v>8219</v>
      </c>
    </row>
    <row r="3451" spans="13:14" x14ac:dyDescent="0.3">
      <c r="M3451" s="9">
        <v>800</v>
      </c>
      <c r="N3451" s="9" t="s">
        <v>8219</v>
      </c>
    </row>
    <row r="3452" spans="13:14" x14ac:dyDescent="0.3">
      <c r="M3452" s="9">
        <v>500</v>
      </c>
      <c r="N3452" s="9" t="s">
        <v>8219</v>
      </c>
    </row>
    <row r="3453" spans="13:14" x14ac:dyDescent="0.3">
      <c r="M3453" s="9">
        <v>650</v>
      </c>
      <c r="N3453" s="9" t="s">
        <v>8219</v>
      </c>
    </row>
    <row r="3454" spans="13:14" x14ac:dyDescent="0.3">
      <c r="M3454" s="9">
        <v>1000</v>
      </c>
      <c r="N3454" s="9" t="s">
        <v>8219</v>
      </c>
    </row>
    <row r="3455" spans="13:14" x14ac:dyDescent="0.3">
      <c r="M3455" s="9">
        <v>300</v>
      </c>
      <c r="N3455" s="9" t="s">
        <v>8219</v>
      </c>
    </row>
    <row r="3456" spans="13:14" x14ac:dyDescent="0.3">
      <c r="M3456" s="9">
        <v>700</v>
      </c>
      <c r="N3456" s="9" t="s">
        <v>8219</v>
      </c>
    </row>
    <row r="3457" spans="13:14" x14ac:dyDescent="0.3">
      <c r="M3457" s="9">
        <v>10000</v>
      </c>
      <c r="N3457" s="9" t="s">
        <v>8219</v>
      </c>
    </row>
    <row r="3458" spans="13:14" x14ac:dyDescent="0.3">
      <c r="M3458" s="9">
        <v>3000</v>
      </c>
      <c r="N3458" s="9" t="s">
        <v>8219</v>
      </c>
    </row>
    <row r="3459" spans="13:14" x14ac:dyDescent="0.3">
      <c r="M3459" s="9">
        <v>2000</v>
      </c>
      <c r="N3459" s="9" t="s">
        <v>8219</v>
      </c>
    </row>
    <row r="3460" spans="13:14" x14ac:dyDescent="0.3">
      <c r="M3460" s="9">
        <v>978</v>
      </c>
      <c r="N3460" s="9" t="s">
        <v>8219</v>
      </c>
    </row>
    <row r="3461" spans="13:14" x14ac:dyDescent="0.3">
      <c r="M3461" s="9">
        <v>500</v>
      </c>
      <c r="N3461" s="9" t="s">
        <v>8219</v>
      </c>
    </row>
    <row r="3462" spans="13:14" x14ac:dyDescent="0.3">
      <c r="M3462" s="9">
        <v>500</v>
      </c>
      <c r="N3462" s="9" t="s">
        <v>8219</v>
      </c>
    </row>
    <row r="3463" spans="13:14" x14ac:dyDescent="0.3">
      <c r="M3463" s="9">
        <v>500</v>
      </c>
      <c r="N3463" s="9" t="s">
        <v>8219</v>
      </c>
    </row>
    <row r="3464" spans="13:14" x14ac:dyDescent="0.3">
      <c r="M3464" s="9">
        <v>250</v>
      </c>
      <c r="N3464" s="9" t="s">
        <v>8219</v>
      </c>
    </row>
    <row r="3465" spans="13:14" x14ac:dyDescent="0.3">
      <c r="M3465" s="9">
        <v>10000</v>
      </c>
      <c r="N3465" s="9" t="s">
        <v>8219</v>
      </c>
    </row>
    <row r="3466" spans="13:14" x14ac:dyDescent="0.3">
      <c r="M3466" s="9">
        <v>5000</v>
      </c>
      <c r="N3466" s="9" t="s">
        <v>8219</v>
      </c>
    </row>
    <row r="3467" spans="13:14" x14ac:dyDescent="0.3">
      <c r="M3467" s="9">
        <v>2000</v>
      </c>
      <c r="N3467" s="9" t="s">
        <v>8219</v>
      </c>
    </row>
    <row r="3468" spans="13:14" x14ac:dyDescent="0.3">
      <c r="M3468" s="9">
        <v>3500</v>
      </c>
      <c r="N3468" s="9" t="s">
        <v>8219</v>
      </c>
    </row>
    <row r="3469" spans="13:14" x14ac:dyDescent="0.3">
      <c r="M3469" s="9">
        <v>3000</v>
      </c>
      <c r="N3469" s="9" t="s">
        <v>8219</v>
      </c>
    </row>
    <row r="3470" spans="13:14" x14ac:dyDescent="0.3">
      <c r="M3470" s="9">
        <v>10000</v>
      </c>
      <c r="N3470" s="9" t="s">
        <v>8219</v>
      </c>
    </row>
    <row r="3471" spans="13:14" x14ac:dyDescent="0.3">
      <c r="M3471" s="9">
        <v>2800</v>
      </c>
      <c r="N3471" s="9" t="s">
        <v>8219</v>
      </c>
    </row>
    <row r="3472" spans="13:14" x14ac:dyDescent="0.3">
      <c r="M3472" s="9">
        <v>250</v>
      </c>
      <c r="N3472" s="9" t="s">
        <v>8219</v>
      </c>
    </row>
    <row r="3473" spans="13:14" x14ac:dyDescent="0.3">
      <c r="M3473" s="9">
        <v>500</v>
      </c>
      <c r="N3473" s="9" t="s">
        <v>8219</v>
      </c>
    </row>
    <row r="3474" spans="13:14" x14ac:dyDescent="0.3">
      <c r="M3474" s="9">
        <v>2000</v>
      </c>
      <c r="N3474" s="9" t="s">
        <v>8219</v>
      </c>
    </row>
    <row r="3475" spans="13:14" x14ac:dyDescent="0.3">
      <c r="M3475" s="9">
        <v>4900</v>
      </c>
      <c r="N3475" s="9" t="s">
        <v>8219</v>
      </c>
    </row>
    <row r="3476" spans="13:14" x14ac:dyDescent="0.3">
      <c r="M3476" s="9">
        <v>2000</v>
      </c>
      <c r="N3476" s="9" t="s">
        <v>8219</v>
      </c>
    </row>
    <row r="3477" spans="13:14" x14ac:dyDescent="0.3">
      <c r="M3477" s="9">
        <v>300</v>
      </c>
      <c r="N3477" s="9" t="s">
        <v>8219</v>
      </c>
    </row>
    <row r="3478" spans="13:14" x14ac:dyDescent="0.3">
      <c r="M3478" s="9">
        <v>300</v>
      </c>
      <c r="N3478" s="9" t="s">
        <v>8219</v>
      </c>
    </row>
    <row r="3479" spans="13:14" x14ac:dyDescent="0.3">
      <c r="M3479" s="9">
        <v>1800</v>
      </c>
      <c r="N3479" s="9" t="s">
        <v>8219</v>
      </c>
    </row>
    <row r="3480" spans="13:14" x14ac:dyDescent="0.3">
      <c r="M3480" s="9">
        <v>2000</v>
      </c>
      <c r="N3480" s="9" t="s">
        <v>8219</v>
      </c>
    </row>
    <row r="3481" spans="13:14" x14ac:dyDescent="0.3">
      <c r="M3481" s="9">
        <v>1500</v>
      </c>
      <c r="N3481" s="9" t="s">
        <v>8219</v>
      </c>
    </row>
    <row r="3482" spans="13:14" x14ac:dyDescent="0.3">
      <c r="M3482" s="9">
        <v>1500</v>
      </c>
      <c r="N3482" s="9" t="s">
        <v>8219</v>
      </c>
    </row>
    <row r="3483" spans="13:14" x14ac:dyDescent="0.3">
      <c r="M3483" s="9">
        <v>10000</v>
      </c>
      <c r="N3483" s="9" t="s">
        <v>8219</v>
      </c>
    </row>
    <row r="3484" spans="13:14" x14ac:dyDescent="0.3">
      <c r="M3484" s="9">
        <v>3000</v>
      </c>
      <c r="N3484" s="9" t="s">
        <v>8219</v>
      </c>
    </row>
    <row r="3485" spans="13:14" x14ac:dyDescent="0.3">
      <c r="M3485" s="9">
        <v>3350</v>
      </c>
      <c r="N3485" s="9" t="s">
        <v>8219</v>
      </c>
    </row>
    <row r="3486" spans="13:14" x14ac:dyDescent="0.3">
      <c r="M3486" s="9">
        <v>2500</v>
      </c>
      <c r="N3486" s="9" t="s">
        <v>8219</v>
      </c>
    </row>
    <row r="3487" spans="13:14" x14ac:dyDescent="0.3">
      <c r="M3487" s="9">
        <v>1650</v>
      </c>
      <c r="N3487" s="9" t="s">
        <v>8219</v>
      </c>
    </row>
    <row r="3488" spans="13:14" x14ac:dyDescent="0.3">
      <c r="M3488" s="9">
        <v>3000</v>
      </c>
      <c r="N3488" s="9" t="s">
        <v>8219</v>
      </c>
    </row>
    <row r="3489" spans="13:14" x14ac:dyDescent="0.3">
      <c r="M3489" s="9">
        <v>2000</v>
      </c>
      <c r="N3489" s="9" t="s">
        <v>8219</v>
      </c>
    </row>
    <row r="3490" spans="13:14" x14ac:dyDescent="0.3">
      <c r="M3490" s="9">
        <v>3000</v>
      </c>
      <c r="N3490" s="9" t="s">
        <v>8219</v>
      </c>
    </row>
    <row r="3491" spans="13:14" x14ac:dyDescent="0.3">
      <c r="M3491" s="9">
        <v>5000</v>
      </c>
      <c r="N3491" s="9" t="s">
        <v>8219</v>
      </c>
    </row>
    <row r="3492" spans="13:14" x14ac:dyDescent="0.3">
      <c r="M3492" s="9">
        <v>1000</v>
      </c>
      <c r="N3492" s="9" t="s">
        <v>8219</v>
      </c>
    </row>
    <row r="3493" spans="13:14" x14ac:dyDescent="0.3">
      <c r="M3493" s="9">
        <v>500</v>
      </c>
      <c r="N3493" s="9" t="s">
        <v>8219</v>
      </c>
    </row>
    <row r="3494" spans="13:14" x14ac:dyDescent="0.3">
      <c r="M3494" s="9">
        <v>3800</v>
      </c>
      <c r="N3494" s="9" t="s">
        <v>8219</v>
      </c>
    </row>
    <row r="3495" spans="13:14" x14ac:dyDescent="0.3">
      <c r="M3495" s="9">
        <v>1500</v>
      </c>
      <c r="N3495" s="9" t="s">
        <v>8219</v>
      </c>
    </row>
    <row r="3496" spans="13:14" x14ac:dyDescent="0.3">
      <c r="M3496" s="9">
        <v>400</v>
      </c>
      <c r="N3496" s="9" t="s">
        <v>8219</v>
      </c>
    </row>
    <row r="3497" spans="13:14" x14ac:dyDescent="0.3">
      <c r="M3497" s="9">
        <v>5000</v>
      </c>
      <c r="N3497" s="9" t="s">
        <v>8219</v>
      </c>
    </row>
    <row r="3498" spans="13:14" x14ac:dyDescent="0.3">
      <c r="M3498" s="9">
        <v>3000</v>
      </c>
      <c r="N3498" s="9" t="s">
        <v>8219</v>
      </c>
    </row>
    <row r="3499" spans="13:14" x14ac:dyDescent="0.3">
      <c r="M3499" s="9">
        <v>1551</v>
      </c>
      <c r="N3499" s="9" t="s">
        <v>8219</v>
      </c>
    </row>
    <row r="3500" spans="13:14" x14ac:dyDescent="0.3">
      <c r="M3500" s="9">
        <v>1650</v>
      </c>
      <c r="N3500" s="9" t="s">
        <v>8219</v>
      </c>
    </row>
    <row r="3501" spans="13:14" x14ac:dyDescent="0.3">
      <c r="M3501" s="9">
        <v>2000</v>
      </c>
      <c r="N3501" s="9" t="s">
        <v>8219</v>
      </c>
    </row>
    <row r="3502" spans="13:14" x14ac:dyDescent="0.3">
      <c r="M3502" s="9">
        <v>1000</v>
      </c>
      <c r="N3502" s="9" t="s">
        <v>8219</v>
      </c>
    </row>
    <row r="3503" spans="13:14" x14ac:dyDescent="0.3">
      <c r="M3503" s="9">
        <v>1500</v>
      </c>
      <c r="N3503" s="9" t="s">
        <v>8219</v>
      </c>
    </row>
    <row r="3504" spans="13:14" x14ac:dyDescent="0.3">
      <c r="M3504" s="9">
        <v>4000</v>
      </c>
      <c r="N3504" s="9" t="s">
        <v>8219</v>
      </c>
    </row>
    <row r="3505" spans="13:14" x14ac:dyDescent="0.3">
      <c r="M3505" s="9">
        <v>2500</v>
      </c>
      <c r="N3505" s="9" t="s">
        <v>8219</v>
      </c>
    </row>
    <row r="3506" spans="13:14" x14ac:dyDescent="0.3">
      <c r="M3506" s="9">
        <v>1000</v>
      </c>
      <c r="N3506" s="9" t="s">
        <v>8219</v>
      </c>
    </row>
    <row r="3507" spans="13:14" x14ac:dyDescent="0.3">
      <c r="M3507" s="9">
        <v>2500</v>
      </c>
      <c r="N3507" s="9" t="s">
        <v>8219</v>
      </c>
    </row>
    <row r="3508" spans="13:14" x14ac:dyDescent="0.3">
      <c r="M3508" s="9">
        <v>3000</v>
      </c>
      <c r="N3508" s="9" t="s">
        <v>8219</v>
      </c>
    </row>
    <row r="3509" spans="13:14" x14ac:dyDescent="0.3">
      <c r="M3509" s="9">
        <v>10000</v>
      </c>
      <c r="N3509" s="9" t="s">
        <v>8219</v>
      </c>
    </row>
    <row r="3510" spans="13:14" x14ac:dyDescent="0.3">
      <c r="M3510" s="9">
        <v>100</v>
      </c>
      <c r="N3510" s="9" t="s">
        <v>8219</v>
      </c>
    </row>
    <row r="3511" spans="13:14" x14ac:dyDescent="0.3">
      <c r="M3511" s="9">
        <v>3000</v>
      </c>
      <c r="N3511" s="9" t="s">
        <v>8219</v>
      </c>
    </row>
    <row r="3512" spans="13:14" x14ac:dyDescent="0.3">
      <c r="M3512" s="9">
        <v>900</v>
      </c>
      <c r="N3512" s="9" t="s">
        <v>8219</v>
      </c>
    </row>
    <row r="3513" spans="13:14" x14ac:dyDescent="0.3">
      <c r="M3513" s="9">
        <v>1500</v>
      </c>
      <c r="N3513" s="9" t="s">
        <v>8219</v>
      </c>
    </row>
    <row r="3514" spans="13:14" x14ac:dyDescent="0.3">
      <c r="M3514" s="9">
        <v>1000</v>
      </c>
      <c r="N3514" s="9" t="s">
        <v>8219</v>
      </c>
    </row>
    <row r="3515" spans="13:14" x14ac:dyDescent="0.3">
      <c r="M3515" s="9">
        <v>2800</v>
      </c>
      <c r="N3515" s="9" t="s">
        <v>8219</v>
      </c>
    </row>
    <row r="3516" spans="13:14" x14ac:dyDescent="0.3">
      <c r="M3516" s="9">
        <v>500</v>
      </c>
      <c r="N3516" s="9" t="s">
        <v>8219</v>
      </c>
    </row>
    <row r="3517" spans="13:14" x14ac:dyDescent="0.3">
      <c r="M3517" s="9">
        <v>3000</v>
      </c>
      <c r="N3517" s="9" t="s">
        <v>8219</v>
      </c>
    </row>
    <row r="3518" spans="13:14" x14ac:dyDescent="0.3">
      <c r="M3518" s="9">
        <v>2500</v>
      </c>
      <c r="N3518" s="9" t="s">
        <v>8219</v>
      </c>
    </row>
    <row r="3519" spans="13:14" x14ac:dyDescent="0.3">
      <c r="M3519" s="9">
        <v>4000</v>
      </c>
      <c r="N3519" s="9" t="s">
        <v>8219</v>
      </c>
    </row>
    <row r="3520" spans="13:14" x14ac:dyDescent="0.3">
      <c r="M3520" s="9">
        <v>1500</v>
      </c>
      <c r="N3520" s="9" t="s">
        <v>8219</v>
      </c>
    </row>
    <row r="3521" spans="13:14" x14ac:dyDescent="0.3">
      <c r="M3521" s="9">
        <v>2000</v>
      </c>
      <c r="N3521" s="9" t="s">
        <v>8219</v>
      </c>
    </row>
    <row r="3522" spans="13:14" x14ac:dyDescent="0.3">
      <c r="M3522" s="9">
        <v>2000</v>
      </c>
      <c r="N3522" s="9" t="s">
        <v>8219</v>
      </c>
    </row>
    <row r="3523" spans="13:14" x14ac:dyDescent="0.3">
      <c r="M3523" s="9">
        <v>350</v>
      </c>
      <c r="N3523" s="9" t="s">
        <v>8219</v>
      </c>
    </row>
    <row r="3524" spans="13:14" x14ac:dyDescent="0.3">
      <c r="M3524" s="9">
        <v>1395</v>
      </c>
      <c r="N3524" s="9" t="s">
        <v>8219</v>
      </c>
    </row>
    <row r="3525" spans="13:14" x14ac:dyDescent="0.3">
      <c r="M3525" s="9">
        <v>4000</v>
      </c>
      <c r="N3525" s="9" t="s">
        <v>8219</v>
      </c>
    </row>
    <row r="3526" spans="13:14" x14ac:dyDescent="0.3">
      <c r="M3526" s="9">
        <v>10000</v>
      </c>
      <c r="N3526" s="9" t="s">
        <v>8219</v>
      </c>
    </row>
    <row r="3527" spans="13:14" x14ac:dyDescent="0.3">
      <c r="M3527" s="9">
        <v>500</v>
      </c>
      <c r="N3527" s="9" t="s">
        <v>8219</v>
      </c>
    </row>
    <row r="3528" spans="13:14" x14ac:dyDescent="0.3">
      <c r="M3528" s="9">
        <v>3300</v>
      </c>
      <c r="N3528" s="9" t="s">
        <v>8219</v>
      </c>
    </row>
    <row r="3529" spans="13:14" x14ac:dyDescent="0.3">
      <c r="M3529" s="9">
        <v>6000</v>
      </c>
      <c r="N3529" s="9" t="s">
        <v>8219</v>
      </c>
    </row>
    <row r="3530" spans="13:14" x14ac:dyDescent="0.3">
      <c r="M3530" s="9">
        <v>1650</v>
      </c>
      <c r="N3530" s="9" t="s">
        <v>8219</v>
      </c>
    </row>
    <row r="3531" spans="13:14" x14ac:dyDescent="0.3">
      <c r="M3531" s="9">
        <v>500</v>
      </c>
      <c r="N3531" s="9" t="s">
        <v>8219</v>
      </c>
    </row>
    <row r="3532" spans="13:14" x14ac:dyDescent="0.3">
      <c r="M3532" s="9">
        <v>2750</v>
      </c>
      <c r="N3532" s="9" t="s">
        <v>8219</v>
      </c>
    </row>
    <row r="3533" spans="13:14" x14ac:dyDescent="0.3">
      <c r="M3533" s="9">
        <v>1000</v>
      </c>
      <c r="N3533" s="9" t="s">
        <v>8219</v>
      </c>
    </row>
    <row r="3534" spans="13:14" x14ac:dyDescent="0.3">
      <c r="M3534" s="9">
        <v>960</v>
      </c>
      <c r="N3534" s="9" t="s">
        <v>8219</v>
      </c>
    </row>
    <row r="3535" spans="13:14" x14ac:dyDescent="0.3">
      <c r="M3535" s="9">
        <v>500</v>
      </c>
      <c r="N3535" s="9" t="s">
        <v>8219</v>
      </c>
    </row>
    <row r="3536" spans="13:14" x14ac:dyDescent="0.3">
      <c r="M3536" s="9">
        <v>5000</v>
      </c>
      <c r="N3536" s="9" t="s">
        <v>8219</v>
      </c>
    </row>
    <row r="3537" spans="13:14" x14ac:dyDescent="0.3">
      <c r="M3537" s="9">
        <v>2000</v>
      </c>
      <c r="N3537" s="9" t="s">
        <v>8219</v>
      </c>
    </row>
    <row r="3538" spans="13:14" x14ac:dyDescent="0.3">
      <c r="M3538" s="9">
        <v>150</v>
      </c>
      <c r="N3538" s="9" t="s">
        <v>8219</v>
      </c>
    </row>
    <row r="3539" spans="13:14" x14ac:dyDescent="0.3">
      <c r="M3539" s="9">
        <v>675</v>
      </c>
      <c r="N3539" s="9" t="s">
        <v>8219</v>
      </c>
    </row>
    <row r="3540" spans="13:14" x14ac:dyDescent="0.3">
      <c r="M3540" s="9">
        <v>2000</v>
      </c>
      <c r="N3540" s="9" t="s">
        <v>8219</v>
      </c>
    </row>
    <row r="3541" spans="13:14" x14ac:dyDescent="0.3">
      <c r="M3541" s="9">
        <v>600</v>
      </c>
      <c r="N3541" s="9" t="s">
        <v>8219</v>
      </c>
    </row>
    <row r="3542" spans="13:14" x14ac:dyDescent="0.3">
      <c r="M3542" s="9">
        <v>300</v>
      </c>
      <c r="N3542" s="9" t="s">
        <v>8219</v>
      </c>
    </row>
    <row r="3543" spans="13:14" x14ac:dyDescent="0.3">
      <c r="M3543" s="9">
        <v>1200</v>
      </c>
      <c r="N3543" s="9" t="s">
        <v>8219</v>
      </c>
    </row>
    <row r="3544" spans="13:14" x14ac:dyDescent="0.3">
      <c r="M3544" s="9">
        <v>5500</v>
      </c>
      <c r="N3544" s="9" t="s">
        <v>8219</v>
      </c>
    </row>
    <row r="3545" spans="13:14" x14ac:dyDescent="0.3">
      <c r="M3545" s="9">
        <v>1500</v>
      </c>
      <c r="N3545" s="9" t="s">
        <v>8219</v>
      </c>
    </row>
    <row r="3546" spans="13:14" x14ac:dyDescent="0.3">
      <c r="M3546" s="9">
        <v>2500</v>
      </c>
      <c r="N3546" s="9" t="s">
        <v>8219</v>
      </c>
    </row>
    <row r="3547" spans="13:14" x14ac:dyDescent="0.3">
      <c r="M3547" s="9">
        <v>250</v>
      </c>
      <c r="N3547" s="9" t="s">
        <v>8219</v>
      </c>
    </row>
    <row r="3548" spans="13:14" x14ac:dyDescent="0.3">
      <c r="M3548" s="9">
        <v>1100</v>
      </c>
      <c r="N3548" s="9" t="s">
        <v>8219</v>
      </c>
    </row>
    <row r="3549" spans="13:14" x14ac:dyDescent="0.3">
      <c r="M3549" s="9">
        <v>35000</v>
      </c>
      <c r="N3549" s="9" t="s">
        <v>8219</v>
      </c>
    </row>
    <row r="3550" spans="13:14" x14ac:dyDescent="0.3">
      <c r="M3550" s="9">
        <v>2100</v>
      </c>
      <c r="N3550" s="9" t="s">
        <v>8219</v>
      </c>
    </row>
    <row r="3551" spans="13:14" x14ac:dyDescent="0.3">
      <c r="M3551" s="9">
        <v>1000</v>
      </c>
      <c r="N3551" s="9" t="s">
        <v>8219</v>
      </c>
    </row>
    <row r="3552" spans="13:14" x14ac:dyDescent="0.3">
      <c r="M3552" s="9">
        <v>2500</v>
      </c>
      <c r="N3552" s="9" t="s">
        <v>8219</v>
      </c>
    </row>
    <row r="3553" spans="13:14" x14ac:dyDescent="0.3">
      <c r="M3553" s="9">
        <v>1500</v>
      </c>
      <c r="N3553" s="9" t="s">
        <v>8219</v>
      </c>
    </row>
    <row r="3554" spans="13:14" x14ac:dyDescent="0.3">
      <c r="M3554" s="9">
        <v>773</v>
      </c>
      <c r="N3554" s="9" t="s">
        <v>8219</v>
      </c>
    </row>
    <row r="3555" spans="13:14" x14ac:dyDescent="0.3">
      <c r="M3555" s="9">
        <v>5500</v>
      </c>
      <c r="N3555" s="9" t="s">
        <v>8219</v>
      </c>
    </row>
    <row r="3556" spans="13:14" x14ac:dyDescent="0.3">
      <c r="M3556" s="9">
        <v>5000</v>
      </c>
      <c r="N3556" s="9" t="s">
        <v>8219</v>
      </c>
    </row>
    <row r="3557" spans="13:14" x14ac:dyDescent="0.3">
      <c r="M3557" s="9">
        <v>2400</v>
      </c>
      <c r="N3557" s="9" t="s">
        <v>8219</v>
      </c>
    </row>
    <row r="3558" spans="13:14" x14ac:dyDescent="0.3">
      <c r="M3558" s="9">
        <v>2200</v>
      </c>
      <c r="N3558" s="9" t="s">
        <v>8219</v>
      </c>
    </row>
    <row r="3559" spans="13:14" x14ac:dyDescent="0.3">
      <c r="M3559" s="9">
        <v>100000</v>
      </c>
      <c r="N3559" s="9" t="s">
        <v>8219</v>
      </c>
    </row>
    <row r="3560" spans="13:14" x14ac:dyDescent="0.3">
      <c r="M3560" s="9">
        <v>350</v>
      </c>
      <c r="N3560" s="9" t="s">
        <v>8219</v>
      </c>
    </row>
    <row r="3561" spans="13:14" x14ac:dyDescent="0.3">
      <c r="M3561" s="9">
        <v>1000</v>
      </c>
      <c r="N3561" s="9" t="s">
        <v>8219</v>
      </c>
    </row>
    <row r="3562" spans="13:14" x14ac:dyDescent="0.3">
      <c r="M3562" s="9">
        <v>3200</v>
      </c>
      <c r="N3562" s="9" t="s">
        <v>8219</v>
      </c>
    </row>
    <row r="3563" spans="13:14" x14ac:dyDescent="0.3">
      <c r="M3563" s="9">
        <v>2500</v>
      </c>
      <c r="N3563" s="9" t="s">
        <v>8219</v>
      </c>
    </row>
    <row r="3564" spans="13:14" x14ac:dyDescent="0.3">
      <c r="M3564" s="9">
        <v>315</v>
      </c>
      <c r="N3564" s="9" t="s">
        <v>8219</v>
      </c>
    </row>
    <row r="3565" spans="13:14" x14ac:dyDescent="0.3">
      <c r="M3565" s="9">
        <v>500</v>
      </c>
      <c r="N3565" s="9" t="s">
        <v>8219</v>
      </c>
    </row>
    <row r="3566" spans="13:14" x14ac:dyDescent="0.3">
      <c r="M3566" s="9">
        <v>1000</v>
      </c>
      <c r="N3566" s="9" t="s">
        <v>8219</v>
      </c>
    </row>
    <row r="3567" spans="13:14" x14ac:dyDescent="0.3">
      <c r="M3567" s="9">
        <v>900</v>
      </c>
      <c r="N3567" s="9" t="s">
        <v>8219</v>
      </c>
    </row>
    <row r="3568" spans="13:14" x14ac:dyDescent="0.3">
      <c r="M3568" s="9">
        <v>2000</v>
      </c>
      <c r="N3568" s="9" t="s">
        <v>8219</v>
      </c>
    </row>
    <row r="3569" spans="13:14" x14ac:dyDescent="0.3">
      <c r="M3569" s="9">
        <v>1000</v>
      </c>
      <c r="N3569" s="9" t="s">
        <v>8219</v>
      </c>
    </row>
    <row r="3570" spans="13:14" x14ac:dyDescent="0.3">
      <c r="M3570" s="9">
        <v>1000</v>
      </c>
      <c r="N3570" s="9" t="s">
        <v>8219</v>
      </c>
    </row>
    <row r="3571" spans="13:14" x14ac:dyDescent="0.3">
      <c r="M3571" s="9">
        <v>5000</v>
      </c>
      <c r="N3571" s="9" t="s">
        <v>8219</v>
      </c>
    </row>
    <row r="3572" spans="13:14" x14ac:dyDescent="0.3">
      <c r="M3572" s="9">
        <v>2000</v>
      </c>
      <c r="N3572" s="9" t="s">
        <v>8219</v>
      </c>
    </row>
    <row r="3573" spans="13:14" x14ac:dyDescent="0.3">
      <c r="M3573" s="9">
        <v>1500</v>
      </c>
      <c r="N3573" s="9" t="s">
        <v>8219</v>
      </c>
    </row>
    <row r="3574" spans="13:14" x14ac:dyDescent="0.3">
      <c r="M3574" s="9">
        <v>500</v>
      </c>
      <c r="N3574" s="9" t="s">
        <v>8219</v>
      </c>
    </row>
    <row r="3575" spans="13:14" x14ac:dyDescent="0.3">
      <c r="M3575" s="9">
        <v>3000</v>
      </c>
      <c r="N3575" s="9" t="s">
        <v>8219</v>
      </c>
    </row>
    <row r="3576" spans="13:14" x14ac:dyDescent="0.3">
      <c r="M3576" s="9">
        <v>5800</v>
      </c>
      <c r="N3576" s="9" t="s">
        <v>8219</v>
      </c>
    </row>
    <row r="3577" spans="13:14" x14ac:dyDescent="0.3">
      <c r="M3577" s="9">
        <v>10000</v>
      </c>
      <c r="N3577" s="9" t="s">
        <v>8219</v>
      </c>
    </row>
    <row r="3578" spans="13:14" x14ac:dyDescent="0.3">
      <c r="M3578" s="9">
        <v>100</v>
      </c>
      <c r="N3578" s="9" t="s">
        <v>8219</v>
      </c>
    </row>
    <row r="3579" spans="13:14" x14ac:dyDescent="0.3">
      <c r="M3579" s="9">
        <v>600</v>
      </c>
      <c r="N3579" s="9" t="s">
        <v>8219</v>
      </c>
    </row>
    <row r="3580" spans="13:14" x14ac:dyDescent="0.3">
      <c r="M3580" s="9">
        <v>1500</v>
      </c>
      <c r="N3580" s="9" t="s">
        <v>8219</v>
      </c>
    </row>
    <row r="3581" spans="13:14" x14ac:dyDescent="0.3">
      <c r="M3581" s="9">
        <v>500</v>
      </c>
      <c r="N3581" s="9" t="s">
        <v>8219</v>
      </c>
    </row>
    <row r="3582" spans="13:14" x14ac:dyDescent="0.3">
      <c r="M3582" s="9">
        <v>900</v>
      </c>
      <c r="N3582" s="9" t="s">
        <v>8219</v>
      </c>
    </row>
    <row r="3583" spans="13:14" x14ac:dyDescent="0.3">
      <c r="M3583" s="9">
        <v>1500</v>
      </c>
      <c r="N3583" s="9" t="s">
        <v>8219</v>
      </c>
    </row>
    <row r="3584" spans="13:14" x14ac:dyDescent="0.3">
      <c r="M3584" s="9">
        <v>1000</v>
      </c>
      <c r="N3584" s="9" t="s">
        <v>8219</v>
      </c>
    </row>
    <row r="3585" spans="13:14" x14ac:dyDescent="0.3">
      <c r="M3585" s="9">
        <v>3000</v>
      </c>
      <c r="N3585" s="9" t="s">
        <v>8219</v>
      </c>
    </row>
    <row r="3586" spans="13:14" x14ac:dyDescent="0.3">
      <c r="M3586" s="9">
        <v>3000</v>
      </c>
      <c r="N3586" s="9" t="s">
        <v>8219</v>
      </c>
    </row>
    <row r="3587" spans="13:14" x14ac:dyDescent="0.3">
      <c r="M3587" s="9">
        <v>3400</v>
      </c>
      <c r="N3587" s="9" t="s">
        <v>8219</v>
      </c>
    </row>
    <row r="3588" spans="13:14" x14ac:dyDescent="0.3">
      <c r="M3588" s="9">
        <v>7500</v>
      </c>
      <c r="N3588" s="9" t="s">
        <v>8219</v>
      </c>
    </row>
    <row r="3589" spans="13:14" x14ac:dyDescent="0.3">
      <c r="M3589" s="9">
        <v>500</v>
      </c>
      <c r="N3589" s="9" t="s">
        <v>8219</v>
      </c>
    </row>
    <row r="3590" spans="13:14" x14ac:dyDescent="0.3">
      <c r="M3590" s="9">
        <v>200</v>
      </c>
      <c r="N3590" s="9" t="s">
        <v>8219</v>
      </c>
    </row>
    <row r="3591" spans="13:14" x14ac:dyDescent="0.3">
      <c r="M3591" s="9">
        <v>4000</v>
      </c>
      <c r="N3591" s="9" t="s">
        <v>8219</v>
      </c>
    </row>
    <row r="3592" spans="13:14" x14ac:dyDescent="0.3">
      <c r="M3592" s="9">
        <v>5000</v>
      </c>
      <c r="N3592" s="9" t="s">
        <v>8219</v>
      </c>
    </row>
    <row r="3593" spans="13:14" x14ac:dyDescent="0.3">
      <c r="M3593" s="9">
        <v>700</v>
      </c>
      <c r="N3593" s="9" t="s">
        <v>8219</v>
      </c>
    </row>
    <row r="3594" spans="13:14" x14ac:dyDescent="0.3">
      <c r="M3594" s="9">
        <v>2000</v>
      </c>
      <c r="N3594" s="9" t="s">
        <v>8219</v>
      </c>
    </row>
    <row r="3595" spans="13:14" x14ac:dyDescent="0.3">
      <c r="M3595" s="9">
        <v>3000</v>
      </c>
      <c r="N3595" s="9" t="s">
        <v>8219</v>
      </c>
    </row>
    <row r="3596" spans="13:14" x14ac:dyDescent="0.3">
      <c r="M3596" s="9">
        <v>1600</v>
      </c>
      <c r="N3596" s="9" t="s">
        <v>8219</v>
      </c>
    </row>
    <row r="3597" spans="13:14" x14ac:dyDescent="0.3">
      <c r="M3597" s="9">
        <v>2600</v>
      </c>
      <c r="N3597" s="9" t="s">
        <v>8219</v>
      </c>
    </row>
    <row r="3598" spans="13:14" x14ac:dyDescent="0.3">
      <c r="M3598" s="9">
        <v>1100</v>
      </c>
      <c r="N3598" s="9" t="s">
        <v>8219</v>
      </c>
    </row>
    <row r="3599" spans="13:14" x14ac:dyDescent="0.3">
      <c r="M3599" s="9">
        <v>2500</v>
      </c>
      <c r="N3599" s="9" t="s">
        <v>8219</v>
      </c>
    </row>
    <row r="3600" spans="13:14" x14ac:dyDescent="0.3">
      <c r="M3600" s="9">
        <v>1000</v>
      </c>
      <c r="N3600" s="9" t="s">
        <v>8219</v>
      </c>
    </row>
    <row r="3601" spans="13:14" x14ac:dyDescent="0.3">
      <c r="M3601" s="9">
        <v>500</v>
      </c>
      <c r="N3601" s="9" t="s">
        <v>8219</v>
      </c>
    </row>
    <row r="3602" spans="13:14" x14ac:dyDescent="0.3">
      <c r="M3602" s="9">
        <v>10</v>
      </c>
      <c r="N3602" s="9" t="s">
        <v>8219</v>
      </c>
    </row>
    <row r="3603" spans="13:14" x14ac:dyDescent="0.3">
      <c r="M3603" s="9">
        <v>2000</v>
      </c>
      <c r="N3603" s="9" t="s">
        <v>8219</v>
      </c>
    </row>
    <row r="3604" spans="13:14" x14ac:dyDescent="0.3">
      <c r="M3604" s="9">
        <v>4000</v>
      </c>
      <c r="N3604" s="9" t="s">
        <v>8219</v>
      </c>
    </row>
    <row r="3605" spans="13:14" x14ac:dyDescent="0.3">
      <c r="M3605" s="9">
        <v>1500</v>
      </c>
      <c r="N3605" s="9" t="s">
        <v>8219</v>
      </c>
    </row>
    <row r="3606" spans="13:14" x14ac:dyDescent="0.3">
      <c r="M3606" s="9">
        <v>3000</v>
      </c>
      <c r="N3606" s="9" t="s">
        <v>8219</v>
      </c>
    </row>
    <row r="3607" spans="13:14" x14ac:dyDescent="0.3">
      <c r="M3607" s="9">
        <v>250</v>
      </c>
      <c r="N3607" s="9" t="s">
        <v>8219</v>
      </c>
    </row>
    <row r="3608" spans="13:14" x14ac:dyDescent="0.3">
      <c r="M3608" s="9">
        <v>3000</v>
      </c>
      <c r="N3608" s="9" t="s">
        <v>8219</v>
      </c>
    </row>
    <row r="3609" spans="13:14" x14ac:dyDescent="0.3">
      <c r="M3609" s="9">
        <v>550</v>
      </c>
      <c r="N3609" s="9" t="s">
        <v>8219</v>
      </c>
    </row>
    <row r="3610" spans="13:14" x14ac:dyDescent="0.3">
      <c r="M3610" s="9">
        <v>800</v>
      </c>
      <c r="N3610" s="9" t="s">
        <v>8219</v>
      </c>
    </row>
    <row r="3611" spans="13:14" x14ac:dyDescent="0.3">
      <c r="M3611" s="9">
        <v>1960</v>
      </c>
      <c r="N3611" s="9" t="s">
        <v>8219</v>
      </c>
    </row>
    <row r="3612" spans="13:14" x14ac:dyDescent="0.3">
      <c r="M3612" s="9">
        <v>1000</v>
      </c>
      <c r="N3612" s="9" t="s">
        <v>8219</v>
      </c>
    </row>
    <row r="3613" spans="13:14" x14ac:dyDescent="0.3">
      <c r="M3613" s="9">
        <v>2500</v>
      </c>
      <c r="N3613" s="9" t="s">
        <v>8219</v>
      </c>
    </row>
    <row r="3614" spans="13:14" x14ac:dyDescent="0.3">
      <c r="M3614" s="9">
        <v>5000</v>
      </c>
      <c r="N3614" s="9" t="s">
        <v>8219</v>
      </c>
    </row>
    <row r="3615" spans="13:14" x14ac:dyDescent="0.3">
      <c r="M3615" s="9">
        <v>1250</v>
      </c>
      <c r="N3615" s="9" t="s">
        <v>8219</v>
      </c>
    </row>
    <row r="3616" spans="13:14" x14ac:dyDescent="0.3">
      <c r="M3616" s="9">
        <v>2500</v>
      </c>
      <c r="N3616" s="9" t="s">
        <v>8219</v>
      </c>
    </row>
    <row r="3617" spans="13:14" x14ac:dyDescent="0.3">
      <c r="M3617" s="9">
        <v>2500</v>
      </c>
      <c r="N3617" s="9" t="s">
        <v>8219</v>
      </c>
    </row>
    <row r="3618" spans="13:14" x14ac:dyDescent="0.3">
      <c r="M3618" s="9">
        <v>2500</v>
      </c>
      <c r="N3618" s="9" t="s">
        <v>8219</v>
      </c>
    </row>
    <row r="3619" spans="13:14" x14ac:dyDescent="0.3">
      <c r="M3619" s="9">
        <v>740</v>
      </c>
      <c r="N3619" s="9" t="s">
        <v>8219</v>
      </c>
    </row>
    <row r="3620" spans="13:14" x14ac:dyDescent="0.3">
      <c r="M3620" s="9">
        <v>2000</v>
      </c>
      <c r="N3620" s="9" t="s">
        <v>8219</v>
      </c>
    </row>
    <row r="3621" spans="13:14" x14ac:dyDescent="0.3">
      <c r="M3621" s="9">
        <v>1000</v>
      </c>
      <c r="N3621" s="9" t="s">
        <v>8219</v>
      </c>
    </row>
    <row r="3622" spans="13:14" x14ac:dyDescent="0.3">
      <c r="M3622" s="9">
        <v>10500</v>
      </c>
      <c r="N3622" s="9" t="s">
        <v>8219</v>
      </c>
    </row>
    <row r="3623" spans="13:14" x14ac:dyDescent="0.3">
      <c r="M3623" s="9">
        <v>3000</v>
      </c>
      <c r="N3623" s="9" t="s">
        <v>8219</v>
      </c>
    </row>
    <row r="3624" spans="13:14" x14ac:dyDescent="0.3">
      <c r="M3624" s="9">
        <v>1000</v>
      </c>
      <c r="N3624" s="9" t="s">
        <v>8219</v>
      </c>
    </row>
    <row r="3625" spans="13:14" x14ac:dyDescent="0.3">
      <c r="M3625" s="9">
        <v>2500</v>
      </c>
      <c r="N3625" s="9" t="s">
        <v>8219</v>
      </c>
    </row>
    <row r="3626" spans="13:14" x14ac:dyDescent="0.3">
      <c r="M3626" s="9">
        <v>3000</v>
      </c>
      <c r="N3626" s="9" t="s">
        <v>8219</v>
      </c>
    </row>
    <row r="3627" spans="13:14" x14ac:dyDescent="0.3">
      <c r="M3627" s="9">
        <v>3000</v>
      </c>
      <c r="N3627" s="9" t="s">
        <v>8219</v>
      </c>
    </row>
    <row r="3628" spans="13:14" x14ac:dyDescent="0.3">
      <c r="M3628" s="9">
        <v>4000</v>
      </c>
      <c r="N3628" s="9" t="s">
        <v>8219</v>
      </c>
    </row>
    <row r="3629" spans="13:14" x14ac:dyDescent="0.3">
      <c r="M3629" s="9">
        <v>2000</v>
      </c>
      <c r="N3629" s="9" t="s">
        <v>8219</v>
      </c>
    </row>
    <row r="3630" spans="13:14" x14ac:dyDescent="0.3">
      <c r="M3630" s="9">
        <v>100000</v>
      </c>
      <c r="N3630" s="9" t="s">
        <v>8221</v>
      </c>
    </row>
    <row r="3631" spans="13:14" x14ac:dyDescent="0.3">
      <c r="M3631" s="9">
        <v>1000000</v>
      </c>
      <c r="N3631" s="9" t="s">
        <v>8221</v>
      </c>
    </row>
    <row r="3632" spans="13:14" x14ac:dyDescent="0.3">
      <c r="M3632" s="9">
        <v>3000</v>
      </c>
      <c r="N3632" s="9" t="s">
        <v>8221</v>
      </c>
    </row>
    <row r="3633" spans="13:14" x14ac:dyDescent="0.3">
      <c r="M3633" s="9">
        <v>17100</v>
      </c>
      <c r="N3633" s="9" t="s">
        <v>8221</v>
      </c>
    </row>
    <row r="3634" spans="13:14" x14ac:dyDescent="0.3">
      <c r="M3634" s="9">
        <v>500</v>
      </c>
      <c r="N3634" s="9" t="s">
        <v>8221</v>
      </c>
    </row>
    <row r="3635" spans="13:14" x14ac:dyDescent="0.3">
      <c r="M3635" s="9">
        <v>5000</v>
      </c>
      <c r="N3635" s="9" t="s">
        <v>8221</v>
      </c>
    </row>
    <row r="3636" spans="13:14" x14ac:dyDescent="0.3">
      <c r="M3636" s="9">
        <v>75000</v>
      </c>
      <c r="N3636" s="9" t="s">
        <v>8221</v>
      </c>
    </row>
    <row r="3637" spans="13:14" x14ac:dyDescent="0.3">
      <c r="M3637" s="9">
        <v>3500</v>
      </c>
      <c r="N3637" s="9" t="s">
        <v>8221</v>
      </c>
    </row>
    <row r="3638" spans="13:14" x14ac:dyDescent="0.3">
      <c r="M3638" s="9">
        <v>150000</v>
      </c>
      <c r="N3638" s="9" t="s">
        <v>8221</v>
      </c>
    </row>
    <row r="3639" spans="13:14" x14ac:dyDescent="0.3">
      <c r="M3639" s="9">
        <v>3000</v>
      </c>
      <c r="N3639" s="9" t="s">
        <v>8221</v>
      </c>
    </row>
    <row r="3640" spans="13:14" x14ac:dyDescent="0.3">
      <c r="M3640" s="9">
        <v>3300</v>
      </c>
      <c r="N3640" s="9" t="s">
        <v>8221</v>
      </c>
    </row>
    <row r="3641" spans="13:14" x14ac:dyDescent="0.3">
      <c r="M3641" s="9">
        <v>25000</v>
      </c>
      <c r="N3641" s="9" t="s">
        <v>8221</v>
      </c>
    </row>
    <row r="3642" spans="13:14" x14ac:dyDescent="0.3">
      <c r="M3642" s="9">
        <v>1000</v>
      </c>
      <c r="N3642" s="9" t="s">
        <v>8221</v>
      </c>
    </row>
    <row r="3643" spans="13:14" x14ac:dyDescent="0.3">
      <c r="M3643" s="9">
        <v>3000</v>
      </c>
      <c r="N3643" s="9" t="s">
        <v>8221</v>
      </c>
    </row>
    <row r="3644" spans="13:14" x14ac:dyDescent="0.3">
      <c r="M3644" s="9">
        <v>700</v>
      </c>
      <c r="N3644" s="9" t="s">
        <v>8221</v>
      </c>
    </row>
    <row r="3645" spans="13:14" x14ac:dyDescent="0.3">
      <c r="M3645" s="9">
        <v>25000</v>
      </c>
      <c r="N3645" s="9" t="s">
        <v>8221</v>
      </c>
    </row>
    <row r="3646" spans="13:14" x14ac:dyDescent="0.3">
      <c r="M3646" s="9">
        <v>5000</v>
      </c>
      <c r="N3646" s="9" t="s">
        <v>8221</v>
      </c>
    </row>
    <row r="3647" spans="13:14" x14ac:dyDescent="0.3">
      <c r="M3647" s="9">
        <v>1000</v>
      </c>
      <c r="N3647" s="9" t="s">
        <v>8221</v>
      </c>
    </row>
    <row r="3648" spans="13:14" x14ac:dyDescent="0.3">
      <c r="M3648" s="9">
        <v>10000</v>
      </c>
      <c r="N3648" s="9" t="s">
        <v>8221</v>
      </c>
    </row>
    <row r="3649" spans="13:14" x14ac:dyDescent="0.3">
      <c r="M3649" s="9">
        <v>500</v>
      </c>
      <c r="N3649" s="9" t="s">
        <v>8221</v>
      </c>
    </row>
    <row r="3650" spans="13:14" x14ac:dyDescent="0.3">
      <c r="M3650" s="9">
        <v>40000</v>
      </c>
      <c r="N3650" s="9" t="s">
        <v>8219</v>
      </c>
    </row>
    <row r="3651" spans="13:14" x14ac:dyDescent="0.3">
      <c r="M3651" s="9">
        <v>750</v>
      </c>
      <c r="N3651" s="9" t="s">
        <v>8219</v>
      </c>
    </row>
    <row r="3652" spans="13:14" x14ac:dyDescent="0.3">
      <c r="M3652" s="9">
        <v>500</v>
      </c>
      <c r="N3652" s="9" t="s">
        <v>8219</v>
      </c>
    </row>
    <row r="3653" spans="13:14" x14ac:dyDescent="0.3">
      <c r="M3653" s="9">
        <v>500</v>
      </c>
      <c r="N3653" s="9" t="s">
        <v>8219</v>
      </c>
    </row>
    <row r="3654" spans="13:14" x14ac:dyDescent="0.3">
      <c r="M3654" s="9">
        <v>300</v>
      </c>
      <c r="N3654" s="9" t="s">
        <v>8219</v>
      </c>
    </row>
    <row r="3655" spans="13:14" x14ac:dyDescent="0.3">
      <c r="M3655" s="9">
        <v>2000</v>
      </c>
      <c r="N3655" s="9" t="s">
        <v>8219</v>
      </c>
    </row>
    <row r="3656" spans="13:14" x14ac:dyDescent="0.3">
      <c r="M3656" s="9">
        <v>1500</v>
      </c>
      <c r="N3656" s="9" t="s">
        <v>8219</v>
      </c>
    </row>
    <row r="3657" spans="13:14" x14ac:dyDescent="0.3">
      <c r="M3657" s="9">
        <v>5000</v>
      </c>
      <c r="N3657" s="9" t="s">
        <v>8219</v>
      </c>
    </row>
    <row r="3658" spans="13:14" x14ac:dyDescent="0.3">
      <c r="M3658" s="9">
        <v>5000</v>
      </c>
      <c r="N3658" s="9" t="s">
        <v>8219</v>
      </c>
    </row>
    <row r="3659" spans="13:14" x14ac:dyDescent="0.3">
      <c r="M3659" s="9">
        <v>2000</v>
      </c>
      <c r="N3659" s="9" t="s">
        <v>8219</v>
      </c>
    </row>
    <row r="3660" spans="13:14" x14ac:dyDescent="0.3">
      <c r="M3660" s="9">
        <v>1500</v>
      </c>
      <c r="N3660" s="9" t="s">
        <v>8219</v>
      </c>
    </row>
    <row r="3661" spans="13:14" x14ac:dyDescent="0.3">
      <c r="M3661" s="9">
        <v>3000</v>
      </c>
      <c r="N3661" s="9" t="s">
        <v>8219</v>
      </c>
    </row>
    <row r="3662" spans="13:14" x14ac:dyDescent="0.3">
      <c r="M3662" s="9">
        <v>250</v>
      </c>
      <c r="N3662" s="9" t="s">
        <v>8219</v>
      </c>
    </row>
    <row r="3663" spans="13:14" x14ac:dyDescent="0.3">
      <c r="M3663" s="9">
        <v>3000</v>
      </c>
      <c r="N3663" s="9" t="s">
        <v>8219</v>
      </c>
    </row>
    <row r="3664" spans="13:14" x14ac:dyDescent="0.3">
      <c r="M3664" s="9">
        <v>8000</v>
      </c>
      <c r="N3664" s="9" t="s">
        <v>8219</v>
      </c>
    </row>
    <row r="3665" spans="13:14" x14ac:dyDescent="0.3">
      <c r="M3665" s="9">
        <v>225</v>
      </c>
      <c r="N3665" s="9" t="s">
        <v>8219</v>
      </c>
    </row>
    <row r="3666" spans="13:14" x14ac:dyDescent="0.3">
      <c r="M3666" s="9">
        <v>800</v>
      </c>
      <c r="N3666" s="9" t="s">
        <v>8219</v>
      </c>
    </row>
    <row r="3667" spans="13:14" x14ac:dyDescent="0.3">
      <c r="M3667" s="9">
        <v>620</v>
      </c>
      <c r="N3667" s="9" t="s">
        <v>8219</v>
      </c>
    </row>
    <row r="3668" spans="13:14" x14ac:dyDescent="0.3">
      <c r="M3668" s="9">
        <v>1200</v>
      </c>
      <c r="N3668" s="9" t="s">
        <v>8219</v>
      </c>
    </row>
    <row r="3669" spans="13:14" x14ac:dyDescent="0.3">
      <c r="M3669" s="9">
        <v>3000</v>
      </c>
      <c r="N3669" s="9" t="s">
        <v>8219</v>
      </c>
    </row>
    <row r="3670" spans="13:14" x14ac:dyDescent="0.3">
      <c r="M3670" s="9">
        <v>1000</v>
      </c>
      <c r="N3670" s="9" t="s">
        <v>8219</v>
      </c>
    </row>
    <row r="3671" spans="13:14" x14ac:dyDescent="0.3">
      <c r="M3671" s="9">
        <v>1000</v>
      </c>
      <c r="N3671" s="9" t="s">
        <v>8219</v>
      </c>
    </row>
    <row r="3672" spans="13:14" x14ac:dyDescent="0.3">
      <c r="M3672" s="9">
        <v>220</v>
      </c>
      <c r="N3672" s="9" t="s">
        <v>8219</v>
      </c>
    </row>
    <row r="3673" spans="13:14" x14ac:dyDescent="0.3">
      <c r="M3673" s="9">
        <v>3500</v>
      </c>
      <c r="N3673" s="9" t="s">
        <v>8219</v>
      </c>
    </row>
    <row r="3674" spans="13:14" x14ac:dyDescent="0.3">
      <c r="M3674" s="9">
        <v>3000</v>
      </c>
      <c r="N3674" s="9" t="s">
        <v>8219</v>
      </c>
    </row>
    <row r="3675" spans="13:14" x14ac:dyDescent="0.3">
      <c r="M3675" s="9">
        <v>4000</v>
      </c>
      <c r="N3675" s="9" t="s">
        <v>8219</v>
      </c>
    </row>
    <row r="3676" spans="13:14" x14ac:dyDescent="0.3">
      <c r="M3676" s="9">
        <v>4500</v>
      </c>
      <c r="N3676" s="9" t="s">
        <v>8219</v>
      </c>
    </row>
    <row r="3677" spans="13:14" x14ac:dyDescent="0.3">
      <c r="M3677" s="9">
        <v>50</v>
      </c>
      <c r="N3677" s="9" t="s">
        <v>8219</v>
      </c>
    </row>
    <row r="3678" spans="13:14" x14ac:dyDescent="0.3">
      <c r="M3678" s="9">
        <v>800</v>
      </c>
      <c r="N3678" s="9" t="s">
        <v>8219</v>
      </c>
    </row>
    <row r="3679" spans="13:14" x14ac:dyDescent="0.3">
      <c r="M3679" s="9">
        <v>12000</v>
      </c>
      <c r="N3679" s="9" t="s">
        <v>8219</v>
      </c>
    </row>
    <row r="3680" spans="13:14" x14ac:dyDescent="0.3">
      <c r="M3680" s="9">
        <v>2000</v>
      </c>
      <c r="N3680" s="9" t="s">
        <v>8219</v>
      </c>
    </row>
    <row r="3681" spans="13:14" x14ac:dyDescent="0.3">
      <c r="M3681" s="9">
        <v>2000</v>
      </c>
      <c r="N3681" s="9" t="s">
        <v>8219</v>
      </c>
    </row>
    <row r="3682" spans="13:14" x14ac:dyDescent="0.3">
      <c r="M3682" s="9">
        <v>3000</v>
      </c>
      <c r="N3682" s="9" t="s">
        <v>8219</v>
      </c>
    </row>
    <row r="3683" spans="13:14" x14ac:dyDescent="0.3">
      <c r="M3683" s="9">
        <v>1000</v>
      </c>
      <c r="N3683" s="9" t="s">
        <v>8219</v>
      </c>
    </row>
    <row r="3684" spans="13:14" x14ac:dyDescent="0.3">
      <c r="M3684" s="9">
        <v>3000</v>
      </c>
      <c r="N3684" s="9" t="s">
        <v>8219</v>
      </c>
    </row>
    <row r="3685" spans="13:14" x14ac:dyDescent="0.3">
      <c r="M3685" s="9">
        <v>3500</v>
      </c>
      <c r="N3685" s="9" t="s">
        <v>8219</v>
      </c>
    </row>
    <row r="3686" spans="13:14" x14ac:dyDescent="0.3">
      <c r="M3686" s="9">
        <v>750</v>
      </c>
      <c r="N3686" s="9" t="s">
        <v>8219</v>
      </c>
    </row>
    <row r="3687" spans="13:14" x14ac:dyDescent="0.3">
      <c r="M3687" s="9">
        <v>5000</v>
      </c>
      <c r="N3687" s="9" t="s">
        <v>8219</v>
      </c>
    </row>
    <row r="3688" spans="13:14" x14ac:dyDescent="0.3">
      <c r="M3688" s="9">
        <v>350</v>
      </c>
      <c r="N3688" s="9" t="s">
        <v>8219</v>
      </c>
    </row>
    <row r="3689" spans="13:14" x14ac:dyDescent="0.3">
      <c r="M3689" s="9">
        <v>5000</v>
      </c>
      <c r="N3689" s="9" t="s">
        <v>8219</v>
      </c>
    </row>
    <row r="3690" spans="13:14" x14ac:dyDescent="0.3">
      <c r="M3690" s="9">
        <v>3000</v>
      </c>
      <c r="N3690" s="9" t="s">
        <v>8219</v>
      </c>
    </row>
    <row r="3691" spans="13:14" x14ac:dyDescent="0.3">
      <c r="M3691" s="9">
        <v>3000</v>
      </c>
      <c r="N3691" s="9" t="s">
        <v>8219</v>
      </c>
    </row>
    <row r="3692" spans="13:14" x14ac:dyDescent="0.3">
      <c r="M3692" s="9">
        <v>1500</v>
      </c>
      <c r="N3692" s="9" t="s">
        <v>8219</v>
      </c>
    </row>
    <row r="3693" spans="13:14" x14ac:dyDescent="0.3">
      <c r="M3693" s="9">
        <v>40000</v>
      </c>
      <c r="N3693" s="9" t="s">
        <v>8219</v>
      </c>
    </row>
    <row r="3694" spans="13:14" x14ac:dyDescent="0.3">
      <c r="M3694" s="9">
        <v>1000</v>
      </c>
      <c r="N3694" s="9" t="s">
        <v>8219</v>
      </c>
    </row>
    <row r="3695" spans="13:14" x14ac:dyDescent="0.3">
      <c r="M3695" s="9">
        <v>333</v>
      </c>
      <c r="N3695" s="9" t="s">
        <v>8219</v>
      </c>
    </row>
    <row r="3696" spans="13:14" x14ac:dyDescent="0.3">
      <c r="M3696" s="9">
        <v>3500</v>
      </c>
      <c r="N3696" s="9" t="s">
        <v>8219</v>
      </c>
    </row>
    <row r="3697" spans="13:14" x14ac:dyDescent="0.3">
      <c r="M3697" s="9">
        <v>4000</v>
      </c>
      <c r="N3697" s="9" t="s">
        <v>8219</v>
      </c>
    </row>
    <row r="3698" spans="13:14" x14ac:dyDescent="0.3">
      <c r="M3698" s="9">
        <v>2000</v>
      </c>
      <c r="N3698" s="9" t="s">
        <v>8219</v>
      </c>
    </row>
    <row r="3699" spans="13:14" x14ac:dyDescent="0.3">
      <c r="M3699" s="9">
        <v>2000</v>
      </c>
      <c r="N3699" s="9" t="s">
        <v>8219</v>
      </c>
    </row>
    <row r="3700" spans="13:14" x14ac:dyDescent="0.3">
      <c r="M3700" s="9">
        <v>5000</v>
      </c>
      <c r="N3700" s="9" t="s">
        <v>8219</v>
      </c>
    </row>
    <row r="3701" spans="13:14" x14ac:dyDescent="0.3">
      <c r="M3701" s="9">
        <v>2500</v>
      </c>
      <c r="N3701" s="9" t="s">
        <v>8219</v>
      </c>
    </row>
    <row r="3702" spans="13:14" x14ac:dyDescent="0.3">
      <c r="M3702" s="9">
        <v>500</v>
      </c>
      <c r="N3702" s="9" t="s">
        <v>8219</v>
      </c>
    </row>
    <row r="3703" spans="13:14" x14ac:dyDescent="0.3">
      <c r="M3703" s="9">
        <v>1500</v>
      </c>
      <c r="N3703" s="9" t="s">
        <v>8219</v>
      </c>
    </row>
    <row r="3704" spans="13:14" x14ac:dyDescent="0.3">
      <c r="M3704" s="9">
        <v>3000</v>
      </c>
      <c r="N3704" s="9" t="s">
        <v>8219</v>
      </c>
    </row>
    <row r="3705" spans="13:14" x14ac:dyDescent="0.3">
      <c r="M3705" s="9">
        <v>1050</v>
      </c>
      <c r="N3705" s="9" t="s">
        <v>8219</v>
      </c>
    </row>
    <row r="3706" spans="13:14" x14ac:dyDescent="0.3">
      <c r="M3706" s="9">
        <v>300</v>
      </c>
      <c r="N3706" s="9" t="s">
        <v>8219</v>
      </c>
    </row>
    <row r="3707" spans="13:14" x14ac:dyDescent="0.3">
      <c r="M3707" s="9">
        <v>2827</v>
      </c>
      <c r="N3707" s="9" t="s">
        <v>8219</v>
      </c>
    </row>
    <row r="3708" spans="13:14" x14ac:dyDescent="0.3">
      <c r="M3708" s="9">
        <v>1500</v>
      </c>
      <c r="N3708" s="9" t="s">
        <v>8219</v>
      </c>
    </row>
    <row r="3709" spans="13:14" x14ac:dyDescent="0.3">
      <c r="M3709" s="9">
        <v>1000</v>
      </c>
      <c r="N3709" s="9" t="s">
        <v>8219</v>
      </c>
    </row>
    <row r="3710" spans="13:14" x14ac:dyDescent="0.3">
      <c r="M3710" s="9">
        <v>700</v>
      </c>
      <c r="N3710" s="9" t="s">
        <v>8219</v>
      </c>
    </row>
    <row r="3711" spans="13:14" x14ac:dyDescent="0.3">
      <c r="M3711" s="9">
        <v>1000</v>
      </c>
      <c r="N3711" s="9" t="s">
        <v>8219</v>
      </c>
    </row>
    <row r="3712" spans="13:14" x14ac:dyDescent="0.3">
      <c r="M3712" s="9">
        <v>1300</v>
      </c>
      <c r="N3712" s="9" t="s">
        <v>8219</v>
      </c>
    </row>
    <row r="3713" spans="13:14" x14ac:dyDescent="0.3">
      <c r="M3713" s="9">
        <v>500</v>
      </c>
      <c r="N3713" s="9" t="s">
        <v>8219</v>
      </c>
    </row>
    <row r="3714" spans="13:14" x14ac:dyDescent="0.3">
      <c r="M3714" s="9">
        <v>7500</v>
      </c>
      <c r="N3714" s="9" t="s">
        <v>8219</v>
      </c>
    </row>
    <row r="3715" spans="13:14" x14ac:dyDescent="0.3">
      <c r="M3715" s="9">
        <v>2000</v>
      </c>
      <c r="N3715" s="9" t="s">
        <v>8219</v>
      </c>
    </row>
    <row r="3716" spans="13:14" x14ac:dyDescent="0.3">
      <c r="M3716" s="9">
        <v>10000</v>
      </c>
      <c r="N3716" s="9" t="s">
        <v>8219</v>
      </c>
    </row>
    <row r="3717" spans="13:14" x14ac:dyDescent="0.3">
      <c r="M3717" s="9">
        <v>3500</v>
      </c>
      <c r="N3717" s="9" t="s">
        <v>8219</v>
      </c>
    </row>
    <row r="3718" spans="13:14" x14ac:dyDescent="0.3">
      <c r="M3718" s="9">
        <v>800</v>
      </c>
      <c r="N3718" s="9" t="s">
        <v>8219</v>
      </c>
    </row>
    <row r="3719" spans="13:14" x14ac:dyDescent="0.3">
      <c r="M3719" s="9">
        <v>4000</v>
      </c>
      <c r="N3719" s="9" t="s">
        <v>8219</v>
      </c>
    </row>
    <row r="3720" spans="13:14" x14ac:dyDescent="0.3">
      <c r="M3720" s="9">
        <v>500</v>
      </c>
      <c r="N3720" s="9" t="s">
        <v>8219</v>
      </c>
    </row>
    <row r="3721" spans="13:14" x14ac:dyDescent="0.3">
      <c r="M3721" s="9">
        <v>200</v>
      </c>
      <c r="N3721" s="9" t="s">
        <v>8219</v>
      </c>
    </row>
    <row r="3722" spans="13:14" x14ac:dyDescent="0.3">
      <c r="M3722" s="9">
        <v>3300</v>
      </c>
      <c r="N3722" s="9" t="s">
        <v>8219</v>
      </c>
    </row>
    <row r="3723" spans="13:14" x14ac:dyDescent="0.3">
      <c r="M3723" s="9">
        <v>5000</v>
      </c>
      <c r="N3723" s="9" t="s">
        <v>8219</v>
      </c>
    </row>
    <row r="3724" spans="13:14" x14ac:dyDescent="0.3">
      <c r="M3724" s="9">
        <v>1500</v>
      </c>
      <c r="N3724" s="9" t="s">
        <v>8219</v>
      </c>
    </row>
    <row r="3725" spans="13:14" x14ac:dyDescent="0.3">
      <c r="M3725" s="9">
        <v>4500</v>
      </c>
      <c r="N3725" s="9" t="s">
        <v>8219</v>
      </c>
    </row>
    <row r="3726" spans="13:14" x14ac:dyDescent="0.3">
      <c r="M3726" s="9">
        <v>4300</v>
      </c>
      <c r="N3726" s="9" t="s">
        <v>8219</v>
      </c>
    </row>
    <row r="3727" spans="13:14" x14ac:dyDescent="0.3">
      <c r="M3727" s="9">
        <v>300</v>
      </c>
      <c r="N3727" s="9" t="s">
        <v>8219</v>
      </c>
    </row>
    <row r="3728" spans="13:14" x14ac:dyDescent="0.3">
      <c r="M3728" s="9">
        <v>850</v>
      </c>
      <c r="N3728" s="9" t="s">
        <v>8219</v>
      </c>
    </row>
    <row r="3729" spans="13:14" x14ac:dyDescent="0.3">
      <c r="M3729" s="9">
        <v>2000</v>
      </c>
      <c r="N3729" s="9" t="s">
        <v>8219</v>
      </c>
    </row>
    <row r="3730" spans="13:14" x14ac:dyDescent="0.3">
      <c r="M3730" s="9">
        <v>20000</v>
      </c>
      <c r="N3730" s="9" t="s">
        <v>8221</v>
      </c>
    </row>
    <row r="3731" spans="13:14" x14ac:dyDescent="0.3">
      <c r="M3731" s="9">
        <v>5000</v>
      </c>
      <c r="N3731" s="9" t="s">
        <v>8221</v>
      </c>
    </row>
    <row r="3732" spans="13:14" x14ac:dyDescent="0.3">
      <c r="M3732" s="9">
        <v>1000</v>
      </c>
      <c r="N3732" s="9" t="s">
        <v>8221</v>
      </c>
    </row>
    <row r="3733" spans="13:14" x14ac:dyDescent="0.3">
      <c r="M3733" s="9">
        <v>5500</v>
      </c>
      <c r="N3733" s="9" t="s">
        <v>8221</v>
      </c>
    </row>
    <row r="3734" spans="13:14" x14ac:dyDescent="0.3">
      <c r="M3734" s="9">
        <v>850</v>
      </c>
      <c r="N3734" s="9" t="s">
        <v>8221</v>
      </c>
    </row>
    <row r="3735" spans="13:14" x14ac:dyDescent="0.3">
      <c r="M3735" s="9">
        <v>1500</v>
      </c>
      <c r="N3735" s="9" t="s">
        <v>8221</v>
      </c>
    </row>
    <row r="3736" spans="13:14" x14ac:dyDescent="0.3">
      <c r="M3736" s="9">
        <v>1500</v>
      </c>
      <c r="N3736" s="9" t="s">
        <v>8221</v>
      </c>
    </row>
    <row r="3737" spans="13:14" x14ac:dyDescent="0.3">
      <c r="M3737" s="9">
        <v>150</v>
      </c>
      <c r="N3737" s="9" t="s">
        <v>8221</v>
      </c>
    </row>
    <row r="3738" spans="13:14" x14ac:dyDescent="0.3">
      <c r="M3738" s="9">
        <v>1500</v>
      </c>
      <c r="N3738" s="9" t="s">
        <v>8221</v>
      </c>
    </row>
    <row r="3739" spans="13:14" x14ac:dyDescent="0.3">
      <c r="M3739" s="9">
        <v>700</v>
      </c>
      <c r="N3739" s="9" t="s">
        <v>8221</v>
      </c>
    </row>
    <row r="3740" spans="13:14" x14ac:dyDescent="0.3">
      <c r="M3740" s="9">
        <v>1500</v>
      </c>
      <c r="N3740" s="9" t="s">
        <v>8221</v>
      </c>
    </row>
    <row r="3741" spans="13:14" x14ac:dyDescent="0.3">
      <c r="M3741" s="9">
        <v>4000</v>
      </c>
      <c r="N3741" s="9" t="s">
        <v>8221</v>
      </c>
    </row>
    <row r="3742" spans="13:14" x14ac:dyDescent="0.3">
      <c r="M3742" s="9">
        <v>2000</v>
      </c>
      <c r="N3742" s="9" t="s">
        <v>8221</v>
      </c>
    </row>
    <row r="3743" spans="13:14" x14ac:dyDescent="0.3">
      <c r="M3743" s="9">
        <v>20000</v>
      </c>
      <c r="N3743" s="9" t="s">
        <v>8221</v>
      </c>
    </row>
    <row r="3744" spans="13:14" x14ac:dyDescent="0.3">
      <c r="M3744" s="9">
        <v>5000</v>
      </c>
      <c r="N3744" s="9" t="s">
        <v>8221</v>
      </c>
    </row>
    <row r="3745" spans="13:14" x14ac:dyDescent="0.3">
      <c r="M3745" s="9">
        <v>2200</v>
      </c>
      <c r="N3745" s="9" t="s">
        <v>8221</v>
      </c>
    </row>
    <row r="3746" spans="13:14" x14ac:dyDescent="0.3">
      <c r="M3746" s="9">
        <v>1200</v>
      </c>
      <c r="N3746" s="9" t="s">
        <v>8221</v>
      </c>
    </row>
    <row r="3747" spans="13:14" x14ac:dyDescent="0.3">
      <c r="M3747" s="9">
        <v>100</v>
      </c>
      <c r="N3747" s="9" t="s">
        <v>8221</v>
      </c>
    </row>
    <row r="3748" spans="13:14" x14ac:dyDescent="0.3">
      <c r="M3748" s="9">
        <v>8500</v>
      </c>
      <c r="N3748" s="9" t="s">
        <v>8221</v>
      </c>
    </row>
    <row r="3749" spans="13:14" x14ac:dyDescent="0.3">
      <c r="M3749" s="9">
        <v>2500</v>
      </c>
      <c r="N3749" s="9" t="s">
        <v>8221</v>
      </c>
    </row>
    <row r="3750" spans="13:14" x14ac:dyDescent="0.3">
      <c r="M3750" s="9">
        <v>5000</v>
      </c>
      <c r="N3750" s="9" t="s">
        <v>8219</v>
      </c>
    </row>
    <row r="3751" spans="13:14" x14ac:dyDescent="0.3">
      <c r="M3751" s="9">
        <v>500</v>
      </c>
      <c r="N3751" s="9" t="s">
        <v>8219</v>
      </c>
    </row>
    <row r="3752" spans="13:14" x14ac:dyDescent="0.3">
      <c r="M3752" s="9">
        <v>6000</v>
      </c>
      <c r="N3752" s="9" t="s">
        <v>8219</v>
      </c>
    </row>
    <row r="3753" spans="13:14" x14ac:dyDescent="0.3">
      <c r="M3753" s="9">
        <v>1000</v>
      </c>
      <c r="N3753" s="9" t="s">
        <v>8219</v>
      </c>
    </row>
    <row r="3754" spans="13:14" x14ac:dyDescent="0.3">
      <c r="M3754" s="9">
        <v>500</v>
      </c>
      <c r="N3754" s="9" t="s">
        <v>8219</v>
      </c>
    </row>
    <row r="3755" spans="13:14" x14ac:dyDescent="0.3">
      <c r="M3755" s="9">
        <v>5000</v>
      </c>
      <c r="N3755" s="9" t="s">
        <v>8219</v>
      </c>
    </row>
    <row r="3756" spans="13:14" x14ac:dyDescent="0.3">
      <c r="M3756" s="9">
        <v>2500</v>
      </c>
      <c r="N3756" s="9" t="s">
        <v>8219</v>
      </c>
    </row>
    <row r="3757" spans="13:14" x14ac:dyDescent="0.3">
      <c r="M3757" s="9">
        <v>550</v>
      </c>
      <c r="N3757" s="9" t="s">
        <v>8219</v>
      </c>
    </row>
    <row r="3758" spans="13:14" x14ac:dyDescent="0.3">
      <c r="M3758" s="9">
        <v>4500</v>
      </c>
      <c r="N3758" s="9" t="s">
        <v>8219</v>
      </c>
    </row>
    <row r="3759" spans="13:14" x14ac:dyDescent="0.3">
      <c r="M3759" s="9">
        <v>3500</v>
      </c>
      <c r="N3759" s="9" t="s">
        <v>8219</v>
      </c>
    </row>
    <row r="3760" spans="13:14" x14ac:dyDescent="0.3">
      <c r="M3760" s="9">
        <v>1500</v>
      </c>
      <c r="N3760" s="9" t="s">
        <v>8219</v>
      </c>
    </row>
    <row r="3761" spans="13:14" x14ac:dyDescent="0.3">
      <c r="M3761" s="9">
        <v>4000</v>
      </c>
      <c r="N3761" s="9" t="s">
        <v>8219</v>
      </c>
    </row>
    <row r="3762" spans="13:14" x14ac:dyDescent="0.3">
      <c r="M3762" s="9">
        <v>5000</v>
      </c>
      <c r="N3762" s="9" t="s">
        <v>8219</v>
      </c>
    </row>
    <row r="3763" spans="13:14" x14ac:dyDescent="0.3">
      <c r="M3763" s="9">
        <v>500</v>
      </c>
      <c r="N3763" s="9" t="s">
        <v>8219</v>
      </c>
    </row>
    <row r="3764" spans="13:14" x14ac:dyDescent="0.3">
      <c r="M3764" s="9">
        <v>1250</v>
      </c>
      <c r="N3764" s="9" t="s">
        <v>8219</v>
      </c>
    </row>
    <row r="3765" spans="13:14" x14ac:dyDescent="0.3">
      <c r="M3765" s="9">
        <v>5000</v>
      </c>
      <c r="N3765" s="9" t="s">
        <v>8219</v>
      </c>
    </row>
    <row r="3766" spans="13:14" x14ac:dyDescent="0.3">
      <c r="M3766" s="9">
        <v>1500</v>
      </c>
      <c r="N3766" s="9" t="s">
        <v>8219</v>
      </c>
    </row>
    <row r="3767" spans="13:14" x14ac:dyDescent="0.3">
      <c r="M3767" s="9">
        <v>7000</v>
      </c>
      <c r="N3767" s="9" t="s">
        <v>8219</v>
      </c>
    </row>
    <row r="3768" spans="13:14" x14ac:dyDescent="0.3">
      <c r="M3768" s="9">
        <v>10000</v>
      </c>
      <c r="N3768" s="9" t="s">
        <v>8219</v>
      </c>
    </row>
    <row r="3769" spans="13:14" x14ac:dyDescent="0.3">
      <c r="M3769" s="9">
        <v>2000</v>
      </c>
      <c r="N3769" s="9" t="s">
        <v>8219</v>
      </c>
    </row>
    <row r="3770" spans="13:14" x14ac:dyDescent="0.3">
      <c r="M3770" s="9">
        <v>4000</v>
      </c>
      <c r="N3770" s="9" t="s">
        <v>8219</v>
      </c>
    </row>
    <row r="3771" spans="13:14" x14ac:dyDescent="0.3">
      <c r="M3771" s="9">
        <v>1100</v>
      </c>
      <c r="N3771" s="9" t="s">
        <v>8219</v>
      </c>
    </row>
    <row r="3772" spans="13:14" x14ac:dyDescent="0.3">
      <c r="M3772" s="9">
        <v>2000</v>
      </c>
      <c r="N3772" s="9" t="s">
        <v>8219</v>
      </c>
    </row>
    <row r="3773" spans="13:14" x14ac:dyDescent="0.3">
      <c r="M3773" s="9">
        <v>1000</v>
      </c>
      <c r="N3773" s="9" t="s">
        <v>8219</v>
      </c>
    </row>
    <row r="3774" spans="13:14" x14ac:dyDescent="0.3">
      <c r="M3774" s="9">
        <v>5000</v>
      </c>
      <c r="N3774" s="9" t="s">
        <v>8219</v>
      </c>
    </row>
    <row r="3775" spans="13:14" x14ac:dyDescent="0.3">
      <c r="M3775" s="9">
        <v>5000</v>
      </c>
      <c r="N3775" s="9" t="s">
        <v>8219</v>
      </c>
    </row>
    <row r="3776" spans="13:14" x14ac:dyDescent="0.3">
      <c r="M3776" s="9">
        <v>2500</v>
      </c>
      <c r="N3776" s="9" t="s">
        <v>8219</v>
      </c>
    </row>
    <row r="3777" spans="13:14" x14ac:dyDescent="0.3">
      <c r="M3777" s="9">
        <v>2000</v>
      </c>
      <c r="N3777" s="9" t="s">
        <v>8219</v>
      </c>
    </row>
    <row r="3778" spans="13:14" x14ac:dyDescent="0.3">
      <c r="M3778" s="9">
        <v>8000</v>
      </c>
      <c r="N3778" s="9" t="s">
        <v>8219</v>
      </c>
    </row>
    <row r="3779" spans="13:14" x14ac:dyDescent="0.3">
      <c r="M3779" s="9">
        <v>2000</v>
      </c>
      <c r="N3779" s="9" t="s">
        <v>8219</v>
      </c>
    </row>
    <row r="3780" spans="13:14" x14ac:dyDescent="0.3">
      <c r="M3780" s="9">
        <v>2400</v>
      </c>
      <c r="N3780" s="9" t="s">
        <v>8219</v>
      </c>
    </row>
    <row r="3781" spans="13:14" x14ac:dyDescent="0.3">
      <c r="M3781" s="9">
        <v>15000</v>
      </c>
      <c r="N3781" s="9" t="s">
        <v>8219</v>
      </c>
    </row>
    <row r="3782" spans="13:14" x14ac:dyDescent="0.3">
      <c r="M3782" s="9">
        <v>2500</v>
      </c>
      <c r="N3782" s="9" t="s">
        <v>8219</v>
      </c>
    </row>
    <row r="3783" spans="13:14" x14ac:dyDescent="0.3">
      <c r="M3783" s="9">
        <v>4500</v>
      </c>
      <c r="N3783" s="9" t="s">
        <v>8219</v>
      </c>
    </row>
    <row r="3784" spans="13:14" x14ac:dyDescent="0.3">
      <c r="M3784" s="9">
        <v>2000</v>
      </c>
      <c r="N3784" s="9" t="s">
        <v>8219</v>
      </c>
    </row>
    <row r="3785" spans="13:14" x14ac:dyDescent="0.3">
      <c r="M3785" s="9">
        <v>1200</v>
      </c>
      <c r="N3785" s="9" t="s">
        <v>8219</v>
      </c>
    </row>
    <row r="3786" spans="13:14" x14ac:dyDescent="0.3">
      <c r="M3786" s="9">
        <v>1000</v>
      </c>
      <c r="N3786" s="9" t="s">
        <v>8219</v>
      </c>
    </row>
    <row r="3787" spans="13:14" x14ac:dyDescent="0.3">
      <c r="M3787" s="9">
        <v>2000</v>
      </c>
      <c r="N3787" s="9" t="s">
        <v>8219</v>
      </c>
    </row>
    <row r="3788" spans="13:14" x14ac:dyDescent="0.3">
      <c r="M3788" s="9">
        <v>6000</v>
      </c>
      <c r="N3788" s="9" t="s">
        <v>8219</v>
      </c>
    </row>
    <row r="3789" spans="13:14" x14ac:dyDescent="0.3">
      <c r="M3789" s="9">
        <v>350</v>
      </c>
      <c r="N3789" s="9" t="s">
        <v>8219</v>
      </c>
    </row>
    <row r="3790" spans="13:14" x14ac:dyDescent="0.3">
      <c r="M3790" s="9">
        <v>75000</v>
      </c>
      <c r="N3790" s="9" t="s">
        <v>8221</v>
      </c>
    </row>
    <row r="3791" spans="13:14" x14ac:dyDescent="0.3">
      <c r="M3791" s="9">
        <v>3550</v>
      </c>
      <c r="N3791" s="9" t="s">
        <v>8221</v>
      </c>
    </row>
    <row r="3792" spans="13:14" x14ac:dyDescent="0.3">
      <c r="M3792" s="9">
        <v>15000</v>
      </c>
      <c r="N3792" s="9" t="s">
        <v>8221</v>
      </c>
    </row>
    <row r="3793" spans="13:14" x14ac:dyDescent="0.3">
      <c r="M3793" s="9">
        <v>1500</v>
      </c>
      <c r="N3793" s="9" t="s">
        <v>8221</v>
      </c>
    </row>
    <row r="3794" spans="13:14" x14ac:dyDescent="0.3">
      <c r="M3794" s="9">
        <v>12500</v>
      </c>
      <c r="N3794" s="9" t="s">
        <v>8221</v>
      </c>
    </row>
    <row r="3795" spans="13:14" x14ac:dyDescent="0.3">
      <c r="M3795" s="9">
        <v>7000</v>
      </c>
      <c r="N3795" s="9" t="s">
        <v>8221</v>
      </c>
    </row>
    <row r="3796" spans="13:14" x14ac:dyDescent="0.3">
      <c r="M3796" s="9">
        <v>5000</v>
      </c>
      <c r="N3796" s="9" t="s">
        <v>8221</v>
      </c>
    </row>
    <row r="3797" spans="13:14" x14ac:dyDescent="0.3">
      <c r="M3797" s="9">
        <v>600</v>
      </c>
      <c r="N3797" s="9" t="s">
        <v>8221</v>
      </c>
    </row>
    <row r="3798" spans="13:14" x14ac:dyDescent="0.3">
      <c r="M3798" s="9">
        <v>22500</v>
      </c>
      <c r="N3798" s="9" t="s">
        <v>8221</v>
      </c>
    </row>
    <row r="3799" spans="13:14" x14ac:dyDescent="0.3">
      <c r="M3799" s="9">
        <v>6000</v>
      </c>
      <c r="N3799" s="9" t="s">
        <v>8221</v>
      </c>
    </row>
    <row r="3800" spans="13:14" x14ac:dyDescent="0.3">
      <c r="M3800" s="9">
        <v>70000</v>
      </c>
      <c r="N3800" s="9" t="s">
        <v>8221</v>
      </c>
    </row>
    <row r="3801" spans="13:14" x14ac:dyDescent="0.3">
      <c r="M3801" s="9">
        <v>10000</v>
      </c>
      <c r="N3801" s="9" t="s">
        <v>8221</v>
      </c>
    </row>
    <row r="3802" spans="13:14" x14ac:dyDescent="0.3">
      <c r="M3802" s="9">
        <v>22000</v>
      </c>
      <c r="N3802" s="9" t="s">
        <v>8221</v>
      </c>
    </row>
    <row r="3803" spans="13:14" x14ac:dyDescent="0.3">
      <c r="M3803" s="9">
        <v>5000</v>
      </c>
      <c r="N3803" s="9" t="s">
        <v>8221</v>
      </c>
    </row>
    <row r="3804" spans="13:14" x14ac:dyDescent="0.3">
      <c r="M3804" s="9">
        <v>3000</v>
      </c>
      <c r="N3804" s="9" t="s">
        <v>8221</v>
      </c>
    </row>
    <row r="3805" spans="13:14" x14ac:dyDescent="0.3">
      <c r="M3805" s="9">
        <v>12000</v>
      </c>
      <c r="N3805" s="9" t="s">
        <v>8221</v>
      </c>
    </row>
    <row r="3806" spans="13:14" x14ac:dyDescent="0.3">
      <c r="M3806" s="9">
        <v>8000</v>
      </c>
      <c r="N3806" s="9" t="s">
        <v>8221</v>
      </c>
    </row>
    <row r="3807" spans="13:14" x14ac:dyDescent="0.3">
      <c r="M3807" s="9">
        <v>150000</v>
      </c>
      <c r="N3807" s="9" t="s">
        <v>8221</v>
      </c>
    </row>
    <row r="3808" spans="13:14" x14ac:dyDescent="0.3">
      <c r="M3808" s="9">
        <v>7500</v>
      </c>
      <c r="N3808" s="9" t="s">
        <v>8221</v>
      </c>
    </row>
    <row r="3809" spans="13:14" x14ac:dyDescent="0.3">
      <c r="M3809" s="9">
        <v>1500</v>
      </c>
      <c r="N3809" s="9" t="s">
        <v>8221</v>
      </c>
    </row>
    <row r="3810" spans="13:14" x14ac:dyDescent="0.3">
      <c r="M3810" s="9">
        <v>1000</v>
      </c>
      <c r="N3810" s="9" t="s">
        <v>8219</v>
      </c>
    </row>
    <row r="3811" spans="13:14" x14ac:dyDescent="0.3">
      <c r="M3811" s="9">
        <v>2000</v>
      </c>
      <c r="N3811" s="9" t="s">
        <v>8219</v>
      </c>
    </row>
    <row r="3812" spans="13:14" x14ac:dyDescent="0.3">
      <c r="M3812" s="9">
        <v>1500</v>
      </c>
      <c r="N3812" s="9" t="s">
        <v>8219</v>
      </c>
    </row>
    <row r="3813" spans="13:14" x14ac:dyDescent="0.3">
      <c r="M3813" s="9">
        <v>250</v>
      </c>
      <c r="N3813" s="9" t="s">
        <v>8219</v>
      </c>
    </row>
    <row r="3814" spans="13:14" x14ac:dyDescent="0.3">
      <c r="M3814" s="9">
        <v>2000</v>
      </c>
      <c r="N3814" s="9" t="s">
        <v>8219</v>
      </c>
    </row>
    <row r="3815" spans="13:14" x14ac:dyDescent="0.3">
      <c r="M3815" s="9">
        <v>2100</v>
      </c>
      <c r="N3815" s="9" t="s">
        <v>8219</v>
      </c>
    </row>
    <row r="3816" spans="13:14" x14ac:dyDescent="0.3">
      <c r="M3816" s="9">
        <v>1500</v>
      </c>
      <c r="N3816" s="9" t="s">
        <v>8219</v>
      </c>
    </row>
    <row r="3817" spans="13:14" x14ac:dyDescent="0.3">
      <c r="M3817" s="9">
        <v>1000</v>
      </c>
      <c r="N3817" s="9" t="s">
        <v>8219</v>
      </c>
    </row>
    <row r="3818" spans="13:14" x14ac:dyDescent="0.3">
      <c r="M3818" s="9">
        <v>1500</v>
      </c>
      <c r="N3818" s="9" t="s">
        <v>8219</v>
      </c>
    </row>
    <row r="3819" spans="13:14" x14ac:dyDescent="0.3">
      <c r="M3819" s="9">
        <v>2000</v>
      </c>
      <c r="N3819" s="9" t="s">
        <v>8219</v>
      </c>
    </row>
    <row r="3820" spans="13:14" x14ac:dyDescent="0.3">
      <c r="M3820" s="9">
        <v>250</v>
      </c>
      <c r="N3820" s="9" t="s">
        <v>8219</v>
      </c>
    </row>
    <row r="3821" spans="13:14" x14ac:dyDescent="0.3">
      <c r="M3821" s="9">
        <v>1000</v>
      </c>
      <c r="N3821" s="9" t="s">
        <v>8219</v>
      </c>
    </row>
    <row r="3822" spans="13:14" x14ac:dyDescent="0.3">
      <c r="M3822" s="9">
        <v>300</v>
      </c>
      <c r="N3822" s="9" t="s">
        <v>8219</v>
      </c>
    </row>
    <row r="3823" spans="13:14" x14ac:dyDescent="0.3">
      <c r="M3823" s="9">
        <v>3500</v>
      </c>
      <c r="N3823" s="9" t="s">
        <v>8219</v>
      </c>
    </row>
    <row r="3824" spans="13:14" x14ac:dyDescent="0.3">
      <c r="M3824" s="9">
        <v>5000</v>
      </c>
      <c r="N3824" s="9" t="s">
        <v>8219</v>
      </c>
    </row>
    <row r="3825" spans="13:14" x14ac:dyDescent="0.3">
      <c r="M3825" s="9">
        <v>2500</v>
      </c>
      <c r="N3825" s="9" t="s">
        <v>8219</v>
      </c>
    </row>
    <row r="3826" spans="13:14" x14ac:dyDescent="0.3">
      <c r="M3826" s="9">
        <v>250</v>
      </c>
      <c r="N3826" s="9" t="s">
        <v>8219</v>
      </c>
    </row>
    <row r="3827" spans="13:14" x14ac:dyDescent="0.3">
      <c r="M3827" s="9">
        <v>5000</v>
      </c>
      <c r="N3827" s="9" t="s">
        <v>8219</v>
      </c>
    </row>
    <row r="3828" spans="13:14" x14ac:dyDescent="0.3">
      <c r="M3828" s="9">
        <v>600</v>
      </c>
      <c r="N3828" s="9" t="s">
        <v>8219</v>
      </c>
    </row>
    <row r="3829" spans="13:14" x14ac:dyDescent="0.3">
      <c r="M3829" s="9">
        <v>3000</v>
      </c>
      <c r="N3829" s="9" t="s">
        <v>8219</v>
      </c>
    </row>
    <row r="3830" spans="13:14" x14ac:dyDescent="0.3">
      <c r="M3830" s="9">
        <v>5000</v>
      </c>
      <c r="N3830" s="9" t="s">
        <v>8219</v>
      </c>
    </row>
    <row r="3831" spans="13:14" x14ac:dyDescent="0.3">
      <c r="M3831" s="9">
        <v>500</v>
      </c>
      <c r="N3831" s="9" t="s">
        <v>8219</v>
      </c>
    </row>
    <row r="3832" spans="13:14" x14ac:dyDescent="0.3">
      <c r="M3832" s="9">
        <v>100</v>
      </c>
      <c r="N3832" s="9" t="s">
        <v>8219</v>
      </c>
    </row>
    <row r="3833" spans="13:14" x14ac:dyDescent="0.3">
      <c r="M3833" s="9">
        <v>500</v>
      </c>
      <c r="N3833" s="9" t="s">
        <v>8219</v>
      </c>
    </row>
    <row r="3834" spans="13:14" x14ac:dyDescent="0.3">
      <c r="M3834" s="9">
        <v>1200</v>
      </c>
      <c r="N3834" s="9" t="s">
        <v>8219</v>
      </c>
    </row>
    <row r="3835" spans="13:14" x14ac:dyDescent="0.3">
      <c r="M3835" s="9">
        <v>1200</v>
      </c>
      <c r="N3835" s="9" t="s">
        <v>8219</v>
      </c>
    </row>
    <row r="3836" spans="13:14" x14ac:dyDescent="0.3">
      <c r="M3836" s="9">
        <v>3000</v>
      </c>
      <c r="N3836" s="9" t="s">
        <v>8219</v>
      </c>
    </row>
    <row r="3837" spans="13:14" x14ac:dyDescent="0.3">
      <c r="M3837" s="9">
        <v>200</v>
      </c>
      <c r="N3837" s="9" t="s">
        <v>8219</v>
      </c>
    </row>
    <row r="3838" spans="13:14" x14ac:dyDescent="0.3">
      <c r="M3838" s="9">
        <v>800</v>
      </c>
      <c r="N3838" s="9" t="s">
        <v>8219</v>
      </c>
    </row>
    <row r="3839" spans="13:14" x14ac:dyDescent="0.3">
      <c r="M3839" s="9">
        <v>2000</v>
      </c>
      <c r="N3839" s="9" t="s">
        <v>8219</v>
      </c>
    </row>
    <row r="3840" spans="13:14" x14ac:dyDescent="0.3">
      <c r="M3840" s="9">
        <v>100000</v>
      </c>
      <c r="N3840" s="9" t="s">
        <v>8219</v>
      </c>
    </row>
    <row r="3841" spans="13:14" x14ac:dyDescent="0.3">
      <c r="M3841" s="9">
        <v>2000</v>
      </c>
      <c r="N3841" s="9" t="s">
        <v>8219</v>
      </c>
    </row>
    <row r="3842" spans="13:14" x14ac:dyDescent="0.3">
      <c r="M3842" s="9">
        <v>1</v>
      </c>
      <c r="N3842" s="9" t="s">
        <v>8219</v>
      </c>
    </row>
    <row r="3843" spans="13:14" x14ac:dyDescent="0.3">
      <c r="M3843" s="9">
        <v>10000</v>
      </c>
      <c r="N3843" s="9" t="s">
        <v>8221</v>
      </c>
    </row>
    <row r="3844" spans="13:14" x14ac:dyDescent="0.3">
      <c r="M3844" s="9">
        <v>5000</v>
      </c>
      <c r="N3844" s="9" t="s">
        <v>8221</v>
      </c>
    </row>
    <row r="3845" spans="13:14" x14ac:dyDescent="0.3">
      <c r="M3845" s="9">
        <v>5000</v>
      </c>
      <c r="N3845" s="9" t="s">
        <v>8221</v>
      </c>
    </row>
    <row r="3846" spans="13:14" x14ac:dyDescent="0.3">
      <c r="M3846" s="9">
        <v>9800</v>
      </c>
      <c r="N3846" s="9" t="s">
        <v>8221</v>
      </c>
    </row>
    <row r="3847" spans="13:14" x14ac:dyDescent="0.3">
      <c r="M3847" s="9">
        <v>40000</v>
      </c>
      <c r="N3847" s="9" t="s">
        <v>8221</v>
      </c>
    </row>
    <row r="3848" spans="13:14" x14ac:dyDescent="0.3">
      <c r="M3848" s="9">
        <v>7000</v>
      </c>
      <c r="N3848" s="9" t="s">
        <v>8221</v>
      </c>
    </row>
    <row r="3849" spans="13:14" x14ac:dyDescent="0.3">
      <c r="M3849" s="9">
        <v>10500</v>
      </c>
      <c r="N3849" s="9" t="s">
        <v>8221</v>
      </c>
    </row>
    <row r="3850" spans="13:14" x14ac:dyDescent="0.3">
      <c r="M3850" s="9">
        <v>13000</v>
      </c>
      <c r="N3850" s="9" t="s">
        <v>8221</v>
      </c>
    </row>
    <row r="3851" spans="13:14" x14ac:dyDescent="0.3">
      <c r="M3851" s="9">
        <v>30000</v>
      </c>
      <c r="N3851" s="9" t="s">
        <v>8221</v>
      </c>
    </row>
    <row r="3852" spans="13:14" x14ac:dyDescent="0.3">
      <c r="M3852" s="9">
        <v>1000</v>
      </c>
      <c r="N3852" s="9" t="s">
        <v>8221</v>
      </c>
    </row>
    <row r="3853" spans="13:14" x14ac:dyDescent="0.3">
      <c r="M3853" s="9">
        <v>2500</v>
      </c>
      <c r="N3853" s="9" t="s">
        <v>8221</v>
      </c>
    </row>
    <row r="3854" spans="13:14" x14ac:dyDescent="0.3">
      <c r="M3854" s="9">
        <v>10000</v>
      </c>
      <c r="N3854" s="9" t="s">
        <v>8221</v>
      </c>
    </row>
    <row r="3855" spans="13:14" x14ac:dyDescent="0.3">
      <c r="M3855" s="9">
        <v>100000</v>
      </c>
      <c r="N3855" s="9" t="s">
        <v>8221</v>
      </c>
    </row>
    <row r="3856" spans="13:14" x14ac:dyDescent="0.3">
      <c r="M3856" s="9">
        <v>11000</v>
      </c>
      <c r="N3856" s="9" t="s">
        <v>8221</v>
      </c>
    </row>
    <row r="3857" spans="13:14" x14ac:dyDescent="0.3">
      <c r="M3857" s="9">
        <v>1000</v>
      </c>
      <c r="N3857" s="9" t="s">
        <v>8221</v>
      </c>
    </row>
    <row r="3858" spans="13:14" x14ac:dyDescent="0.3">
      <c r="M3858" s="9">
        <v>5000</v>
      </c>
      <c r="N3858" s="9" t="s">
        <v>8221</v>
      </c>
    </row>
    <row r="3859" spans="13:14" x14ac:dyDescent="0.3">
      <c r="M3859" s="9">
        <v>5000</v>
      </c>
      <c r="N3859" s="9" t="s">
        <v>8221</v>
      </c>
    </row>
    <row r="3860" spans="13:14" x14ac:dyDescent="0.3">
      <c r="M3860" s="9">
        <v>500</v>
      </c>
      <c r="N3860" s="9" t="s">
        <v>8221</v>
      </c>
    </row>
    <row r="3861" spans="13:14" x14ac:dyDescent="0.3">
      <c r="M3861" s="9">
        <v>2500</v>
      </c>
      <c r="N3861" s="9" t="s">
        <v>8221</v>
      </c>
    </row>
    <row r="3862" spans="13:14" x14ac:dyDescent="0.3">
      <c r="M3862" s="9">
        <v>6000</v>
      </c>
      <c r="N3862" s="9" t="s">
        <v>8221</v>
      </c>
    </row>
    <row r="3863" spans="13:14" x14ac:dyDescent="0.3">
      <c r="M3863" s="9">
        <v>2000</v>
      </c>
      <c r="N3863" s="9" t="s">
        <v>8221</v>
      </c>
    </row>
    <row r="3864" spans="13:14" x14ac:dyDescent="0.3">
      <c r="M3864" s="9">
        <v>7500</v>
      </c>
      <c r="N3864" s="9" t="s">
        <v>8221</v>
      </c>
    </row>
    <row r="3865" spans="13:14" x14ac:dyDescent="0.3">
      <c r="M3865" s="9">
        <v>6000</v>
      </c>
      <c r="N3865" s="9" t="s">
        <v>8221</v>
      </c>
    </row>
    <row r="3866" spans="13:14" x14ac:dyDescent="0.3">
      <c r="M3866" s="9">
        <v>5000</v>
      </c>
      <c r="N3866" s="9" t="s">
        <v>8221</v>
      </c>
    </row>
    <row r="3867" spans="13:14" x14ac:dyDescent="0.3">
      <c r="M3867" s="9">
        <v>2413</v>
      </c>
      <c r="N3867" s="9" t="s">
        <v>8221</v>
      </c>
    </row>
    <row r="3868" spans="13:14" x14ac:dyDescent="0.3">
      <c r="M3868" s="9">
        <v>2000</v>
      </c>
      <c r="N3868" s="9" t="s">
        <v>8221</v>
      </c>
    </row>
    <row r="3869" spans="13:14" x14ac:dyDescent="0.3">
      <c r="M3869" s="9">
        <v>2000</v>
      </c>
      <c r="N3869" s="9" t="s">
        <v>8221</v>
      </c>
    </row>
    <row r="3870" spans="13:14" x14ac:dyDescent="0.3">
      <c r="M3870" s="9">
        <v>5000</v>
      </c>
      <c r="N3870" s="9" t="s">
        <v>8220</v>
      </c>
    </row>
    <row r="3871" spans="13:14" x14ac:dyDescent="0.3">
      <c r="M3871" s="9">
        <v>13111</v>
      </c>
      <c r="N3871" s="9" t="s">
        <v>8220</v>
      </c>
    </row>
    <row r="3872" spans="13:14" x14ac:dyDescent="0.3">
      <c r="M3872" s="9">
        <v>10000</v>
      </c>
      <c r="N3872" s="9" t="s">
        <v>8220</v>
      </c>
    </row>
    <row r="3873" spans="13:14" x14ac:dyDescent="0.3">
      <c r="M3873" s="9">
        <v>1500</v>
      </c>
      <c r="N3873" s="9" t="s">
        <v>8220</v>
      </c>
    </row>
    <row r="3874" spans="13:14" x14ac:dyDescent="0.3">
      <c r="M3874" s="9">
        <v>15000</v>
      </c>
      <c r="N3874" s="9" t="s">
        <v>8220</v>
      </c>
    </row>
    <row r="3875" spans="13:14" x14ac:dyDescent="0.3">
      <c r="M3875" s="9">
        <v>5500</v>
      </c>
      <c r="N3875" s="9" t="s">
        <v>8220</v>
      </c>
    </row>
    <row r="3876" spans="13:14" x14ac:dyDescent="0.3">
      <c r="M3876" s="9">
        <v>620</v>
      </c>
      <c r="N3876" s="9" t="s">
        <v>8220</v>
      </c>
    </row>
    <row r="3877" spans="13:14" x14ac:dyDescent="0.3">
      <c r="M3877" s="9">
        <v>30000</v>
      </c>
      <c r="N3877" s="9" t="s">
        <v>8220</v>
      </c>
    </row>
    <row r="3878" spans="13:14" x14ac:dyDescent="0.3">
      <c r="M3878" s="9">
        <v>3900</v>
      </c>
      <c r="N3878" s="9" t="s">
        <v>8220</v>
      </c>
    </row>
    <row r="3879" spans="13:14" x14ac:dyDescent="0.3">
      <c r="M3879" s="9">
        <v>25000</v>
      </c>
      <c r="N3879" s="9" t="s">
        <v>8220</v>
      </c>
    </row>
    <row r="3880" spans="13:14" x14ac:dyDescent="0.3">
      <c r="M3880" s="9">
        <v>18000</v>
      </c>
      <c r="N3880" s="9" t="s">
        <v>8220</v>
      </c>
    </row>
    <row r="3881" spans="13:14" x14ac:dyDescent="0.3">
      <c r="M3881" s="9">
        <v>15000</v>
      </c>
      <c r="N3881" s="9" t="s">
        <v>8220</v>
      </c>
    </row>
    <row r="3882" spans="13:14" x14ac:dyDescent="0.3">
      <c r="M3882" s="9">
        <v>7500</v>
      </c>
      <c r="N3882" s="9" t="s">
        <v>8220</v>
      </c>
    </row>
    <row r="3883" spans="13:14" x14ac:dyDescent="0.3">
      <c r="M3883" s="9">
        <v>500</v>
      </c>
      <c r="N3883" s="9" t="s">
        <v>8220</v>
      </c>
    </row>
    <row r="3884" spans="13:14" x14ac:dyDescent="0.3">
      <c r="M3884" s="9">
        <v>30000</v>
      </c>
      <c r="N3884" s="9" t="s">
        <v>8220</v>
      </c>
    </row>
    <row r="3885" spans="13:14" x14ac:dyDescent="0.3">
      <c r="M3885" s="9">
        <v>15000</v>
      </c>
      <c r="N3885" s="9" t="s">
        <v>8220</v>
      </c>
    </row>
    <row r="3886" spans="13:14" x14ac:dyDescent="0.3">
      <c r="M3886" s="9">
        <v>10000</v>
      </c>
      <c r="N3886" s="9" t="s">
        <v>8220</v>
      </c>
    </row>
    <row r="3887" spans="13:14" x14ac:dyDescent="0.3">
      <c r="M3887" s="9">
        <v>375000</v>
      </c>
      <c r="N3887" s="9" t="s">
        <v>8220</v>
      </c>
    </row>
    <row r="3888" spans="13:14" x14ac:dyDescent="0.3">
      <c r="M3888" s="9">
        <v>10000</v>
      </c>
      <c r="N3888" s="9" t="s">
        <v>8220</v>
      </c>
    </row>
    <row r="3889" spans="13:14" x14ac:dyDescent="0.3">
      <c r="M3889" s="9">
        <v>2000</v>
      </c>
      <c r="N3889" s="9" t="s">
        <v>8220</v>
      </c>
    </row>
    <row r="3890" spans="13:14" x14ac:dyDescent="0.3">
      <c r="M3890" s="9">
        <v>2000</v>
      </c>
      <c r="N3890" s="9" t="s">
        <v>8221</v>
      </c>
    </row>
    <row r="3891" spans="13:14" x14ac:dyDescent="0.3">
      <c r="M3891" s="9">
        <v>8000</v>
      </c>
      <c r="N3891" s="9" t="s">
        <v>8221</v>
      </c>
    </row>
    <row r="3892" spans="13:14" x14ac:dyDescent="0.3">
      <c r="M3892" s="9">
        <v>15000</v>
      </c>
      <c r="N3892" s="9" t="s">
        <v>8221</v>
      </c>
    </row>
    <row r="3893" spans="13:14" x14ac:dyDescent="0.3">
      <c r="M3893" s="9">
        <v>800</v>
      </c>
      <c r="N3893" s="9" t="s">
        <v>8221</v>
      </c>
    </row>
    <row r="3894" spans="13:14" x14ac:dyDescent="0.3">
      <c r="M3894" s="9">
        <v>1000</v>
      </c>
      <c r="N3894" s="9" t="s">
        <v>8221</v>
      </c>
    </row>
    <row r="3895" spans="13:14" x14ac:dyDescent="0.3">
      <c r="M3895" s="9">
        <v>50000</v>
      </c>
      <c r="N3895" s="9" t="s">
        <v>8221</v>
      </c>
    </row>
    <row r="3896" spans="13:14" x14ac:dyDescent="0.3">
      <c r="M3896" s="9">
        <v>15000</v>
      </c>
      <c r="N3896" s="9" t="s">
        <v>8221</v>
      </c>
    </row>
    <row r="3897" spans="13:14" x14ac:dyDescent="0.3">
      <c r="M3897" s="9">
        <v>1000</v>
      </c>
      <c r="N3897" s="9" t="s">
        <v>8221</v>
      </c>
    </row>
    <row r="3898" spans="13:14" x14ac:dyDescent="0.3">
      <c r="M3898" s="9">
        <v>1600</v>
      </c>
      <c r="N3898" s="9" t="s">
        <v>8221</v>
      </c>
    </row>
    <row r="3899" spans="13:14" x14ac:dyDescent="0.3">
      <c r="M3899" s="9">
        <v>2500</v>
      </c>
      <c r="N3899" s="9" t="s">
        <v>8221</v>
      </c>
    </row>
    <row r="3900" spans="13:14" x14ac:dyDescent="0.3">
      <c r="M3900" s="9">
        <v>2500</v>
      </c>
      <c r="N3900" s="9" t="s">
        <v>8221</v>
      </c>
    </row>
    <row r="3901" spans="13:14" x14ac:dyDescent="0.3">
      <c r="M3901" s="9">
        <v>10000</v>
      </c>
      <c r="N3901" s="9" t="s">
        <v>8221</v>
      </c>
    </row>
    <row r="3902" spans="13:14" x14ac:dyDescent="0.3">
      <c r="M3902" s="9">
        <v>2500</v>
      </c>
      <c r="N3902" s="9" t="s">
        <v>8221</v>
      </c>
    </row>
    <row r="3903" spans="13:14" x14ac:dyDescent="0.3">
      <c r="M3903" s="9">
        <v>3000</v>
      </c>
      <c r="N3903" s="9" t="s">
        <v>8221</v>
      </c>
    </row>
    <row r="3904" spans="13:14" x14ac:dyDescent="0.3">
      <c r="M3904" s="9">
        <v>3000</v>
      </c>
      <c r="N3904" s="9" t="s">
        <v>8221</v>
      </c>
    </row>
    <row r="3905" spans="13:14" x14ac:dyDescent="0.3">
      <c r="M3905" s="9">
        <v>1500</v>
      </c>
      <c r="N3905" s="9" t="s">
        <v>8221</v>
      </c>
    </row>
    <row r="3906" spans="13:14" x14ac:dyDescent="0.3">
      <c r="M3906" s="9">
        <v>10000</v>
      </c>
      <c r="N3906" s="9" t="s">
        <v>8221</v>
      </c>
    </row>
    <row r="3907" spans="13:14" x14ac:dyDescent="0.3">
      <c r="M3907" s="9">
        <v>1500</v>
      </c>
      <c r="N3907" s="9" t="s">
        <v>8221</v>
      </c>
    </row>
    <row r="3908" spans="13:14" x14ac:dyDescent="0.3">
      <c r="M3908" s="9">
        <v>1500</v>
      </c>
      <c r="N3908" s="9" t="s">
        <v>8221</v>
      </c>
    </row>
    <row r="3909" spans="13:14" x14ac:dyDescent="0.3">
      <c r="M3909" s="9">
        <v>1000</v>
      </c>
      <c r="N3909" s="9" t="s">
        <v>8221</v>
      </c>
    </row>
    <row r="3910" spans="13:14" x14ac:dyDescent="0.3">
      <c r="M3910" s="9">
        <v>750</v>
      </c>
      <c r="N3910" s="9" t="s">
        <v>8221</v>
      </c>
    </row>
    <row r="3911" spans="13:14" x14ac:dyDescent="0.3">
      <c r="M3911" s="9">
        <v>60000</v>
      </c>
      <c r="N3911" s="9" t="s">
        <v>8221</v>
      </c>
    </row>
    <row r="3912" spans="13:14" x14ac:dyDescent="0.3">
      <c r="M3912" s="9">
        <v>6000</v>
      </c>
      <c r="N3912" s="9" t="s">
        <v>8221</v>
      </c>
    </row>
    <row r="3913" spans="13:14" x14ac:dyDescent="0.3">
      <c r="M3913" s="9">
        <v>8000</v>
      </c>
      <c r="N3913" s="9" t="s">
        <v>8221</v>
      </c>
    </row>
    <row r="3914" spans="13:14" x14ac:dyDescent="0.3">
      <c r="M3914" s="9">
        <v>15000</v>
      </c>
      <c r="N3914" s="9" t="s">
        <v>8221</v>
      </c>
    </row>
    <row r="3915" spans="13:14" x14ac:dyDescent="0.3">
      <c r="M3915" s="9">
        <v>10000</v>
      </c>
      <c r="N3915" s="9" t="s">
        <v>8221</v>
      </c>
    </row>
    <row r="3916" spans="13:14" x14ac:dyDescent="0.3">
      <c r="M3916" s="9">
        <v>2500</v>
      </c>
      <c r="N3916" s="9" t="s">
        <v>8221</v>
      </c>
    </row>
    <row r="3917" spans="13:14" x14ac:dyDescent="0.3">
      <c r="M3917" s="9">
        <v>1500</v>
      </c>
      <c r="N3917" s="9" t="s">
        <v>8221</v>
      </c>
    </row>
    <row r="3918" spans="13:14" x14ac:dyDescent="0.3">
      <c r="M3918" s="9">
        <v>2000</v>
      </c>
      <c r="N3918" s="9" t="s">
        <v>8221</v>
      </c>
    </row>
    <row r="3919" spans="13:14" x14ac:dyDescent="0.3">
      <c r="M3919" s="9">
        <v>3500</v>
      </c>
      <c r="N3919" s="9" t="s">
        <v>8221</v>
      </c>
    </row>
    <row r="3920" spans="13:14" x14ac:dyDescent="0.3">
      <c r="M3920" s="9">
        <v>60000</v>
      </c>
      <c r="N3920" s="9" t="s">
        <v>8221</v>
      </c>
    </row>
    <row r="3921" spans="13:14" x14ac:dyDescent="0.3">
      <c r="M3921" s="9">
        <v>5000</v>
      </c>
      <c r="N3921" s="9" t="s">
        <v>8221</v>
      </c>
    </row>
    <row r="3922" spans="13:14" x14ac:dyDescent="0.3">
      <c r="M3922" s="9">
        <v>2500</v>
      </c>
      <c r="N3922" s="9" t="s">
        <v>8221</v>
      </c>
    </row>
    <row r="3923" spans="13:14" x14ac:dyDescent="0.3">
      <c r="M3923" s="9">
        <v>3000</v>
      </c>
      <c r="N3923" s="9" t="s">
        <v>8221</v>
      </c>
    </row>
    <row r="3924" spans="13:14" x14ac:dyDescent="0.3">
      <c r="M3924" s="9">
        <v>750</v>
      </c>
      <c r="N3924" s="9" t="s">
        <v>8221</v>
      </c>
    </row>
    <row r="3925" spans="13:14" x14ac:dyDescent="0.3">
      <c r="M3925" s="9">
        <v>11500</v>
      </c>
      <c r="N3925" s="9" t="s">
        <v>8221</v>
      </c>
    </row>
    <row r="3926" spans="13:14" x14ac:dyDescent="0.3">
      <c r="M3926" s="9">
        <v>15000</v>
      </c>
      <c r="N3926" s="9" t="s">
        <v>8221</v>
      </c>
    </row>
    <row r="3927" spans="13:14" x14ac:dyDescent="0.3">
      <c r="M3927" s="9">
        <v>150</v>
      </c>
      <c r="N3927" s="9" t="s">
        <v>8221</v>
      </c>
    </row>
    <row r="3928" spans="13:14" x14ac:dyDescent="0.3">
      <c r="M3928" s="9">
        <v>5000</v>
      </c>
      <c r="N3928" s="9" t="s">
        <v>8221</v>
      </c>
    </row>
    <row r="3929" spans="13:14" x14ac:dyDescent="0.3">
      <c r="M3929" s="9">
        <v>2500</v>
      </c>
      <c r="N3929" s="9" t="s">
        <v>8221</v>
      </c>
    </row>
    <row r="3930" spans="13:14" x14ac:dyDescent="0.3">
      <c r="M3930" s="9">
        <v>5000</v>
      </c>
      <c r="N3930" s="9" t="s">
        <v>8221</v>
      </c>
    </row>
    <row r="3931" spans="13:14" x14ac:dyDescent="0.3">
      <c r="M3931" s="9">
        <v>20000</v>
      </c>
      <c r="N3931" s="9" t="s">
        <v>8221</v>
      </c>
    </row>
    <row r="3932" spans="13:14" x14ac:dyDescent="0.3">
      <c r="M3932" s="9">
        <v>10000</v>
      </c>
      <c r="N3932" s="9" t="s">
        <v>8221</v>
      </c>
    </row>
    <row r="3933" spans="13:14" x14ac:dyDescent="0.3">
      <c r="M3933" s="9">
        <v>8000</v>
      </c>
      <c r="N3933" s="9" t="s">
        <v>8221</v>
      </c>
    </row>
    <row r="3934" spans="13:14" x14ac:dyDescent="0.3">
      <c r="M3934" s="9">
        <v>12000</v>
      </c>
      <c r="N3934" s="9" t="s">
        <v>8221</v>
      </c>
    </row>
    <row r="3935" spans="13:14" x14ac:dyDescent="0.3">
      <c r="M3935" s="9">
        <v>7000</v>
      </c>
      <c r="N3935" s="9" t="s">
        <v>8221</v>
      </c>
    </row>
    <row r="3936" spans="13:14" x14ac:dyDescent="0.3">
      <c r="M3936" s="9">
        <v>5000</v>
      </c>
      <c r="N3936" s="9" t="s">
        <v>8221</v>
      </c>
    </row>
    <row r="3937" spans="13:14" x14ac:dyDescent="0.3">
      <c r="M3937" s="9">
        <v>3000</v>
      </c>
      <c r="N3937" s="9" t="s">
        <v>8221</v>
      </c>
    </row>
    <row r="3938" spans="13:14" x14ac:dyDescent="0.3">
      <c r="M3938" s="9">
        <v>20000</v>
      </c>
      <c r="N3938" s="9" t="s">
        <v>8221</v>
      </c>
    </row>
    <row r="3939" spans="13:14" x14ac:dyDescent="0.3">
      <c r="M3939" s="9">
        <v>2885</v>
      </c>
      <c r="N3939" s="9" t="s">
        <v>8221</v>
      </c>
    </row>
    <row r="3940" spans="13:14" x14ac:dyDescent="0.3">
      <c r="M3940" s="9">
        <v>3255</v>
      </c>
      <c r="N3940" s="9" t="s">
        <v>8221</v>
      </c>
    </row>
    <row r="3941" spans="13:14" x14ac:dyDescent="0.3">
      <c r="M3941" s="9">
        <v>5000</v>
      </c>
      <c r="N3941" s="9" t="s">
        <v>8221</v>
      </c>
    </row>
    <row r="3942" spans="13:14" x14ac:dyDescent="0.3">
      <c r="M3942" s="9">
        <v>5000</v>
      </c>
      <c r="N3942" s="9" t="s">
        <v>8221</v>
      </c>
    </row>
    <row r="3943" spans="13:14" x14ac:dyDescent="0.3">
      <c r="M3943" s="9">
        <v>5500</v>
      </c>
      <c r="N3943" s="9" t="s">
        <v>8221</v>
      </c>
    </row>
    <row r="3944" spans="13:14" x14ac:dyDescent="0.3">
      <c r="M3944" s="9">
        <v>1200</v>
      </c>
      <c r="N3944" s="9" t="s">
        <v>8221</v>
      </c>
    </row>
    <row r="3945" spans="13:14" x14ac:dyDescent="0.3">
      <c r="M3945" s="9">
        <v>5000</v>
      </c>
      <c r="N3945" s="9" t="s">
        <v>8221</v>
      </c>
    </row>
    <row r="3946" spans="13:14" x14ac:dyDescent="0.3">
      <c r="M3946" s="9">
        <v>5000</v>
      </c>
      <c r="N3946" s="9" t="s">
        <v>8221</v>
      </c>
    </row>
    <row r="3947" spans="13:14" x14ac:dyDescent="0.3">
      <c r="M3947" s="9">
        <v>2000</v>
      </c>
      <c r="N3947" s="9" t="s">
        <v>8221</v>
      </c>
    </row>
    <row r="3948" spans="13:14" x14ac:dyDescent="0.3">
      <c r="M3948" s="9">
        <v>6000</v>
      </c>
      <c r="N3948" s="9" t="s">
        <v>8221</v>
      </c>
    </row>
    <row r="3949" spans="13:14" x14ac:dyDescent="0.3">
      <c r="M3949" s="9">
        <v>3000</v>
      </c>
      <c r="N3949" s="9" t="s">
        <v>8221</v>
      </c>
    </row>
    <row r="3950" spans="13:14" x14ac:dyDescent="0.3">
      <c r="M3950" s="9">
        <v>30000</v>
      </c>
      <c r="N3950" s="9" t="s">
        <v>8221</v>
      </c>
    </row>
    <row r="3951" spans="13:14" x14ac:dyDescent="0.3">
      <c r="M3951" s="9">
        <v>10000</v>
      </c>
      <c r="N3951" s="9" t="s">
        <v>8221</v>
      </c>
    </row>
    <row r="3952" spans="13:14" x14ac:dyDescent="0.3">
      <c r="M3952" s="9">
        <v>4000</v>
      </c>
      <c r="N3952" s="9" t="s">
        <v>8221</v>
      </c>
    </row>
    <row r="3953" spans="13:14" x14ac:dyDescent="0.3">
      <c r="M3953" s="9">
        <v>200000</v>
      </c>
      <c r="N3953" s="9" t="s">
        <v>8221</v>
      </c>
    </row>
    <row r="3954" spans="13:14" x14ac:dyDescent="0.3">
      <c r="M3954" s="9">
        <v>26000</v>
      </c>
      <c r="N3954" s="9" t="s">
        <v>8221</v>
      </c>
    </row>
    <row r="3955" spans="13:14" x14ac:dyDescent="0.3">
      <c r="M3955" s="9">
        <v>17600</v>
      </c>
      <c r="N3955" s="9" t="s">
        <v>8221</v>
      </c>
    </row>
    <row r="3956" spans="13:14" x14ac:dyDescent="0.3">
      <c r="M3956" s="9">
        <v>25000</v>
      </c>
      <c r="N3956" s="9" t="s">
        <v>8221</v>
      </c>
    </row>
    <row r="3957" spans="13:14" x14ac:dyDescent="0.3">
      <c r="M3957" s="9">
        <v>1750</v>
      </c>
      <c r="N3957" s="9" t="s">
        <v>8221</v>
      </c>
    </row>
    <row r="3958" spans="13:14" x14ac:dyDescent="0.3">
      <c r="M3958" s="9">
        <v>5500</v>
      </c>
      <c r="N3958" s="9" t="s">
        <v>8221</v>
      </c>
    </row>
    <row r="3959" spans="13:14" x14ac:dyDescent="0.3">
      <c r="M3959" s="9">
        <v>28000</v>
      </c>
      <c r="N3959" s="9" t="s">
        <v>8221</v>
      </c>
    </row>
    <row r="3960" spans="13:14" x14ac:dyDescent="0.3">
      <c r="M3960" s="9">
        <v>2000</v>
      </c>
      <c r="N3960" s="9" t="s">
        <v>8221</v>
      </c>
    </row>
    <row r="3961" spans="13:14" x14ac:dyDescent="0.3">
      <c r="M3961" s="9">
        <v>1200</v>
      </c>
      <c r="N3961" s="9" t="s">
        <v>8221</v>
      </c>
    </row>
    <row r="3962" spans="13:14" x14ac:dyDescent="0.3">
      <c r="M3962" s="9">
        <v>3000</v>
      </c>
      <c r="N3962" s="9" t="s">
        <v>8221</v>
      </c>
    </row>
    <row r="3963" spans="13:14" x14ac:dyDescent="0.3">
      <c r="M3963" s="9">
        <v>5000</v>
      </c>
      <c r="N3963" s="9" t="s">
        <v>8221</v>
      </c>
    </row>
    <row r="3964" spans="13:14" x14ac:dyDescent="0.3">
      <c r="M3964" s="9">
        <v>1400</v>
      </c>
      <c r="N3964" s="9" t="s">
        <v>8221</v>
      </c>
    </row>
    <row r="3965" spans="13:14" x14ac:dyDescent="0.3">
      <c r="M3965" s="9">
        <v>10000</v>
      </c>
      <c r="N3965" s="9" t="s">
        <v>8221</v>
      </c>
    </row>
    <row r="3966" spans="13:14" x14ac:dyDescent="0.3">
      <c r="M3966" s="9">
        <v>2000</v>
      </c>
      <c r="N3966" s="9" t="s">
        <v>8221</v>
      </c>
    </row>
    <row r="3967" spans="13:14" x14ac:dyDescent="0.3">
      <c r="M3967" s="9">
        <v>2000</v>
      </c>
      <c r="N3967" s="9" t="s">
        <v>8221</v>
      </c>
    </row>
    <row r="3968" spans="13:14" x14ac:dyDescent="0.3">
      <c r="M3968" s="9">
        <v>7500</v>
      </c>
      <c r="N3968" s="9" t="s">
        <v>8221</v>
      </c>
    </row>
    <row r="3969" spans="13:14" x14ac:dyDescent="0.3">
      <c r="M3969" s="9">
        <v>1700</v>
      </c>
      <c r="N3969" s="9" t="s">
        <v>8221</v>
      </c>
    </row>
    <row r="3970" spans="13:14" x14ac:dyDescent="0.3">
      <c r="M3970" s="9">
        <v>5000</v>
      </c>
      <c r="N3970" s="9" t="s">
        <v>8221</v>
      </c>
    </row>
    <row r="3971" spans="13:14" x14ac:dyDescent="0.3">
      <c r="M3971" s="9">
        <v>2825</v>
      </c>
      <c r="N3971" s="9" t="s">
        <v>8221</v>
      </c>
    </row>
    <row r="3972" spans="13:14" x14ac:dyDescent="0.3">
      <c r="M3972" s="9">
        <v>15000</v>
      </c>
      <c r="N3972" s="9" t="s">
        <v>8221</v>
      </c>
    </row>
    <row r="3973" spans="13:14" x14ac:dyDescent="0.3">
      <c r="M3973" s="9">
        <v>14000</v>
      </c>
      <c r="N3973" s="9" t="s">
        <v>8221</v>
      </c>
    </row>
    <row r="3974" spans="13:14" x14ac:dyDescent="0.3">
      <c r="M3974" s="9">
        <v>1000</v>
      </c>
      <c r="N3974" s="9" t="s">
        <v>8221</v>
      </c>
    </row>
    <row r="3975" spans="13:14" x14ac:dyDescent="0.3">
      <c r="M3975" s="9">
        <v>5000</v>
      </c>
      <c r="N3975" s="9" t="s">
        <v>8221</v>
      </c>
    </row>
    <row r="3976" spans="13:14" x14ac:dyDescent="0.3">
      <c r="M3976" s="9">
        <v>1000</v>
      </c>
      <c r="N3976" s="9" t="s">
        <v>8221</v>
      </c>
    </row>
    <row r="3977" spans="13:14" x14ac:dyDescent="0.3">
      <c r="M3977" s="9">
        <v>678</v>
      </c>
      <c r="N3977" s="9" t="s">
        <v>8221</v>
      </c>
    </row>
    <row r="3978" spans="13:14" x14ac:dyDescent="0.3">
      <c r="M3978" s="9">
        <v>1300</v>
      </c>
      <c r="N3978" s="9" t="s">
        <v>8221</v>
      </c>
    </row>
    <row r="3979" spans="13:14" x14ac:dyDescent="0.3">
      <c r="M3979" s="9">
        <v>90000</v>
      </c>
      <c r="N3979" s="9" t="s">
        <v>8221</v>
      </c>
    </row>
    <row r="3980" spans="13:14" x14ac:dyDescent="0.3">
      <c r="M3980" s="9">
        <v>2000</v>
      </c>
      <c r="N3980" s="9" t="s">
        <v>8221</v>
      </c>
    </row>
    <row r="3981" spans="13:14" x14ac:dyDescent="0.3">
      <c r="M3981" s="9">
        <v>6000</v>
      </c>
      <c r="N3981" s="9" t="s">
        <v>8221</v>
      </c>
    </row>
    <row r="3982" spans="13:14" x14ac:dyDescent="0.3">
      <c r="M3982" s="9">
        <v>2500</v>
      </c>
      <c r="N3982" s="9" t="s">
        <v>8221</v>
      </c>
    </row>
    <row r="3983" spans="13:14" x14ac:dyDescent="0.3">
      <c r="M3983" s="9">
        <v>30000</v>
      </c>
      <c r="N3983" s="9" t="s">
        <v>8221</v>
      </c>
    </row>
    <row r="3984" spans="13:14" x14ac:dyDescent="0.3">
      <c r="M3984" s="9">
        <v>850</v>
      </c>
      <c r="N3984" s="9" t="s">
        <v>8221</v>
      </c>
    </row>
    <row r="3985" spans="13:14" x14ac:dyDescent="0.3">
      <c r="M3985" s="9">
        <v>11140</v>
      </c>
      <c r="N3985" s="9" t="s">
        <v>8221</v>
      </c>
    </row>
    <row r="3986" spans="13:14" x14ac:dyDescent="0.3">
      <c r="M3986" s="9">
        <v>1500</v>
      </c>
      <c r="N3986" s="9" t="s">
        <v>8221</v>
      </c>
    </row>
    <row r="3987" spans="13:14" x14ac:dyDescent="0.3">
      <c r="M3987" s="9">
        <v>2000</v>
      </c>
      <c r="N3987" s="9" t="s">
        <v>8221</v>
      </c>
    </row>
    <row r="3988" spans="13:14" x14ac:dyDescent="0.3">
      <c r="M3988" s="9">
        <v>5000</v>
      </c>
      <c r="N3988" s="9" t="s">
        <v>8221</v>
      </c>
    </row>
    <row r="3989" spans="13:14" x14ac:dyDescent="0.3">
      <c r="M3989" s="9">
        <v>400</v>
      </c>
      <c r="N3989" s="9" t="s">
        <v>8221</v>
      </c>
    </row>
    <row r="3990" spans="13:14" x14ac:dyDescent="0.3">
      <c r="M3990" s="9">
        <v>1500</v>
      </c>
      <c r="N3990" s="9" t="s">
        <v>8221</v>
      </c>
    </row>
    <row r="3991" spans="13:14" x14ac:dyDescent="0.3">
      <c r="M3991" s="9">
        <v>3000</v>
      </c>
      <c r="N3991" s="9" t="s">
        <v>8221</v>
      </c>
    </row>
    <row r="3992" spans="13:14" x14ac:dyDescent="0.3">
      <c r="M3992" s="9">
        <v>1650</v>
      </c>
      <c r="N3992" s="9" t="s">
        <v>8221</v>
      </c>
    </row>
    <row r="3993" spans="13:14" x14ac:dyDescent="0.3">
      <c r="M3993" s="9">
        <v>500</v>
      </c>
      <c r="N3993" s="9" t="s">
        <v>8221</v>
      </c>
    </row>
    <row r="3994" spans="13:14" x14ac:dyDescent="0.3">
      <c r="M3994" s="9">
        <v>10000</v>
      </c>
      <c r="N3994" s="9" t="s">
        <v>8221</v>
      </c>
    </row>
    <row r="3995" spans="13:14" x14ac:dyDescent="0.3">
      <c r="M3995" s="9">
        <v>50000</v>
      </c>
      <c r="N3995" s="9" t="s">
        <v>8221</v>
      </c>
    </row>
    <row r="3996" spans="13:14" x14ac:dyDescent="0.3">
      <c r="M3996" s="9">
        <v>2000</v>
      </c>
      <c r="N3996" s="9" t="s">
        <v>8221</v>
      </c>
    </row>
    <row r="3997" spans="13:14" x14ac:dyDescent="0.3">
      <c r="M3997" s="9">
        <v>200</v>
      </c>
      <c r="N3997" s="9" t="s">
        <v>8221</v>
      </c>
    </row>
    <row r="3998" spans="13:14" x14ac:dyDescent="0.3">
      <c r="M3998" s="9">
        <v>3000</v>
      </c>
      <c r="N3998" s="9" t="s">
        <v>8221</v>
      </c>
    </row>
    <row r="3999" spans="13:14" x14ac:dyDescent="0.3">
      <c r="M3999" s="9">
        <v>3000</v>
      </c>
      <c r="N3999" s="9" t="s">
        <v>8221</v>
      </c>
    </row>
    <row r="4000" spans="13:14" x14ac:dyDescent="0.3">
      <c r="M4000" s="9">
        <v>1250</v>
      </c>
      <c r="N4000" s="9" t="s">
        <v>8221</v>
      </c>
    </row>
    <row r="4001" spans="13:14" x14ac:dyDescent="0.3">
      <c r="M4001" s="9">
        <v>7000</v>
      </c>
      <c r="N4001" s="9" t="s">
        <v>8221</v>
      </c>
    </row>
    <row r="4002" spans="13:14" x14ac:dyDescent="0.3">
      <c r="M4002" s="9">
        <v>8000</v>
      </c>
      <c r="N4002" s="9" t="s">
        <v>8221</v>
      </c>
    </row>
    <row r="4003" spans="13:14" x14ac:dyDescent="0.3">
      <c r="M4003" s="9">
        <v>1200</v>
      </c>
      <c r="N4003" s="9" t="s">
        <v>8221</v>
      </c>
    </row>
    <row r="4004" spans="13:14" x14ac:dyDescent="0.3">
      <c r="M4004" s="9">
        <v>1250</v>
      </c>
      <c r="N4004" s="9" t="s">
        <v>8221</v>
      </c>
    </row>
    <row r="4005" spans="13:14" x14ac:dyDescent="0.3">
      <c r="M4005" s="9">
        <v>2000</v>
      </c>
      <c r="N4005" s="9" t="s">
        <v>8221</v>
      </c>
    </row>
    <row r="4006" spans="13:14" x14ac:dyDescent="0.3">
      <c r="M4006" s="9">
        <v>500</v>
      </c>
      <c r="N4006" s="9" t="s">
        <v>8221</v>
      </c>
    </row>
    <row r="4007" spans="13:14" x14ac:dyDescent="0.3">
      <c r="M4007" s="9">
        <v>3000</v>
      </c>
      <c r="N4007" s="9" t="s">
        <v>8221</v>
      </c>
    </row>
    <row r="4008" spans="13:14" x14ac:dyDescent="0.3">
      <c r="M4008" s="9">
        <v>30000</v>
      </c>
      <c r="N4008" s="9" t="s">
        <v>8221</v>
      </c>
    </row>
    <row r="4009" spans="13:14" x14ac:dyDescent="0.3">
      <c r="M4009" s="9">
        <v>2000</v>
      </c>
      <c r="N4009" s="9" t="s">
        <v>8221</v>
      </c>
    </row>
    <row r="4010" spans="13:14" x14ac:dyDescent="0.3">
      <c r="M4010" s="9">
        <v>1000</v>
      </c>
      <c r="N4010" s="9" t="s">
        <v>8221</v>
      </c>
    </row>
    <row r="4011" spans="13:14" x14ac:dyDescent="0.3">
      <c r="M4011" s="9">
        <v>1930</v>
      </c>
      <c r="N4011" s="9" t="s">
        <v>8221</v>
      </c>
    </row>
    <row r="4012" spans="13:14" x14ac:dyDescent="0.3">
      <c r="M4012" s="9">
        <v>7200</v>
      </c>
      <c r="N4012" s="9" t="s">
        <v>8221</v>
      </c>
    </row>
    <row r="4013" spans="13:14" x14ac:dyDescent="0.3">
      <c r="M4013" s="9">
        <v>250</v>
      </c>
      <c r="N4013" s="9" t="s">
        <v>8221</v>
      </c>
    </row>
    <row r="4014" spans="13:14" x14ac:dyDescent="0.3">
      <c r="M4014" s="9">
        <v>575</v>
      </c>
      <c r="N4014" s="9" t="s">
        <v>8221</v>
      </c>
    </row>
    <row r="4015" spans="13:14" x14ac:dyDescent="0.3">
      <c r="M4015" s="9">
        <v>2000</v>
      </c>
      <c r="N4015" s="9" t="s">
        <v>8221</v>
      </c>
    </row>
    <row r="4016" spans="13:14" x14ac:dyDescent="0.3">
      <c r="M4016" s="9">
        <v>9000</v>
      </c>
      <c r="N4016" s="9" t="s">
        <v>8221</v>
      </c>
    </row>
    <row r="4017" spans="13:14" x14ac:dyDescent="0.3">
      <c r="M4017" s="9">
        <v>7000</v>
      </c>
      <c r="N4017" s="9" t="s">
        <v>8221</v>
      </c>
    </row>
    <row r="4018" spans="13:14" x14ac:dyDescent="0.3">
      <c r="M4018" s="9">
        <v>500</v>
      </c>
      <c r="N4018" s="9" t="s">
        <v>8221</v>
      </c>
    </row>
    <row r="4019" spans="13:14" x14ac:dyDescent="0.3">
      <c r="M4019" s="9">
        <v>10000</v>
      </c>
      <c r="N4019" s="9" t="s">
        <v>8221</v>
      </c>
    </row>
    <row r="4020" spans="13:14" x14ac:dyDescent="0.3">
      <c r="M4020" s="9">
        <v>1500</v>
      </c>
      <c r="N4020" s="9" t="s">
        <v>8221</v>
      </c>
    </row>
    <row r="4021" spans="13:14" x14ac:dyDescent="0.3">
      <c r="M4021" s="9">
        <v>3500</v>
      </c>
      <c r="N4021" s="9" t="s">
        <v>8221</v>
      </c>
    </row>
    <row r="4022" spans="13:14" x14ac:dyDescent="0.3">
      <c r="M4022" s="9">
        <v>600</v>
      </c>
      <c r="N4022" s="9" t="s">
        <v>8221</v>
      </c>
    </row>
    <row r="4023" spans="13:14" x14ac:dyDescent="0.3">
      <c r="M4023" s="9">
        <v>15000</v>
      </c>
      <c r="N4023" s="9" t="s">
        <v>8221</v>
      </c>
    </row>
    <row r="4024" spans="13:14" x14ac:dyDescent="0.3">
      <c r="M4024" s="9">
        <v>18000</v>
      </c>
      <c r="N4024" s="9" t="s">
        <v>8221</v>
      </c>
    </row>
    <row r="4025" spans="13:14" x14ac:dyDescent="0.3">
      <c r="M4025" s="9">
        <v>7000</v>
      </c>
      <c r="N4025" s="9" t="s">
        <v>8221</v>
      </c>
    </row>
    <row r="4026" spans="13:14" x14ac:dyDescent="0.3">
      <c r="M4026" s="9">
        <v>800</v>
      </c>
      <c r="N4026" s="9" t="s">
        <v>8221</v>
      </c>
    </row>
    <row r="4027" spans="13:14" x14ac:dyDescent="0.3">
      <c r="M4027" s="9">
        <v>5000</v>
      </c>
      <c r="N4027" s="9" t="s">
        <v>8221</v>
      </c>
    </row>
    <row r="4028" spans="13:14" x14ac:dyDescent="0.3">
      <c r="M4028" s="9">
        <v>4000</v>
      </c>
      <c r="N4028" s="9" t="s">
        <v>8221</v>
      </c>
    </row>
    <row r="4029" spans="13:14" x14ac:dyDescent="0.3">
      <c r="M4029" s="9">
        <v>3000</v>
      </c>
      <c r="N4029" s="9" t="s">
        <v>8221</v>
      </c>
    </row>
    <row r="4030" spans="13:14" x14ac:dyDescent="0.3">
      <c r="M4030" s="9">
        <v>2000</v>
      </c>
      <c r="N4030" s="9" t="s">
        <v>8221</v>
      </c>
    </row>
    <row r="4031" spans="13:14" x14ac:dyDescent="0.3">
      <c r="M4031" s="9">
        <v>20000</v>
      </c>
      <c r="N4031" s="9" t="s">
        <v>8221</v>
      </c>
    </row>
    <row r="4032" spans="13:14" x14ac:dyDescent="0.3">
      <c r="M4032" s="9">
        <v>2500</v>
      </c>
      <c r="N4032" s="9" t="s">
        <v>8221</v>
      </c>
    </row>
    <row r="4033" spans="13:14" x14ac:dyDescent="0.3">
      <c r="M4033" s="9">
        <v>5000</v>
      </c>
      <c r="N4033" s="9" t="s">
        <v>8221</v>
      </c>
    </row>
    <row r="4034" spans="13:14" x14ac:dyDescent="0.3">
      <c r="M4034" s="9">
        <v>6048</v>
      </c>
      <c r="N4034" s="9" t="s">
        <v>8221</v>
      </c>
    </row>
    <row r="4035" spans="13:14" x14ac:dyDescent="0.3">
      <c r="M4035" s="9">
        <v>23900</v>
      </c>
      <c r="N4035" s="9" t="s">
        <v>8221</v>
      </c>
    </row>
    <row r="4036" spans="13:14" x14ac:dyDescent="0.3">
      <c r="M4036" s="9">
        <v>13500</v>
      </c>
      <c r="N4036" s="9" t="s">
        <v>8221</v>
      </c>
    </row>
    <row r="4037" spans="13:14" x14ac:dyDescent="0.3">
      <c r="M4037" s="9">
        <v>10000</v>
      </c>
      <c r="N4037" s="9" t="s">
        <v>8221</v>
      </c>
    </row>
    <row r="4038" spans="13:14" x14ac:dyDescent="0.3">
      <c r="M4038" s="9">
        <v>6000</v>
      </c>
      <c r="N4038" s="9" t="s">
        <v>8221</v>
      </c>
    </row>
    <row r="4039" spans="13:14" x14ac:dyDescent="0.3">
      <c r="M4039" s="9">
        <v>700</v>
      </c>
      <c r="N4039" s="9" t="s">
        <v>8221</v>
      </c>
    </row>
    <row r="4040" spans="13:14" x14ac:dyDescent="0.3">
      <c r="M4040" s="9">
        <v>2500</v>
      </c>
      <c r="N4040" s="9" t="s">
        <v>8221</v>
      </c>
    </row>
    <row r="4041" spans="13:14" x14ac:dyDescent="0.3">
      <c r="M4041" s="9">
        <v>500</v>
      </c>
      <c r="N4041" s="9" t="s">
        <v>8221</v>
      </c>
    </row>
    <row r="4042" spans="13:14" x14ac:dyDescent="0.3">
      <c r="M4042" s="9">
        <v>8000</v>
      </c>
      <c r="N4042" s="9" t="s">
        <v>8221</v>
      </c>
    </row>
    <row r="4043" spans="13:14" x14ac:dyDescent="0.3">
      <c r="M4043" s="9">
        <v>5000</v>
      </c>
      <c r="N4043" s="9" t="s">
        <v>8221</v>
      </c>
    </row>
    <row r="4044" spans="13:14" x14ac:dyDescent="0.3">
      <c r="M4044" s="9">
        <v>10000</v>
      </c>
      <c r="N4044" s="9" t="s">
        <v>8221</v>
      </c>
    </row>
    <row r="4045" spans="13:14" x14ac:dyDescent="0.3">
      <c r="M4045" s="9">
        <v>300</v>
      </c>
      <c r="N4045" s="9" t="s">
        <v>8221</v>
      </c>
    </row>
    <row r="4046" spans="13:14" x14ac:dyDescent="0.3">
      <c r="M4046" s="9">
        <v>600</v>
      </c>
      <c r="N4046" s="9" t="s">
        <v>8221</v>
      </c>
    </row>
    <row r="4047" spans="13:14" x14ac:dyDescent="0.3">
      <c r="M4047" s="9">
        <v>5000</v>
      </c>
      <c r="N4047" s="9" t="s">
        <v>8221</v>
      </c>
    </row>
    <row r="4048" spans="13:14" x14ac:dyDescent="0.3">
      <c r="M4048" s="9">
        <v>5600</v>
      </c>
      <c r="N4048" s="9" t="s">
        <v>8221</v>
      </c>
    </row>
    <row r="4049" spans="13:14" x14ac:dyDescent="0.3">
      <c r="M4049" s="9">
        <v>5000</v>
      </c>
      <c r="N4049" s="9" t="s">
        <v>8221</v>
      </c>
    </row>
    <row r="4050" spans="13:14" x14ac:dyDescent="0.3">
      <c r="M4050" s="9">
        <v>17000</v>
      </c>
      <c r="N4050" s="9" t="s">
        <v>8221</v>
      </c>
    </row>
    <row r="4051" spans="13:14" x14ac:dyDescent="0.3">
      <c r="M4051" s="9">
        <v>20000</v>
      </c>
      <c r="N4051" s="9" t="s">
        <v>8221</v>
      </c>
    </row>
    <row r="4052" spans="13:14" x14ac:dyDescent="0.3">
      <c r="M4052" s="9">
        <v>1500</v>
      </c>
      <c r="N4052" s="9" t="s">
        <v>8221</v>
      </c>
    </row>
    <row r="4053" spans="13:14" x14ac:dyDescent="0.3">
      <c r="M4053" s="9">
        <v>500</v>
      </c>
      <c r="N4053" s="9" t="s">
        <v>8221</v>
      </c>
    </row>
    <row r="4054" spans="13:14" x14ac:dyDescent="0.3">
      <c r="M4054" s="9">
        <v>3000</v>
      </c>
      <c r="N4054" s="9" t="s">
        <v>8221</v>
      </c>
    </row>
    <row r="4055" spans="13:14" x14ac:dyDescent="0.3">
      <c r="M4055" s="9">
        <v>500</v>
      </c>
      <c r="N4055" s="9" t="s">
        <v>8221</v>
      </c>
    </row>
    <row r="4056" spans="13:14" x14ac:dyDescent="0.3">
      <c r="M4056" s="9">
        <v>8880</v>
      </c>
      <c r="N4056" s="9" t="s">
        <v>8221</v>
      </c>
    </row>
    <row r="4057" spans="13:14" x14ac:dyDescent="0.3">
      <c r="M4057" s="9">
        <v>5000</v>
      </c>
      <c r="N4057" s="9" t="s">
        <v>8221</v>
      </c>
    </row>
    <row r="4058" spans="13:14" x14ac:dyDescent="0.3">
      <c r="M4058" s="9">
        <v>1500</v>
      </c>
      <c r="N4058" s="9" t="s">
        <v>8221</v>
      </c>
    </row>
    <row r="4059" spans="13:14" x14ac:dyDescent="0.3">
      <c r="M4059" s="9">
        <v>3500</v>
      </c>
      <c r="N4059" s="9" t="s">
        <v>8221</v>
      </c>
    </row>
    <row r="4060" spans="13:14" x14ac:dyDescent="0.3">
      <c r="M4060" s="9">
        <v>3750</v>
      </c>
      <c r="N4060" s="9" t="s">
        <v>8221</v>
      </c>
    </row>
    <row r="4061" spans="13:14" x14ac:dyDescent="0.3">
      <c r="M4061" s="9">
        <v>10000</v>
      </c>
      <c r="N4061" s="9" t="s">
        <v>8221</v>
      </c>
    </row>
    <row r="4062" spans="13:14" x14ac:dyDescent="0.3">
      <c r="M4062" s="9">
        <v>10000</v>
      </c>
      <c r="N4062" s="9" t="s">
        <v>8221</v>
      </c>
    </row>
    <row r="4063" spans="13:14" x14ac:dyDescent="0.3">
      <c r="M4063" s="9">
        <v>525</v>
      </c>
      <c r="N4063" s="9" t="s">
        <v>8221</v>
      </c>
    </row>
    <row r="4064" spans="13:14" x14ac:dyDescent="0.3">
      <c r="M4064" s="9">
        <v>20000</v>
      </c>
      <c r="N4064" s="9" t="s">
        <v>8221</v>
      </c>
    </row>
    <row r="4065" spans="13:14" x14ac:dyDescent="0.3">
      <c r="M4065" s="9">
        <v>9500</v>
      </c>
      <c r="N4065" s="9" t="s">
        <v>8221</v>
      </c>
    </row>
    <row r="4066" spans="13:14" x14ac:dyDescent="0.3">
      <c r="M4066" s="9">
        <v>2000</v>
      </c>
      <c r="N4066" s="9" t="s">
        <v>8221</v>
      </c>
    </row>
    <row r="4067" spans="13:14" x14ac:dyDescent="0.3">
      <c r="M4067" s="9">
        <v>4000</v>
      </c>
      <c r="N4067" s="9" t="s">
        <v>8221</v>
      </c>
    </row>
    <row r="4068" spans="13:14" x14ac:dyDescent="0.3">
      <c r="M4068" s="9">
        <v>15000</v>
      </c>
      <c r="N4068" s="9" t="s">
        <v>8221</v>
      </c>
    </row>
    <row r="4069" spans="13:14" x14ac:dyDescent="0.3">
      <c r="M4069" s="9">
        <v>5000</v>
      </c>
      <c r="N4069" s="9" t="s">
        <v>8221</v>
      </c>
    </row>
    <row r="4070" spans="13:14" x14ac:dyDescent="0.3">
      <c r="M4070" s="9">
        <v>3495</v>
      </c>
      <c r="N4070" s="9" t="s">
        <v>8221</v>
      </c>
    </row>
    <row r="4071" spans="13:14" x14ac:dyDescent="0.3">
      <c r="M4071" s="9">
        <v>1250</v>
      </c>
      <c r="N4071" s="9" t="s">
        <v>8221</v>
      </c>
    </row>
    <row r="4072" spans="13:14" x14ac:dyDescent="0.3">
      <c r="M4072" s="9">
        <v>1000</v>
      </c>
      <c r="N4072" s="9" t="s">
        <v>8221</v>
      </c>
    </row>
    <row r="4073" spans="13:14" x14ac:dyDescent="0.3">
      <c r="M4073" s="9">
        <v>20000</v>
      </c>
      <c r="N4073" s="9" t="s">
        <v>8221</v>
      </c>
    </row>
    <row r="4074" spans="13:14" x14ac:dyDescent="0.3">
      <c r="M4074" s="9">
        <v>1000</v>
      </c>
      <c r="N4074" s="9" t="s">
        <v>8221</v>
      </c>
    </row>
    <row r="4075" spans="13:14" x14ac:dyDescent="0.3">
      <c r="M4075" s="9">
        <v>3500</v>
      </c>
      <c r="N4075" s="9" t="s">
        <v>8221</v>
      </c>
    </row>
    <row r="4076" spans="13:14" x14ac:dyDescent="0.3">
      <c r="M4076" s="9">
        <v>2750</v>
      </c>
      <c r="N4076" s="9" t="s">
        <v>8221</v>
      </c>
    </row>
    <row r="4077" spans="13:14" x14ac:dyDescent="0.3">
      <c r="M4077" s="9">
        <v>2000</v>
      </c>
      <c r="N4077" s="9" t="s">
        <v>8221</v>
      </c>
    </row>
    <row r="4078" spans="13:14" x14ac:dyDescent="0.3">
      <c r="M4078" s="9">
        <v>700</v>
      </c>
      <c r="N4078" s="9" t="s">
        <v>8221</v>
      </c>
    </row>
    <row r="4079" spans="13:14" x14ac:dyDescent="0.3">
      <c r="M4079" s="9">
        <v>15000</v>
      </c>
      <c r="N4079" s="9" t="s">
        <v>8221</v>
      </c>
    </row>
    <row r="4080" spans="13:14" x14ac:dyDescent="0.3">
      <c r="M4080" s="9">
        <v>250</v>
      </c>
      <c r="N4080" s="9" t="s">
        <v>8221</v>
      </c>
    </row>
    <row r="4081" spans="13:14" x14ac:dyDescent="0.3">
      <c r="M4081" s="9">
        <v>3000</v>
      </c>
      <c r="N4081" s="9" t="s">
        <v>8221</v>
      </c>
    </row>
    <row r="4082" spans="13:14" x14ac:dyDescent="0.3">
      <c r="M4082" s="9">
        <v>3000</v>
      </c>
      <c r="N4082" s="9" t="s">
        <v>8221</v>
      </c>
    </row>
    <row r="4083" spans="13:14" x14ac:dyDescent="0.3">
      <c r="M4083" s="9">
        <v>2224</v>
      </c>
      <c r="N4083" s="9" t="s">
        <v>8221</v>
      </c>
    </row>
    <row r="4084" spans="13:14" x14ac:dyDescent="0.3">
      <c r="M4084" s="9">
        <v>150</v>
      </c>
      <c r="N4084" s="9" t="s">
        <v>8221</v>
      </c>
    </row>
    <row r="4085" spans="13:14" x14ac:dyDescent="0.3">
      <c r="M4085" s="9">
        <v>3500</v>
      </c>
      <c r="N4085" s="9" t="s">
        <v>8221</v>
      </c>
    </row>
    <row r="4086" spans="13:14" x14ac:dyDescent="0.3">
      <c r="M4086" s="9">
        <v>3000</v>
      </c>
      <c r="N4086" s="9" t="s">
        <v>8221</v>
      </c>
    </row>
    <row r="4087" spans="13:14" x14ac:dyDescent="0.3">
      <c r="M4087" s="9">
        <v>3500</v>
      </c>
      <c r="N4087" s="9" t="s">
        <v>8221</v>
      </c>
    </row>
    <row r="4088" spans="13:14" x14ac:dyDescent="0.3">
      <c r="M4088" s="9">
        <v>1000</v>
      </c>
      <c r="N4088" s="9" t="s">
        <v>8221</v>
      </c>
    </row>
    <row r="4089" spans="13:14" x14ac:dyDescent="0.3">
      <c r="M4089" s="9">
        <v>9600</v>
      </c>
      <c r="N4089" s="9" t="s">
        <v>8221</v>
      </c>
    </row>
    <row r="4090" spans="13:14" x14ac:dyDescent="0.3">
      <c r="M4090" s="9">
        <v>2000</v>
      </c>
      <c r="N4090" s="9" t="s">
        <v>8221</v>
      </c>
    </row>
    <row r="4091" spans="13:14" x14ac:dyDescent="0.3">
      <c r="M4091" s="9">
        <v>5000</v>
      </c>
      <c r="N4091" s="9" t="s">
        <v>8221</v>
      </c>
    </row>
    <row r="4092" spans="13:14" x14ac:dyDescent="0.3">
      <c r="M4092" s="9">
        <v>1000</v>
      </c>
      <c r="N4092" s="9" t="s">
        <v>8221</v>
      </c>
    </row>
    <row r="4093" spans="13:14" x14ac:dyDescent="0.3">
      <c r="M4093" s="9">
        <v>1600</v>
      </c>
      <c r="N4093" s="9" t="s">
        <v>8221</v>
      </c>
    </row>
    <row r="4094" spans="13:14" x14ac:dyDescent="0.3">
      <c r="M4094" s="9">
        <v>110000</v>
      </c>
      <c r="N4094" s="9" t="s">
        <v>8221</v>
      </c>
    </row>
    <row r="4095" spans="13:14" x14ac:dyDescent="0.3">
      <c r="M4095" s="9">
        <v>2500</v>
      </c>
      <c r="N4095" s="9" t="s">
        <v>8221</v>
      </c>
    </row>
    <row r="4096" spans="13:14" x14ac:dyDescent="0.3">
      <c r="M4096" s="9">
        <v>2000</v>
      </c>
      <c r="N4096" s="9" t="s">
        <v>8221</v>
      </c>
    </row>
    <row r="4097" spans="13:14" x14ac:dyDescent="0.3">
      <c r="M4097" s="9">
        <v>30000</v>
      </c>
      <c r="N4097" s="9" t="s">
        <v>8221</v>
      </c>
    </row>
    <row r="4098" spans="13:14" x14ac:dyDescent="0.3">
      <c r="M4098" s="9">
        <v>3500</v>
      </c>
      <c r="N4098" s="9" t="s">
        <v>8221</v>
      </c>
    </row>
    <row r="4099" spans="13:14" x14ac:dyDescent="0.3">
      <c r="M4099" s="9">
        <v>10000</v>
      </c>
      <c r="N4099" s="9" t="s">
        <v>8221</v>
      </c>
    </row>
    <row r="4100" spans="13:14" x14ac:dyDescent="0.3">
      <c r="M4100" s="9">
        <v>75000</v>
      </c>
      <c r="N4100" s="9" t="s">
        <v>8221</v>
      </c>
    </row>
    <row r="4101" spans="13:14" x14ac:dyDescent="0.3">
      <c r="M4101" s="9">
        <v>4500</v>
      </c>
      <c r="N4101" s="9" t="s">
        <v>8221</v>
      </c>
    </row>
    <row r="4102" spans="13:14" x14ac:dyDescent="0.3">
      <c r="M4102" s="9">
        <v>270</v>
      </c>
      <c r="N4102" s="9" t="s">
        <v>8221</v>
      </c>
    </row>
    <row r="4103" spans="13:14" x14ac:dyDescent="0.3">
      <c r="M4103" s="9">
        <v>600</v>
      </c>
      <c r="N4103" s="9" t="s">
        <v>8221</v>
      </c>
    </row>
    <row r="4104" spans="13:14" x14ac:dyDescent="0.3">
      <c r="M4104" s="9">
        <v>500</v>
      </c>
      <c r="N4104" s="9" t="s">
        <v>8221</v>
      </c>
    </row>
    <row r="4105" spans="13:14" x14ac:dyDescent="0.3">
      <c r="M4105" s="9">
        <v>1000</v>
      </c>
      <c r="N4105" s="9" t="s">
        <v>8221</v>
      </c>
    </row>
    <row r="4106" spans="13:14" x14ac:dyDescent="0.3">
      <c r="M4106" s="9">
        <v>3000</v>
      </c>
      <c r="N4106" s="9" t="s">
        <v>8221</v>
      </c>
    </row>
    <row r="4107" spans="13:14" x14ac:dyDescent="0.3">
      <c r="M4107" s="9">
        <v>33000</v>
      </c>
      <c r="N4107" s="9" t="s">
        <v>8221</v>
      </c>
    </row>
    <row r="4108" spans="13:14" x14ac:dyDescent="0.3">
      <c r="M4108" s="9">
        <v>5000</v>
      </c>
      <c r="N4108" s="9" t="s">
        <v>8221</v>
      </c>
    </row>
    <row r="4109" spans="13:14" x14ac:dyDescent="0.3">
      <c r="M4109" s="9">
        <v>2000</v>
      </c>
      <c r="N4109" s="9" t="s">
        <v>8221</v>
      </c>
    </row>
    <row r="4110" spans="13:14" x14ac:dyDescent="0.3">
      <c r="M4110" s="9">
        <v>3000</v>
      </c>
      <c r="N4110" s="9" t="s">
        <v>8221</v>
      </c>
    </row>
    <row r="4111" spans="13:14" x14ac:dyDescent="0.3">
      <c r="M4111" s="9">
        <v>500</v>
      </c>
      <c r="N4111" s="9" t="s">
        <v>8221</v>
      </c>
    </row>
    <row r="4112" spans="13:14" x14ac:dyDescent="0.3">
      <c r="M4112" s="9">
        <v>300</v>
      </c>
      <c r="N4112" s="9" t="s">
        <v>8221</v>
      </c>
    </row>
    <row r="4113" spans="13:14" x14ac:dyDescent="0.3">
      <c r="M4113" s="9">
        <v>3000</v>
      </c>
      <c r="N4113" s="9" t="s">
        <v>8221</v>
      </c>
    </row>
    <row r="4114" spans="13:14" x14ac:dyDescent="0.3">
      <c r="M4114" s="9">
        <v>2500</v>
      </c>
      <c r="N4114" s="9" t="s">
        <v>8221</v>
      </c>
    </row>
    <row r="4115" spans="13:14" x14ac:dyDescent="0.3">
      <c r="M4115" s="9">
        <v>1500</v>
      </c>
      <c r="N4115" s="9" t="s">
        <v>8221</v>
      </c>
    </row>
  </sheetData>
  <conditionalFormatting sqref="N1:N1048576">
    <cfRule type="cellIs" dxfId="9" priority="1" operator="equal">
      <formula>"live"</formula>
    </cfRule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Z4115"/>
  <sheetViews>
    <sheetView tabSelected="1" topLeftCell="P2" zoomScale="117" zoomScaleNormal="117" zoomScalePageLayoutView="117" workbookViewId="0">
      <selection activeCell="W2" sqref="W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33203125" bestFit="1" customWidth="1"/>
    <col min="16" max="16" width="21.77734375" bestFit="1" customWidth="1"/>
    <col min="17" max="17" width="23.44140625" customWidth="1"/>
    <col min="18" max="18" width="17.44140625" bestFit="1" customWidth="1"/>
    <col min="19" max="19" width="21.6640625" bestFit="1" customWidth="1"/>
    <col min="20" max="20" width="20.5546875" bestFit="1" customWidth="1"/>
    <col min="21" max="23" width="20.5546875" style="9" customWidth="1"/>
    <col min="25" max="25" width="23.77734375" bestFit="1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8369</v>
      </c>
      <c r="U1" s="1"/>
      <c r="V1" s="1"/>
      <c r="W1" s="1"/>
    </row>
    <row r="2" spans="1:26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5">
        <f>AVERAGE(L2/E2)</f>
        <v>1.5645147425427663E-2</v>
      </c>
      <c r="Q2" t="str">
        <f>LEFT(N2,FIND("/",N2)-1)</f>
        <v>film &amp; video</v>
      </c>
      <c r="R2" t="str">
        <f>MID(N2,FIND("/",N2)+1,LEN(N2))</f>
        <v>television</v>
      </c>
      <c r="S2" s="11">
        <f>J2/$Z$4+25569</f>
        <v>42177.007071759261</v>
      </c>
      <c r="T2" s="11">
        <f>I2/$Z$4+DATE(1970,1,1)</f>
        <v>42208.125</v>
      </c>
      <c r="U2" s="8"/>
      <c r="V2" s="8"/>
      <c r="W2" s="8"/>
      <c r="X2" s="9"/>
    </row>
    <row r="3" spans="1:26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 s="5">
        <f t="shared" ref="P3:P66" si="1">AVERAGE(L3/E3)</f>
        <v>5.3913874291953868E-3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1">
        <f t="shared" ref="S3:S66" si="4">J3/$Z$4+25569</f>
        <v>42766.600497685184</v>
      </c>
      <c r="T3" s="11">
        <f t="shared" ref="T3:T66" si="5">I3/$Z$4+DATE(1970,1,1)</f>
        <v>42796.600497685184</v>
      </c>
      <c r="U3" s="11"/>
      <c r="V3" s="11"/>
      <c r="W3" s="11"/>
      <c r="X3" s="9"/>
      <c r="Y3" t="s">
        <v>8367</v>
      </c>
      <c r="Z3" t="s">
        <v>8368</v>
      </c>
    </row>
    <row r="4" spans="1:26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5">
        <f t="shared" si="1"/>
        <v>6.6666666666666666E-2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s="11"/>
      <c r="V4" s="11"/>
      <c r="W4" s="11"/>
      <c r="X4" s="9"/>
      <c r="Y4" t="s">
        <v>8366</v>
      </c>
      <c r="Z4">
        <f>60*60*24</f>
        <v>86400</v>
      </c>
    </row>
    <row r="5" spans="1:26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5">
        <f t="shared" si="1"/>
        <v>1.4436958614051972E-2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s="11"/>
      <c r="V5" s="11"/>
      <c r="W5" s="11"/>
      <c r="X5" s="9"/>
    </row>
    <row r="6" spans="1:26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5">
        <f t="shared" si="1"/>
        <v>5.2479586549555885E-3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s="11"/>
      <c r="V6" s="11"/>
      <c r="W6" s="11"/>
    </row>
    <row r="7" spans="1:26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5">
        <f t="shared" si="1"/>
        <v>1.070615034168565E-2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s="11"/>
      <c r="V7" s="11"/>
      <c r="W7" s="11"/>
    </row>
    <row r="8" spans="1:26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5">
        <f t="shared" si="1"/>
        <v>6.8083108346050003E-3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s="11"/>
      <c r="V8" s="11"/>
      <c r="W8" s="11"/>
    </row>
    <row r="9" spans="1:26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5">
        <f t="shared" si="1"/>
        <v>6.2568605927552142E-3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  <c r="U9" s="11"/>
      <c r="V9" s="11"/>
      <c r="W9" s="11"/>
    </row>
    <row r="10" spans="1:26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5">
        <f t="shared" si="1"/>
        <v>3.4270830953414518E-3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s="11"/>
      <c r="V10" s="11"/>
      <c r="W10" s="11"/>
    </row>
    <row r="11" spans="1:26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5">
        <f t="shared" si="1"/>
        <v>3.1746535659296179E-2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s="11"/>
      <c r="V11" s="11"/>
      <c r="W11" s="11"/>
    </row>
    <row r="12" spans="1:26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5">
        <f t="shared" si="1"/>
        <v>6.3018242122719736E-3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s="11"/>
      <c r="V12" s="11"/>
      <c r="W12" s="11"/>
    </row>
    <row r="13" spans="1:26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5">
        <f t="shared" si="1"/>
        <v>1.2448132780082987E-2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s="11"/>
      <c r="V13" s="11"/>
      <c r="W13" s="11"/>
    </row>
    <row r="14" spans="1:26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5">
        <f t="shared" si="1"/>
        <v>1.6677421956925061E-2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s="11"/>
      <c r="V14" s="11"/>
      <c r="W14" s="11"/>
    </row>
    <row r="15" spans="1:26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5">
        <f t="shared" si="1"/>
        <v>9.1087694231112692E-3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s="11"/>
      <c r="V15" s="11"/>
      <c r="W15" s="11"/>
    </row>
    <row r="16" spans="1:26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5">
        <f t="shared" si="1"/>
        <v>6.7701453104359313E-3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s="11"/>
      <c r="V16" s="11"/>
      <c r="W16" s="11"/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5">
        <f t="shared" si="1"/>
        <v>4.596622889305816E-2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s="11"/>
      <c r="V17" s="11"/>
      <c r="W17" s="11"/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5">
        <f t="shared" si="1"/>
        <v>5.8192700972649431E-3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s="11"/>
      <c r="V18" s="11"/>
      <c r="W18" s="11"/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5">
        <f t="shared" si="1"/>
        <v>2.3841059602649008E-2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s="11"/>
      <c r="V19" s="11"/>
      <c r="W19" s="11"/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5">
        <f t="shared" si="1"/>
        <v>1.0722236696196709E-2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  <c r="U20" s="11"/>
      <c r="V20" s="11"/>
      <c r="W20" s="11"/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5">
        <f t="shared" si="1"/>
        <v>1.7813765182186234E-2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s="11"/>
      <c r="V21" s="11"/>
      <c r="W21" s="11"/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5">
        <f t="shared" si="1"/>
        <v>1.2475049900199601E-2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  <c r="U22" s="11"/>
      <c r="V22" s="11"/>
      <c r="W22" s="11"/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5">
        <f t="shared" si="1"/>
        <v>5.0024764735017331E-3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s="11"/>
      <c r="V23" s="11"/>
      <c r="W23" s="11"/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5">
        <f t="shared" si="1"/>
        <v>1.9512195121951219E-2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s="11"/>
      <c r="V24" s="11"/>
      <c r="W24" s="11"/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5">
        <f t="shared" si="1"/>
        <v>9.7046413502109713E-3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s="11"/>
      <c r="V25" s="11"/>
      <c r="W25" s="11"/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5">
        <f t="shared" si="1"/>
        <v>1.5072464681460264E-2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  <c r="U26" s="11"/>
      <c r="V26" s="11"/>
      <c r="W26" s="11"/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5">
        <f t="shared" si="1"/>
        <v>1.7500000000000002E-2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s="11"/>
      <c r="V27" s="11"/>
      <c r="W27" s="11"/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5">
        <f t="shared" si="1"/>
        <v>9.7938144329896906E-3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s="11"/>
      <c r="V28" s="11"/>
      <c r="W28" s="11"/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5">
        <f t="shared" si="1"/>
        <v>6.7129111658089059E-3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s="11"/>
      <c r="V29" s="11"/>
      <c r="W29" s="11"/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5">
        <f t="shared" si="1"/>
        <v>5.8960305597076899E-3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s="11"/>
      <c r="V30" s="11"/>
      <c r="W30" s="11"/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5">
        <f t="shared" si="1"/>
        <v>3.1621621621621625E-2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s="11"/>
      <c r="V31" s="11"/>
      <c r="W31" s="11"/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5">
        <f t="shared" si="1"/>
        <v>1.3079992793664348E-2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s="11"/>
      <c r="V32" s="11"/>
      <c r="W32" s="11"/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5">
        <f t="shared" si="1"/>
        <v>7.6923076923076927E-2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s="11"/>
      <c r="V33" s="11"/>
      <c r="W33" s="11"/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5">
        <f t="shared" si="1"/>
        <v>3.1206171107994391E-3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s="11"/>
      <c r="V34" s="11"/>
      <c r="W34" s="11"/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5">
        <f t="shared" si="1"/>
        <v>1.1940298507462687E-2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  <c r="U35" s="11"/>
      <c r="V35" s="11"/>
      <c r="W35" s="11"/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5">
        <f t="shared" si="1"/>
        <v>2.0047169811320754E-2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s="11"/>
      <c r="V36" s="11"/>
      <c r="W36" s="11"/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5">
        <f t="shared" si="1"/>
        <v>1.6816816816816817E-2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s="11"/>
      <c r="V37" s="11"/>
      <c r="W37" s="11"/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5">
        <f t="shared" si="1"/>
        <v>5.1588697385391022E-3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s="11"/>
      <c r="V38" s="11"/>
      <c r="W38" s="11"/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5">
        <f t="shared" si="1"/>
        <v>6.2690487399955398E-3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s="11"/>
      <c r="V39" s="11"/>
      <c r="W39" s="11"/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5">
        <f t="shared" si="1"/>
        <v>2.3991275899672846E-2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  <c r="U40" s="11"/>
      <c r="V40" s="11"/>
      <c r="W40" s="11"/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5">
        <f t="shared" si="1"/>
        <v>6.6269659489998469E-3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s="11"/>
      <c r="V41" s="11"/>
      <c r="W41" s="11"/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5">
        <f t="shared" si="1"/>
        <v>7.8934385791810564E-3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s="11"/>
      <c r="V42" s="11"/>
      <c r="W42" s="11"/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5">
        <f t="shared" si="1"/>
        <v>9.4999999999999998E-3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s="11"/>
      <c r="V43" s="11"/>
      <c r="W43" s="11"/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5">
        <f t="shared" si="1"/>
        <v>8.5095669687814696E-3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s="11"/>
      <c r="V44" s="11"/>
      <c r="W44" s="11"/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5">
        <f t="shared" si="1"/>
        <v>8.5207023909803659E-3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s="11"/>
      <c r="V45" s="11"/>
      <c r="W45" s="11"/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5">
        <f t="shared" si="1"/>
        <v>7.4999999999999997E-3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  <c r="U46" s="11"/>
      <c r="V46" s="11"/>
      <c r="W46" s="11"/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5">
        <f t="shared" si="1"/>
        <v>1.0166666666666666E-2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s="11"/>
      <c r="V47" s="11"/>
      <c r="W47" s="11"/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5">
        <f t="shared" si="1"/>
        <v>5.1428571428571426E-3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  <c r="U48" s="11"/>
      <c r="V48" s="11"/>
      <c r="W48" s="11"/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5">
        <f t="shared" si="1"/>
        <v>1.3009822415924022E-2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s="11"/>
      <c r="V49" s="11"/>
      <c r="W49" s="11"/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5">
        <f t="shared" si="1"/>
        <v>1.7600741083835109E-2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s="11"/>
      <c r="V50" s="11"/>
      <c r="W50" s="11"/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5">
        <f t="shared" si="1"/>
        <v>7.2500000000000004E-3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s="11"/>
      <c r="V51" s="11"/>
      <c r="W51" s="11"/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5">
        <f t="shared" si="1"/>
        <v>3.6666666666666667E-2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s="11"/>
      <c r="V52" s="11"/>
      <c r="W52" s="11"/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5">
        <f t="shared" si="1"/>
        <v>8.450504189745774E-3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  <c r="U53" s="11"/>
      <c r="V53" s="11"/>
      <c r="W53" s="11"/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5">
        <f t="shared" si="1"/>
        <v>4.4746579468204111E-3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s="11"/>
      <c r="V54" s="11"/>
      <c r="W54" s="11"/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5">
        <f t="shared" si="1"/>
        <v>3.5573122529644272E-2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s="11"/>
      <c r="V55" s="11"/>
      <c r="W55" s="11"/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5">
        <f t="shared" si="1"/>
        <v>5.1485148514851488E-3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s="11"/>
      <c r="V56" s="11"/>
      <c r="W56" s="11"/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5">
        <f t="shared" si="1"/>
        <v>7.7547339945897202E-3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s="11"/>
      <c r="V57" s="11"/>
      <c r="W57" s="11"/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5">
        <f t="shared" si="1"/>
        <v>2.0277356951404264E-2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  <c r="U58" s="11"/>
      <c r="V58" s="11"/>
      <c r="W58" s="11"/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5">
        <f t="shared" si="1"/>
        <v>4.5142296368989206E-3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s="11"/>
      <c r="V59" s="11"/>
      <c r="W59" s="11"/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5">
        <f t="shared" si="1"/>
        <v>7.287921484792537E-3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s="11"/>
      <c r="V60" s="11"/>
      <c r="W60" s="11"/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5">
        <f t="shared" si="1"/>
        <v>1.6479285538078636E-3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  <c r="U61" s="11"/>
      <c r="V61" s="11"/>
      <c r="W61" s="11"/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5">
        <f t="shared" si="1"/>
        <v>2.3234150759520088E-2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  <c r="U62" s="11"/>
      <c r="V62" s="11"/>
      <c r="W62" s="11"/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5">
        <f t="shared" si="1"/>
        <v>3.1018206338503033E-3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  <c r="U63" s="11"/>
      <c r="V63" s="11"/>
      <c r="W63" s="11"/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5">
        <f t="shared" si="1"/>
        <v>1.034037052994399E-2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s="11"/>
      <c r="V64" s="11"/>
      <c r="W64" s="11"/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5">
        <f t="shared" si="1"/>
        <v>2.8189237877526571E-2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s="11"/>
      <c r="V65" s="11"/>
      <c r="W65" s="11"/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5">
        <f t="shared" si="1"/>
        <v>1.1538461538461539E-2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s="11"/>
      <c r="V66" s="11"/>
      <c r="W66" s="11"/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(E67/D67)*100</f>
        <v>107.52857142857141</v>
      </c>
      <c r="P67" s="5">
        <f t="shared" ref="P67:P130" si="7">AVERAGE(L67/E67)</f>
        <v>7.5727381426863296E-3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11">
        <f t="shared" ref="S67:S130" si="10">J67/$Z$4+25569</f>
        <v>41835.821226851855</v>
      </c>
      <c r="T67" s="11">
        <f t="shared" ref="T67:T130" si="11">I67/$Z$4+DATE(1970,1,1)</f>
        <v>41862.249305555553</v>
      </c>
      <c r="U67" s="11"/>
      <c r="V67" s="11"/>
      <c r="W67" s="11"/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5">
        <f t="shared" si="7"/>
        <v>1.0961214165261383E-2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  <c r="U68" s="11"/>
      <c r="V68" s="11"/>
      <c r="W68" s="11"/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5">
        <f t="shared" si="7"/>
        <v>8.6021505376344086E-3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  <c r="U69" s="11"/>
      <c r="V69" s="11"/>
      <c r="W69" s="11"/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5">
        <f t="shared" si="7"/>
        <v>4.7182175622542594E-2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  <c r="U70" s="11"/>
      <c r="V70" s="11"/>
      <c r="W70" s="11"/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5">
        <f t="shared" si="7"/>
        <v>1.6044376220792252E-2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  <c r="U71" s="11"/>
      <c r="V71" s="11"/>
      <c r="W71" s="11"/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5">
        <f t="shared" si="7"/>
        <v>2.6729559748427674E-2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  <c r="U72" s="11"/>
      <c r="V72" s="11"/>
      <c r="W72" s="11"/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5">
        <f t="shared" si="7"/>
        <v>1.4343343792021516E-2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  <c r="U73" s="11"/>
      <c r="V73" s="11"/>
      <c r="W73" s="11"/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5">
        <f t="shared" si="7"/>
        <v>1.7190775681341718E-2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  <c r="U74" s="11"/>
      <c r="V74" s="11"/>
      <c r="W74" s="11"/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5">
        <f t="shared" si="7"/>
        <v>0.02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  <c r="U75" s="11"/>
      <c r="V75" s="11"/>
      <c r="W75" s="11"/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5">
        <f t="shared" si="7"/>
        <v>5.1358339531753623E-2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  <c r="U76" s="11"/>
      <c r="V76" s="11"/>
      <c r="W76" s="11"/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5">
        <f t="shared" si="7"/>
        <v>1.1633663366336634E-2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  <c r="U77" s="11"/>
      <c r="V77" s="11"/>
      <c r="W77" s="11"/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5">
        <f t="shared" si="7"/>
        <v>3.2608695652173912E-2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  <c r="U78" s="11"/>
      <c r="V78" s="11"/>
      <c r="W78" s="11"/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5">
        <f t="shared" si="7"/>
        <v>1.6560509554140127E-2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  <c r="U79" s="11"/>
      <c r="V79" s="11"/>
      <c r="W79" s="11"/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5">
        <f t="shared" si="7"/>
        <v>2.5906735751295335E-2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  <c r="U80" s="11"/>
      <c r="V80" s="11"/>
      <c r="W80" s="11"/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5">
        <f t="shared" si="7"/>
        <v>2.4833434282253181E-2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  <c r="U81" s="11"/>
      <c r="V81" s="11"/>
      <c r="W81" s="11"/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5">
        <f t="shared" si="7"/>
        <v>3.6519036519036519E-3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  <c r="U82" s="11"/>
      <c r="V82" s="11"/>
      <c r="W82" s="11"/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5">
        <f t="shared" si="7"/>
        <v>1.8855218855218854E-2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  <c r="U83" s="11"/>
      <c r="V83" s="11"/>
      <c r="W83" s="11"/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5">
        <f t="shared" si="7"/>
        <v>2.4996875390576177E-2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  <c r="U84" s="11"/>
      <c r="V84" s="11"/>
      <c r="W84" s="11"/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5">
        <f t="shared" si="7"/>
        <v>6.3414634146341464E-2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  <c r="U85" s="11"/>
      <c r="V85" s="11"/>
      <c r="W85" s="11"/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5">
        <f t="shared" si="7"/>
        <v>1.4E-2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  <c r="U86" s="11"/>
      <c r="V86" s="11"/>
      <c r="W86" s="11"/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5">
        <f t="shared" si="7"/>
        <v>1.3944223107569721E-2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  <c r="U87" s="11"/>
      <c r="V87" s="11"/>
      <c r="W87" s="11"/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5">
        <f t="shared" si="7"/>
        <v>2.6612398246712585E-3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  <c r="U88" s="11"/>
      <c r="V88" s="11"/>
      <c r="W88" s="11"/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5">
        <f t="shared" si="7"/>
        <v>9.5602294455066923E-3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  <c r="U89" s="11"/>
      <c r="V89" s="11"/>
      <c r="W89" s="11"/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5">
        <f t="shared" si="7"/>
        <v>1.6666666666666666E-2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  <c r="U90" s="11"/>
      <c r="V90" s="11"/>
      <c r="W90" s="11"/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5">
        <f t="shared" si="7"/>
        <v>8.1112398609501733E-3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  <c r="U91" s="11"/>
      <c r="V91" s="11"/>
      <c r="W91" s="11"/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5">
        <f t="shared" si="7"/>
        <v>3.1872509960159362E-2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  <c r="U92" s="11"/>
      <c r="V92" s="11"/>
      <c r="W92" s="11"/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5">
        <f t="shared" si="7"/>
        <v>1.2777777777777779E-2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  <c r="U93" s="11"/>
      <c r="V93" s="11"/>
      <c r="W93" s="11"/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5">
        <f t="shared" si="7"/>
        <v>8.1749049429657803E-3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  <c r="U94" s="11"/>
      <c r="V94" s="11"/>
      <c r="W94" s="11"/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5">
        <f t="shared" si="7"/>
        <v>1.3562386980108499E-2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  <c r="U95" s="11"/>
      <c r="V95" s="11"/>
      <c r="W95" s="11"/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5">
        <f t="shared" si="7"/>
        <v>4.6153846153846156E-2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  <c r="U96" s="11"/>
      <c r="V96" s="11"/>
      <c r="W96" s="11"/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5">
        <f t="shared" si="7"/>
        <v>4.5652173913043478E-2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  <c r="U97" s="11"/>
      <c r="V97" s="11"/>
      <c r="W97" s="11"/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5">
        <f t="shared" si="7"/>
        <v>1.9767441860465116E-2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  <c r="U98" s="11"/>
      <c r="V98" s="11"/>
      <c r="W98" s="11"/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5">
        <f t="shared" si="7"/>
        <v>1.8823529411764704E-2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  <c r="U99" s="11"/>
      <c r="V99" s="11"/>
      <c r="W99" s="11"/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5">
        <f t="shared" si="7"/>
        <v>1.7647058823529412E-2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  <c r="U100" s="11"/>
      <c r="V100" s="11"/>
      <c r="W100" s="11"/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5">
        <f t="shared" si="7"/>
        <v>2.4523828987165864E-2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  <c r="U101" s="11"/>
      <c r="V101" s="11"/>
      <c r="W101" s="11"/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5">
        <f t="shared" si="7"/>
        <v>5.1999999999999998E-3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  <c r="U102" s="11"/>
      <c r="V102" s="11"/>
      <c r="W102" s="11"/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5">
        <f t="shared" si="7"/>
        <v>0.01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  <c r="U103" s="11"/>
      <c r="V103" s="11"/>
      <c r="W103" s="11"/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5">
        <f t="shared" si="7"/>
        <v>8.4801043705153289E-3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  <c r="U104" s="11"/>
      <c r="V104" s="11"/>
      <c r="W104" s="11"/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5">
        <f t="shared" si="7"/>
        <v>3.5844915874177027E-2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  <c r="U105" s="11"/>
      <c r="V105" s="11"/>
      <c r="W105" s="11"/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5">
        <f t="shared" si="7"/>
        <v>1.6666666666666666E-2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  <c r="U106" s="11"/>
      <c r="V106" s="11"/>
      <c r="W106" s="11"/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5">
        <f t="shared" si="7"/>
        <v>2.5391451544646636E-2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  <c r="U107" s="11"/>
      <c r="V107" s="11"/>
      <c r="W107" s="11"/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5">
        <f t="shared" si="7"/>
        <v>5.3731343283582086E-3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  <c r="U108" s="11"/>
      <c r="V108" s="11"/>
      <c r="W108" s="11"/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5">
        <f t="shared" si="7"/>
        <v>8.9785296031229672E-3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  <c r="U109" s="11"/>
      <c r="V109" s="11"/>
      <c r="W109" s="11"/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5">
        <f t="shared" si="7"/>
        <v>1.2702702702702703E-2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  <c r="U110" s="11"/>
      <c r="V110" s="11"/>
      <c r="W110" s="11"/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5">
        <f t="shared" si="7"/>
        <v>2.1412300683371299E-2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  <c r="U111" s="11"/>
      <c r="V111" s="11"/>
      <c r="W111" s="11"/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5">
        <f t="shared" si="7"/>
        <v>1.5294117647058824E-2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  <c r="U112" s="11"/>
      <c r="V112" s="11"/>
      <c r="W112" s="11"/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5">
        <f t="shared" si="7"/>
        <v>9.7966728280961188E-3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  <c r="U113" s="11"/>
      <c r="V113" s="11"/>
      <c r="W113" s="11"/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5">
        <f t="shared" si="7"/>
        <v>1.5576923076923077E-2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  <c r="U114" s="11"/>
      <c r="V114" s="11"/>
      <c r="W114" s="11"/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5">
        <f t="shared" si="7"/>
        <v>1.1063829787234043E-2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  <c r="U115" s="11"/>
      <c r="V115" s="11"/>
      <c r="W115" s="11"/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5">
        <f t="shared" si="7"/>
        <v>1.1290322580645161E-2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  <c r="U116" s="11"/>
      <c r="V116" s="11"/>
      <c r="W116" s="11"/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5">
        <f t="shared" si="7"/>
        <v>3.4810126582278479E-2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  <c r="U117" s="11"/>
      <c r="V117" s="11"/>
      <c r="W117" s="11"/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5">
        <f t="shared" si="7"/>
        <v>1.4328808446455505E-2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  <c r="U118" s="11"/>
      <c r="V118" s="11"/>
      <c r="W118" s="11"/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5">
        <f t="shared" si="7"/>
        <v>5.9705189044318941E-3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  <c r="U119" s="11"/>
      <c r="V119" s="11"/>
      <c r="W119" s="11"/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5">
        <f t="shared" si="7"/>
        <v>6.9007251069612393E-3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  <c r="U120" s="11"/>
      <c r="V120" s="11"/>
      <c r="W120" s="11"/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5">
        <f t="shared" si="7"/>
        <v>1.0888437656337365E-2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  <c r="U121" s="11"/>
      <c r="V121" s="11"/>
      <c r="W121" s="11"/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5">
        <f t="shared" si="7"/>
        <v>0.1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  <c r="U122" s="11"/>
      <c r="V122" s="11"/>
      <c r="W122" s="11"/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  <c r="U123" s="11"/>
      <c r="V123" s="11"/>
      <c r="W123" s="11"/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  <c r="U124" s="11"/>
      <c r="V124" s="11"/>
      <c r="W124" s="11"/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5">
        <f t="shared" si="7"/>
        <v>3.9735099337748346E-2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  <c r="U125" s="11"/>
      <c r="V125" s="11"/>
      <c r="W125" s="11"/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  <c r="U126" s="11"/>
      <c r="V126" s="11"/>
      <c r="W126" s="11"/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5">
        <f t="shared" si="7"/>
        <v>8.5714285714285715E-2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  <c r="U127" s="11"/>
      <c r="V127" s="11"/>
      <c r="W127" s="11"/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5">
        <f t="shared" si="7"/>
        <v>9.372746935832732E-3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  <c r="U128" s="11"/>
      <c r="V128" s="11"/>
      <c r="W128" s="11"/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5">
        <f t="shared" si="7"/>
        <v>2.1052631578947368E-2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  <c r="U129" s="11"/>
      <c r="V129" s="11"/>
      <c r="W129" s="11"/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1.867</v>
      </c>
      <c r="P130" s="5">
        <f t="shared" si="7"/>
        <v>3.2137118371719335E-3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  <c r="U130" s="11"/>
      <c r="V130" s="11"/>
      <c r="W130" s="11"/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(E131/D131)*100</f>
        <v>0</v>
      </c>
      <c r="P131" s="5" t="e">
        <f t="shared" ref="P131:P194" si="13">AVERAGE(L131/E131)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11">
        <f t="shared" ref="S131:S194" si="16">J131/$Z$4+25569</f>
        <v>41882.937303240738</v>
      </c>
      <c r="T131" s="11">
        <f t="shared" ref="T131:T194" si="17">I131/$Z$4+DATE(1970,1,1)</f>
        <v>41942.937303240738</v>
      </c>
      <c r="U131" s="11"/>
      <c r="V131" s="11"/>
      <c r="W131" s="11"/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  <c r="U132" s="11"/>
      <c r="V132" s="11"/>
      <c r="W132" s="11"/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  <c r="U133" s="11"/>
      <c r="V133" s="11"/>
      <c r="W133" s="11"/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5">
        <f t="shared" si="13"/>
        <v>1.0581319399085565E-2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  <c r="U134" s="11"/>
      <c r="V134" s="11"/>
      <c r="W134" s="11"/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  <c r="U135" s="11"/>
      <c r="V135" s="11"/>
      <c r="W135" s="11"/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  <c r="U136" s="11"/>
      <c r="V136" s="11"/>
      <c r="W136" s="11"/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5">
        <f t="shared" si="13"/>
        <v>1.2406947890818859E-2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  <c r="U137" s="11"/>
      <c r="V137" s="11"/>
      <c r="W137" s="11"/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  <c r="U138" s="11"/>
      <c r="V138" s="11"/>
      <c r="W138" s="11"/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  <c r="U139" s="11"/>
      <c r="V139" s="11"/>
      <c r="W139" s="11"/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5">
        <f t="shared" si="13"/>
        <v>1.2308998302207131E-2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  <c r="U140" s="11"/>
      <c r="V140" s="11"/>
      <c r="W140" s="11"/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5">
        <f t="shared" si="13"/>
        <v>2E-3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  <c r="U141" s="11"/>
      <c r="V141" s="11"/>
      <c r="W141" s="11"/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  <c r="U142" s="11"/>
      <c r="V142" s="11"/>
      <c r="W142" s="11"/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5">
        <f t="shared" si="13"/>
        <v>2.1655065738592421E-2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  <c r="U143" s="11"/>
      <c r="V143" s="11"/>
      <c r="W143" s="11"/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5">
        <f t="shared" si="13"/>
        <v>0.1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  <c r="U144" s="11"/>
      <c r="V144" s="11"/>
      <c r="W144" s="11"/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  <c r="U145" s="11"/>
      <c r="V145" s="11"/>
      <c r="W145" s="11"/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5">
        <f t="shared" si="13"/>
        <v>1.7874396135265702E-2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  <c r="U146" s="11"/>
      <c r="V146" s="11"/>
      <c r="W146" s="11"/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5">
        <f t="shared" si="13"/>
        <v>2.6627218934911243E-2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  <c r="U147" s="11"/>
      <c r="V147" s="11"/>
      <c r="W147" s="11"/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5">
        <f t="shared" si="13"/>
        <v>2.6086956521739129E-2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  <c r="U148" s="11"/>
      <c r="V148" s="11"/>
      <c r="W148" s="11"/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  <c r="U149" s="11"/>
      <c r="V149" s="11"/>
      <c r="W149" s="11"/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5">
        <f t="shared" si="13"/>
        <v>0.05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  <c r="U150" s="11"/>
      <c r="V150" s="11"/>
      <c r="W150" s="11"/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5">
        <f t="shared" si="13"/>
        <v>6.5217391304347824E-2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  <c r="U151" s="11"/>
      <c r="V151" s="11"/>
      <c r="W151" s="11"/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5">
        <f t="shared" si="13"/>
        <v>2.2250265674814028E-3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  <c r="U152" s="11"/>
      <c r="V152" s="11"/>
      <c r="W152" s="11"/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5">
        <f t="shared" si="13"/>
        <v>3.5714285714285712E-2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  <c r="U153" s="11"/>
      <c r="V153" s="11"/>
      <c r="W153" s="11"/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5">
        <f t="shared" si="13"/>
        <v>6.6666666666666666E-2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  <c r="U154" s="11"/>
      <c r="V154" s="11"/>
      <c r="W154" s="11"/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5">
        <f t="shared" si="13"/>
        <v>2.7855153203342618E-2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  <c r="U155" s="11"/>
      <c r="V155" s="11"/>
      <c r="W155" s="11"/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5">
        <f t="shared" si="13"/>
        <v>7.4999999999999997E-2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  <c r="U156" s="11"/>
      <c r="V156" s="11"/>
      <c r="W156" s="11"/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5">
        <f t="shared" si="13"/>
        <v>4.9382716049382713E-2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  <c r="U157" s="11"/>
      <c r="V157" s="11"/>
      <c r="W157" s="11"/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5">
        <f t="shared" si="13"/>
        <v>8.4033613445378148E-3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  <c r="U158" s="11"/>
      <c r="V158" s="11"/>
      <c r="W158" s="11"/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5">
        <f t="shared" si="13"/>
        <v>0.25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  <c r="U159" s="11"/>
      <c r="V159" s="11"/>
      <c r="W159" s="11"/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  <c r="U160" s="11"/>
      <c r="V160" s="11"/>
      <c r="W160" s="11"/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5">
        <f t="shared" si="13"/>
        <v>0.1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  <c r="U161" s="11"/>
      <c r="V161" s="11"/>
      <c r="W161" s="11"/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  <c r="U162" s="11"/>
      <c r="V162" s="11"/>
      <c r="W162" s="11"/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5">
        <f t="shared" si="13"/>
        <v>0.2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  <c r="U163" s="11"/>
      <c r="V163" s="11"/>
      <c r="W163" s="11"/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5">
        <f t="shared" si="13"/>
        <v>2.2988505747126436E-2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  <c r="U164" s="11"/>
      <c r="V164" s="11"/>
      <c r="W164" s="11"/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  <c r="U165" s="11"/>
      <c r="V165" s="11"/>
      <c r="W165" s="11"/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5">
        <f t="shared" si="13"/>
        <v>1.0937499999999999E-2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  <c r="U166" s="11"/>
      <c r="V166" s="11"/>
      <c r="W166" s="11"/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  <c r="U167" s="11"/>
      <c r="V167" s="11"/>
      <c r="W167" s="11"/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5">
        <f t="shared" si="13"/>
        <v>3.3333333333333332E-4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  <c r="U168" s="11"/>
      <c r="V168" s="11"/>
      <c r="W168" s="11"/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5">
        <f t="shared" si="13"/>
        <v>0.18181818181818182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  <c r="U169" s="11"/>
      <c r="V169" s="11"/>
      <c r="W169" s="11"/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5">
        <f t="shared" si="13"/>
        <v>9.2307692307692316E-3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  <c r="U170" s="11"/>
      <c r="V170" s="11"/>
      <c r="W170" s="11"/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5">
        <f t="shared" si="13"/>
        <v>1.7857142857142856E-2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  <c r="U171" s="11"/>
      <c r="V171" s="11"/>
      <c r="W171" s="11"/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5">
        <f t="shared" si="13"/>
        <v>3.0769230769230771E-2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  <c r="U172" s="11"/>
      <c r="V172" s="11"/>
      <c r="W172" s="11"/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  <c r="U173" s="11"/>
      <c r="V173" s="11"/>
      <c r="W173" s="11"/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  <c r="U174" s="11"/>
      <c r="V174" s="11"/>
      <c r="W174" s="11"/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  <c r="U175" s="11"/>
      <c r="V175" s="11"/>
      <c r="W175" s="11"/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  <c r="U176" s="11"/>
      <c r="V176" s="11"/>
      <c r="W176" s="11"/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5">
        <f t="shared" si="13"/>
        <v>2.0046260601387818E-2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  <c r="U177" s="11"/>
      <c r="V177" s="11"/>
      <c r="W177" s="11"/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  <c r="U178" s="11"/>
      <c r="V178" s="11"/>
      <c r="W178" s="11"/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5">
        <f t="shared" si="13"/>
        <v>3.888888888888889E-2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  <c r="U179" s="11"/>
      <c r="V179" s="11"/>
      <c r="W179" s="11"/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  <c r="U180" s="11"/>
      <c r="V180" s="11"/>
      <c r="W180" s="11"/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5">
        <f t="shared" si="13"/>
        <v>0.01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  <c r="U181" s="11"/>
      <c r="V181" s="11"/>
      <c r="W181" s="11"/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5">
        <f t="shared" si="13"/>
        <v>3.2418952618453865E-2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  <c r="U182" s="11"/>
      <c r="V182" s="11"/>
      <c r="W182" s="11"/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5">
        <f t="shared" si="13"/>
        <v>5.5401662049861496E-3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  <c r="U183" s="11"/>
      <c r="V183" s="11"/>
      <c r="W183" s="11"/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  <c r="U184" s="11"/>
      <c r="V184" s="11"/>
      <c r="W184" s="11"/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5">
        <f t="shared" si="13"/>
        <v>2.6773761713520749E-3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  <c r="U185" s="11"/>
      <c r="V185" s="11"/>
      <c r="W185" s="11"/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5">
        <f t="shared" si="13"/>
        <v>3.9215686274509803E-2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  <c r="U186" s="11"/>
      <c r="V186" s="11"/>
      <c r="W186" s="11"/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5">
        <f t="shared" si="13"/>
        <v>4.5454545454545452E-3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  <c r="U187" s="11"/>
      <c r="V187" s="11"/>
      <c r="W187" s="11"/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  <c r="U188" s="11"/>
      <c r="V188" s="11"/>
      <c r="W188" s="11"/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5">
        <f t="shared" si="13"/>
        <v>6.2500000000000003E-3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  <c r="U189" s="11"/>
      <c r="V189" s="11"/>
      <c r="W189" s="11"/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  <c r="U190" s="11"/>
      <c r="V190" s="11"/>
      <c r="W190" s="11"/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5">
        <f t="shared" si="13"/>
        <v>1.4492753623188406E-2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  <c r="U191" s="11"/>
      <c r="V191" s="11"/>
      <c r="W191" s="11"/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5">
        <f t="shared" si="13"/>
        <v>0.02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  <c r="U192" s="11"/>
      <c r="V192" s="11"/>
      <c r="W192" s="11"/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5">
        <f t="shared" si="13"/>
        <v>1.2E-2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  <c r="U193" s="11"/>
      <c r="V193" s="11"/>
      <c r="W193" s="11"/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1.6999999999999999E-3</v>
      </c>
      <c r="P194" s="5">
        <f t="shared" si="13"/>
        <v>0.17647058823529413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  <c r="U194" s="11"/>
      <c r="V194" s="11"/>
      <c r="W194" s="11"/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(E195/D195)*100</f>
        <v>0</v>
      </c>
      <c r="P195" s="5" t="e">
        <f t="shared" ref="P195:P258" si="19">AVERAGE(L195/E195)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11">
        <f t="shared" ref="S195:S258" si="22">J195/$Z$4+25569</f>
        <v>41911.934791666667</v>
      </c>
      <c r="T195" s="11">
        <f t="shared" ref="T195:T258" si="23">I195/$Z$4+DATE(1970,1,1)</f>
        <v>41971.976458333331</v>
      </c>
      <c r="U195" s="11"/>
      <c r="V195" s="11"/>
      <c r="W195" s="11"/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  <c r="U196" s="11"/>
      <c r="V196" s="11"/>
      <c r="W196" s="11"/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  <c r="U197" s="11"/>
      <c r="V197" s="11"/>
      <c r="W197" s="11"/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5">
        <f t="shared" si="19"/>
        <v>1.2969283276450512E-2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  <c r="U198" s="11"/>
      <c r="V198" s="11"/>
      <c r="W198" s="11"/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5">
        <f t="shared" si="19"/>
        <v>3.0534351145038167E-2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  <c r="U199" s="11"/>
      <c r="V199" s="11"/>
      <c r="W199" s="11"/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5">
        <f t="shared" si="19"/>
        <v>2.1505376344086023E-2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  <c r="U200" s="11"/>
      <c r="V200" s="11"/>
      <c r="W200" s="11"/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  <c r="U201" s="11"/>
      <c r="V201" s="11"/>
      <c r="W201" s="11"/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5">
        <f t="shared" si="19"/>
        <v>1.1453660398969171E-2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  <c r="U202" s="11"/>
      <c r="V202" s="11"/>
      <c r="W202" s="11"/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5">
        <f t="shared" si="19"/>
        <v>1.8421052631578946E-2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  <c r="U203" s="11"/>
      <c r="V203" s="11"/>
      <c r="W203" s="11"/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  <c r="U204" s="11"/>
      <c r="V204" s="11"/>
      <c r="W204" s="11"/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5">
        <f t="shared" si="19"/>
        <v>1.0723860589812333E-2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  <c r="U205" s="11"/>
      <c r="V205" s="11"/>
      <c r="W205" s="11"/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5">
        <f t="shared" si="19"/>
        <v>8.4973548450694974E-3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  <c r="U206" s="11"/>
      <c r="V206" s="11"/>
      <c r="W206" s="11"/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5">
        <f t="shared" si="19"/>
        <v>1.3076923076923076E-2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  <c r="U207" s="11"/>
      <c r="V207" s="11"/>
      <c r="W207" s="11"/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  <c r="U208" s="11"/>
      <c r="V208" s="11"/>
      <c r="W208" s="11"/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5">
        <f t="shared" si="19"/>
        <v>6.1032863849765258E-3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  <c r="U209" s="11"/>
      <c r="V209" s="11"/>
      <c r="W209" s="11"/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  <c r="U210" s="11"/>
      <c r="V210" s="11"/>
      <c r="W210" s="11"/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  <c r="U211" s="11"/>
      <c r="V211" s="11"/>
      <c r="W211" s="11"/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5">
        <f t="shared" si="19"/>
        <v>1.089108910891089E-2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  <c r="U212" s="11"/>
      <c r="V212" s="11"/>
      <c r="W212" s="11"/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5">
        <f t="shared" si="19"/>
        <v>5.3811659192825115E-3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  <c r="U213" s="11"/>
      <c r="V213" s="11"/>
      <c r="W213" s="11"/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  <c r="U214" s="11"/>
      <c r="V214" s="11"/>
      <c r="W214" s="11"/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5">
        <f t="shared" si="19"/>
        <v>0.05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  <c r="U215" s="11"/>
      <c r="V215" s="11"/>
      <c r="W215" s="11"/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  <c r="U216" s="11"/>
      <c r="V216" s="11"/>
      <c r="W216" s="11"/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5">
        <f t="shared" si="19"/>
        <v>0.1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  <c r="U217" s="11"/>
      <c r="V217" s="11"/>
      <c r="W217" s="11"/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5">
        <f t="shared" si="19"/>
        <v>3.0162424656776741E-3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  <c r="U218" s="11"/>
      <c r="V218" s="11"/>
      <c r="W218" s="11"/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5">
        <f t="shared" si="19"/>
        <v>3.1817801222473415E-3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  <c r="U219" s="11"/>
      <c r="V219" s="11"/>
      <c r="W219" s="11"/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5">
        <f t="shared" si="19"/>
        <v>0.01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  <c r="U220" s="11"/>
      <c r="V220" s="11"/>
      <c r="W220" s="11"/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5">
        <f t="shared" si="19"/>
        <v>8.621667612024958E-3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  <c r="U221" s="11"/>
      <c r="V221" s="11"/>
      <c r="W221" s="11"/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5">
        <f t="shared" si="19"/>
        <v>8.3333333333333332E-3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  <c r="U222" s="11"/>
      <c r="V222" s="11"/>
      <c r="W222" s="11"/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  <c r="U223" s="11"/>
      <c r="V223" s="11"/>
      <c r="W223" s="11"/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5">
        <f t="shared" si="19"/>
        <v>1.5384615384615385E-2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  <c r="U224" s="11"/>
      <c r="V224" s="11"/>
      <c r="W224" s="11"/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  <c r="U225" s="11"/>
      <c r="V225" s="11"/>
      <c r="W225" s="11"/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  <c r="U226" s="11"/>
      <c r="V226" s="11"/>
      <c r="W226" s="11"/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  <c r="U227" s="11"/>
      <c r="V227" s="11"/>
      <c r="W227" s="11"/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5">
        <f t="shared" si="19"/>
        <v>8.0000000000000002E-3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  <c r="U228" s="11"/>
      <c r="V228" s="11"/>
      <c r="W228" s="11"/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  <c r="U229" s="11"/>
      <c r="V229" s="11"/>
      <c r="W229" s="11"/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  <c r="U230" s="11"/>
      <c r="V230" s="11"/>
      <c r="W230" s="11"/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  <c r="U231" s="11"/>
      <c r="V231" s="11"/>
      <c r="W231" s="11"/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5">
        <f t="shared" si="19"/>
        <v>3.3333333333333333E-2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  <c r="U232" s="11"/>
      <c r="V232" s="11"/>
      <c r="W232" s="11"/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  <c r="U233" s="11"/>
      <c r="V233" s="11"/>
      <c r="W233" s="11"/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5">
        <f t="shared" si="19"/>
        <v>6.363636363636363E-2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  <c r="U234" s="11"/>
      <c r="V234" s="11"/>
      <c r="W234" s="11"/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  <c r="U235" s="11"/>
      <c r="V235" s="11"/>
      <c r="W235" s="11"/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5">
        <f t="shared" si="19"/>
        <v>1.2468827930174564E-2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  <c r="U236" s="11"/>
      <c r="V236" s="11"/>
      <c r="W236" s="11"/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  <c r="U237" s="11"/>
      <c r="V237" s="11"/>
      <c r="W237" s="11"/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  <c r="U238" s="11"/>
      <c r="V238" s="11"/>
      <c r="W238" s="11"/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5">
        <f t="shared" si="19"/>
        <v>0.02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  <c r="U239" s="11"/>
      <c r="V239" s="11"/>
      <c r="W239" s="11"/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  <c r="U240" s="11"/>
      <c r="V240" s="11"/>
      <c r="W240" s="11"/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5">
        <f t="shared" si="19"/>
        <v>0.02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  <c r="U241" s="11"/>
      <c r="V241" s="11"/>
      <c r="W241" s="11"/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5">
        <f t="shared" si="19"/>
        <v>8.4855361867858525E-3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  <c r="U242" s="11"/>
      <c r="V242" s="11"/>
      <c r="W242" s="11"/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5">
        <f t="shared" si="19"/>
        <v>9.1707317073170726E-3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  <c r="U243" s="11"/>
      <c r="V243" s="11"/>
      <c r="W243" s="11"/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5">
        <f t="shared" si="19"/>
        <v>1.3694915254237288E-2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  <c r="U244" s="11"/>
      <c r="V244" s="11"/>
      <c r="W244" s="11"/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5">
        <f t="shared" si="19"/>
        <v>1.2788521522145976E-2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  <c r="U245" s="11"/>
      <c r="V245" s="11"/>
      <c r="W245" s="11"/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5">
        <f t="shared" si="19"/>
        <v>2.1097576290342836E-2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  <c r="U246" s="11"/>
      <c r="V246" s="11"/>
      <c r="W246" s="11"/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5">
        <f t="shared" si="19"/>
        <v>1.8511376783648285E-2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  <c r="U247" s="11"/>
      <c r="V247" s="11"/>
      <c r="W247" s="11"/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5">
        <f t="shared" si="19"/>
        <v>1.4600929745302168E-2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  <c r="U248" s="11"/>
      <c r="V248" s="11"/>
      <c r="W248" s="11"/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5">
        <f t="shared" si="19"/>
        <v>9.2468307233407911E-3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  <c r="U249" s="11"/>
      <c r="V249" s="11"/>
      <c r="W249" s="11"/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5">
        <f t="shared" si="19"/>
        <v>1.6950529994311124E-3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  <c r="U250" s="11"/>
      <c r="V250" s="11"/>
      <c r="W250" s="11"/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5">
        <f t="shared" si="19"/>
        <v>2.0811193765497699E-2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  <c r="U251" s="11"/>
      <c r="V251" s="11"/>
      <c r="W251" s="11"/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5">
        <f t="shared" si="19"/>
        <v>1.3796369376479874E-2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  <c r="U252" s="11"/>
      <c r="V252" s="11"/>
      <c r="W252" s="11"/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5">
        <f t="shared" si="19"/>
        <v>1.7519908987485778E-2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  <c r="U253" s="11"/>
      <c r="V253" s="11"/>
      <c r="W253" s="11"/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5">
        <f t="shared" si="19"/>
        <v>1.1703511053315995E-2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  <c r="U254" s="11"/>
      <c r="V254" s="11"/>
      <c r="W254" s="11"/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5">
        <f t="shared" si="19"/>
        <v>4.6326935804103242E-3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  <c r="U255" s="11"/>
      <c r="V255" s="11"/>
      <c r="W255" s="11"/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5">
        <f t="shared" si="19"/>
        <v>1.1187380065228838E-2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  <c r="U256" s="11"/>
      <c r="V256" s="11"/>
      <c r="W256" s="11"/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5">
        <f t="shared" si="19"/>
        <v>2.2017506259764414E-2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  <c r="U257" s="11"/>
      <c r="V257" s="11"/>
      <c r="W257" s="11"/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139.1</v>
      </c>
      <c r="P258" s="5">
        <f t="shared" si="19"/>
        <v>1.5207653597301333E-2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  <c r="U258" s="11"/>
      <c r="V258" s="11"/>
      <c r="W258" s="11"/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(E259/D259)*100</f>
        <v>106.72648571428572</v>
      </c>
      <c r="P259" s="5">
        <f t="shared" ref="P259:P322" si="25">AVERAGE(L259/E259)</f>
        <v>1.4991592661294146E-2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11">
        <f t="shared" ref="S259:S322" si="28">J259/$Z$4+25569</f>
        <v>42479.626875000002</v>
      </c>
      <c r="T259" s="11">
        <f t="shared" ref="T259:T322" si="29">I259/$Z$4+DATE(1970,1,1)</f>
        <v>42509.626875000002</v>
      </c>
      <c r="U259" s="11"/>
      <c r="V259" s="11"/>
      <c r="W259" s="11"/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5">
        <f t="shared" si="25"/>
        <v>1.1998186320672457E-2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  <c r="U260" s="11"/>
      <c r="V260" s="11"/>
      <c r="W260" s="11"/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5">
        <f t="shared" si="25"/>
        <v>9.5196305494039523E-3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  <c r="U261" s="11"/>
      <c r="V261" s="11"/>
      <c r="W261" s="11"/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5">
        <f t="shared" si="25"/>
        <v>8.2706766917293225E-3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  <c r="U262" s="11"/>
      <c r="V262" s="11"/>
      <c r="W262" s="11"/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5">
        <f t="shared" si="25"/>
        <v>1.0242085661080074E-2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  <c r="U263" s="11"/>
      <c r="V263" s="11"/>
      <c r="W263" s="11"/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5">
        <f t="shared" si="25"/>
        <v>2.4166666666666666E-2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  <c r="U264" s="11"/>
      <c r="V264" s="11"/>
      <c r="W264" s="11"/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5">
        <f t="shared" si="25"/>
        <v>3.2621652850736121E-2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  <c r="U265" s="11"/>
      <c r="V265" s="11"/>
      <c r="W265" s="11"/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5">
        <f t="shared" si="25"/>
        <v>1.5397631133671742E-2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  <c r="U266" s="11"/>
      <c r="V266" s="11"/>
      <c r="W266" s="11"/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5">
        <f t="shared" si="25"/>
        <v>1.044104410441044E-2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  <c r="U267" s="11"/>
      <c r="V267" s="11"/>
      <c r="W267" s="11"/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5">
        <f t="shared" si="25"/>
        <v>2.4742268041237112E-2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  <c r="U268" s="11"/>
      <c r="V268" s="11"/>
      <c r="W268" s="11"/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5">
        <f t="shared" si="25"/>
        <v>1.2726139645087247E-2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  <c r="U269" s="11"/>
      <c r="V269" s="11"/>
      <c r="W269" s="11"/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5">
        <f t="shared" si="25"/>
        <v>1.992818671454219E-2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  <c r="U270" s="11"/>
      <c r="V270" s="11"/>
      <c r="W270" s="11"/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5">
        <f t="shared" si="25"/>
        <v>1.0839904459418516E-2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  <c r="U271" s="11"/>
      <c r="V271" s="11"/>
      <c r="W271" s="11"/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5">
        <f t="shared" si="25"/>
        <v>1.7378917378917377E-2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  <c r="U272" s="11"/>
      <c r="V272" s="11"/>
      <c r="W272" s="11"/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5">
        <f t="shared" si="25"/>
        <v>9.1389631894026237E-3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  <c r="U273" s="11"/>
      <c r="V273" s="11"/>
      <c r="W273" s="11"/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5">
        <f t="shared" si="25"/>
        <v>1.2211136180469321E-2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  <c r="U274" s="11"/>
      <c r="V274" s="11"/>
      <c r="W274" s="11"/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5">
        <f t="shared" si="25"/>
        <v>2.1897309043403066E-2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  <c r="U275" s="11"/>
      <c r="V275" s="11"/>
      <c r="W275" s="11"/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5">
        <f t="shared" si="25"/>
        <v>1.8108974358974361E-2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  <c r="U276" s="11"/>
      <c r="V276" s="11"/>
      <c r="W276" s="11"/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5">
        <f t="shared" si="25"/>
        <v>1.5314359518427972E-2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  <c r="U277" s="11"/>
      <c r="V277" s="11"/>
      <c r="W277" s="11"/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5">
        <f t="shared" si="25"/>
        <v>1.0501355013550135E-2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  <c r="U278" s="11"/>
      <c r="V278" s="11"/>
      <c r="W278" s="11"/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5">
        <f t="shared" si="25"/>
        <v>1.3254724870379661E-2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  <c r="U279" s="11"/>
      <c r="V279" s="11"/>
      <c r="W279" s="11"/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5">
        <f t="shared" si="25"/>
        <v>1.0223185692466868E-2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  <c r="U280" s="11"/>
      <c r="V280" s="11"/>
      <c r="W280" s="11"/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5">
        <f t="shared" si="25"/>
        <v>1.1404380254194288E-2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  <c r="U281" s="11"/>
      <c r="V281" s="11"/>
      <c r="W281" s="11"/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5">
        <f t="shared" si="25"/>
        <v>1.8265191105646072E-2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  <c r="U282" s="11"/>
      <c r="V282" s="11"/>
      <c r="W282" s="11"/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5">
        <f t="shared" si="25"/>
        <v>1.1911367364662744E-2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  <c r="U283" s="11"/>
      <c r="V283" s="11"/>
      <c r="W283" s="11"/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5">
        <f t="shared" si="25"/>
        <v>3.931042055561656E-3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  <c r="U284" s="11"/>
      <c r="V284" s="11"/>
      <c r="W284" s="11"/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5">
        <f t="shared" si="25"/>
        <v>9.8205799490010473E-3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  <c r="U285" s="11"/>
      <c r="V285" s="11"/>
      <c r="W285" s="11"/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5">
        <f t="shared" si="25"/>
        <v>1.8159895972469597E-2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  <c r="U286" s="11"/>
      <c r="V286" s="11"/>
      <c r="W286" s="11"/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5">
        <f t="shared" si="25"/>
        <v>1.7574248076587511E-2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  <c r="U287" s="11"/>
      <c r="V287" s="11"/>
      <c r="W287" s="11"/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5">
        <f t="shared" si="25"/>
        <v>8.2452818664875104E-3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  <c r="U288" s="11"/>
      <c r="V288" s="11"/>
      <c r="W288" s="11"/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5">
        <f t="shared" si="25"/>
        <v>1.0966156173189639E-2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  <c r="U289" s="11"/>
      <c r="V289" s="11"/>
      <c r="W289" s="11"/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5">
        <f t="shared" si="25"/>
        <v>8.6618993278017326E-3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  <c r="U290" s="11"/>
      <c r="V290" s="11"/>
      <c r="W290" s="11"/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5">
        <f t="shared" si="25"/>
        <v>1.4755453793805254E-2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  <c r="U291" s="11"/>
      <c r="V291" s="11"/>
      <c r="W291" s="11"/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5">
        <f t="shared" si="25"/>
        <v>3.4994167638726877E-2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  <c r="U292" s="11"/>
      <c r="V292" s="11"/>
      <c r="W292" s="11"/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5">
        <f t="shared" si="25"/>
        <v>2.1329778370271623E-2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  <c r="U293" s="11"/>
      <c r="V293" s="11"/>
      <c r="W293" s="11"/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5">
        <f t="shared" si="25"/>
        <v>6.4757481262363694E-3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  <c r="U294" s="11"/>
      <c r="V294" s="11"/>
      <c r="W294" s="11"/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5">
        <f t="shared" si="25"/>
        <v>4.9696509863429439E-3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  <c r="U295" s="11"/>
      <c r="V295" s="11"/>
      <c r="W295" s="11"/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5">
        <f t="shared" si="25"/>
        <v>0.01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  <c r="U296" s="11"/>
      <c r="V296" s="11"/>
      <c r="W296" s="11"/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5">
        <f t="shared" si="25"/>
        <v>9.9918022146040786E-3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  <c r="U297" s="11"/>
      <c r="V297" s="11"/>
      <c r="W297" s="11"/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5">
        <f t="shared" si="25"/>
        <v>4.3461342146889227E-3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  <c r="U298" s="11"/>
      <c r="V298" s="11"/>
      <c r="W298" s="11"/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5">
        <f t="shared" si="25"/>
        <v>7.0548489666136726E-3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  <c r="U299" s="11"/>
      <c r="V299" s="11"/>
      <c r="W299" s="11"/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5">
        <f t="shared" si="25"/>
        <v>1.7748008011957903E-2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  <c r="U300" s="11"/>
      <c r="V300" s="11"/>
      <c r="W300" s="11"/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5">
        <f t="shared" si="25"/>
        <v>1.3634903116748857E-2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  <c r="U301" s="11"/>
      <c r="V301" s="11"/>
      <c r="W301" s="11"/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5">
        <f t="shared" si="25"/>
        <v>1.1718138656251941E-2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  <c r="U302" s="11"/>
      <c r="V302" s="11"/>
      <c r="W302" s="11"/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5">
        <f t="shared" si="25"/>
        <v>1.626116335342764E-2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  <c r="U303" s="11"/>
      <c r="V303" s="11"/>
      <c r="W303" s="11"/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5">
        <f t="shared" si="25"/>
        <v>1.0750547481584711E-2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  <c r="U304" s="11"/>
      <c r="V304" s="11"/>
      <c r="W304" s="11"/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5">
        <f t="shared" si="25"/>
        <v>1.988360814742968E-2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  <c r="U305" s="11"/>
      <c r="V305" s="11"/>
      <c r="W305" s="11"/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5">
        <f t="shared" si="25"/>
        <v>9.3956323006602338E-3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  <c r="U306" s="11"/>
      <c r="V306" s="11"/>
      <c r="W306" s="11"/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5">
        <f t="shared" si="25"/>
        <v>1.9335038363171356E-2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  <c r="U307" s="11"/>
      <c r="V307" s="11"/>
      <c r="W307" s="11"/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5">
        <f t="shared" si="25"/>
        <v>2.7313076135199729E-2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  <c r="U308" s="11"/>
      <c r="V308" s="11"/>
      <c r="W308" s="11"/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5">
        <f t="shared" si="25"/>
        <v>2.351980400163332E-2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  <c r="U309" s="11"/>
      <c r="V309" s="11"/>
      <c r="W309" s="11"/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5">
        <f t="shared" si="25"/>
        <v>1.5945689927376067E-2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  <c r="U310" s="11"/>
      <c r="V310" s="11"/>
      <c r="W310" s="11"/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5">
        <f t="shared" si="25"/>
        <v>1.1116300794021485E-2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  <c r="U311" s="11"/>
      <c r="V311" s="11"/>
      <c r="W311" s="11"/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5">
        <f t="shared" si="25"/>
        <v>3.4572501416512212E-2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  <c r="U312" s="11"/>
      <c r="V312" s="11"/>
      <c r="W312" s="11"/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5">
        <f t="shared" si="25"/>
        <v>7.2044967586969077E-3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  <c r="U313" s="11"/>
      <c r="V313" s="11"/>
      <c r="W313" s="11"/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5">
        <f t="shared" si="25"/>
        <v>1.6312849162011173E-2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  <c r="U314" s="11"/>
      <c r="V314" s="11"/>
      <c r="W314" s="11"/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5">
        <f t="shared" si="25"/>
        <v>1.2468407750631846E-2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  <c r="U315" s="11"/>
      <c r="V315" s="11"/>
      <c r="W315" s="11"/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5">
        <f t="shared" si="25"/>
        <v>3.1156692197844997E-2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  <c r="U316" s="11"/>
      <c r="V316" s="11"/>
      <c r="W316" s="11"/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5">
        <f t="shared" si="25"/>
        <v>4.9778761061946902E-3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  <c r="U317" s="11"/>
      <c r="V317" s="11"/>
      <c r="W317" s="11"/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5">
        <f t="shared" si="25"/>
        <v>9.2581741474276336E-3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  <c r="U318" s="11"/>
      <c r="V318" s="11"/>
      <c r="W318" s="11"/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5">
        <f t="shared" si="25"/>
        <v>1.0449389901127608E-2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  <c r="U319" s="11"/>
      <c r="V319" s="11"/>
      <c r="W319" s="11"/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5">
        <f t="shared" si="25"/>
        <v>2.0048002258929831E-2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  <c r="U320" s="11"/>
      <c r="V320" s="11"/>
      <c r="W320" s="11"/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5">
        <f t="shared" si="25"/>
        <v>9.0521831735889246E-3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  <c r="U321" s="11"/>
      <c r="V321" s="11"/>
      <c r="W321" s="11"/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106.58000000000001</v>
      </c>
      <c r="P322" s="5">
        <f t="shared" si="25"/>
        <v>7.4122724713829987E-3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  <c r="U322" s="11"/>
      <c r="V322" s="11"/>
      <c r="W322" s="11"/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(E323/D323)*100</f>
        <v>102.66285714285715</v>
      </c>
      <c r="P323" s="5">
        <f t="shared" ref="P323:P386" si="31">AVERAGE(L323/E323)</f>
        <v>9.3788266726038075E-3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11">
        <f t="shared" ref="S323:S386" si="34">J323/$Z$4+25569</f>
        <v>42647.446597222224</v>
      </c>
      <c r="T323" s="11">
        <f t="shared" ref="T323:T386" si="35">I323/$Z$4+DATE(1970,1,1)</f>
        <v>42682.488263888888</v>
      </c>
      <c r="U323" s="11"/>
      <c r="V323" s="11"/>
      <c r="W323" s="11"/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5">
        <f t="shared" si="31"/>
        <v>6.8945066350359551E-3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  <c r="U324" s="11"/>
      <c r="V324" s="11"/>
      <c r="W324" s="11"/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5">
        <f t="shared" si="31"/>
        <v>8.7270538669876625E-3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  <c r="U325" s="11"/>
      <c r="V325" s="11"/>
      <c r="W325" s="11"/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5">
        <f t="shared" si="31"/>
        <v>9.4951366373320981E-3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  <c r="U326" s="11"/>
      <c r="V326" s="11"/>
      <c r="W326" s="11"/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5">
        <f t="shared" si="31"/>
        <v>1.4100157094141539E-2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  <c r="U327" s="11"/>
      <c r="V327" s="11"/>
      <c r="W327" s="11"/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5">
        <f t="shared" si="31"/>
        <v>6.7947856661310334E-3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  <c r="U328" s="11"/>
      <c r="V328" s="11"/>
      <c r="W328" s="11"/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5">
        <f t="shared" si="31"/>
        <v>6.2316715542521991E-3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  <c r="U329" s="11"/>
      <c r="V329" s="11"/>
      <c r="W329" s="11"/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5">
        <f t="shared" si="31"/>
        <v>6.4083756697910716E-3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  <c r="U330" s="11"/>
      <c r="V330" s="11"/>
      <c r="W330" s="11"/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5">
        <f t="shared" si="31"/>
        <v>1.5829383886255925E-2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  <c r="U331" s="11"/>
      <c r="V331" s="11"/>
      <c r="W331" s="11"/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5">
        <f t="shared" si="31"/>
        <v>9.5398428731762065E-3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  <c r="U332" s="11"/>
      <c r="V332" s="11"/>
      <c r="W332" s="11"/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5">
        <f t="shared" si="31"/>
        <v>1.0271563247502462E-2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  <c r="U333" s="11"/>
      <c r="V333" s="11"/>
      <c r="W333" s="11"/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5">
        <f t="shared" si="31"/>
        <v>4.9108525416980044E-3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  <c r="U334" s="11"/>
      <c r="V334" s="11"/>
      <c r="W334" s="11"/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5">
        <f t="shared" si="31"/>
        <v>5.3103351899542834E-3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  <c r="U335" s="11"/>
      <c r="V335" s="11"/>
      <c r="W335" s="11"/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5">
        <f t="shared" si="31"/>
        <v>6.8188556181440858E-3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  <c r="U336" s="11"/>
      <c r="V336" s="11"/>
      <c r="W336" s="11"/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5">
        <f t="shared" si="31"/>
        <v>9.1585575271894669E-3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  <c r="U337" s="11"/>
      <c r="V337" s="11"/>
      <c r="W337" s="11"/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5">
        <f t="shared" si="31"/>
        <v>1.6877908700442115E-2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  <c r="U338" s="11"/>
      <c r="V338" s="11"/>
      <c r="W338" s="11"/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5">
        <f t="shared" si="31"/>
        <v>1.0213999769361295E-2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  <c r="U339" s="11"/>
      <c r="V339" s="11"/>
      <c r="W339" s="11"/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5">
        <f t="shared" si="31"/>
        <v>1.428567969569081E-2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  <c r="U340" s="11"/>
      <c r="V340" s="11"/>
      <c r="W340" s="11"/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5">
        <f t="shared" si="31"/>
        <v>1.3723978411719353E-2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  <c r="U341" s="11"/>
      <c r="V341" s="11"/>
      <c r="W341" s="11"/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5">
        <f t="shared" si="31"/>
        <v>6.833036244800951E-3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  <c r="U342" s="11"/>
      <c r="V342" s="11"/>
      <c r="W342" s="11"/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5">
        <f t="shared" si="31"/>
        <v>1.4725568942436412E-2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  <c r="U343" s="11"/>
      <c r="V343" s="11"/>
      <c r="W343" s="11"/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5">
        <f t="shared" si="31"/>
        <v>5.8875190393308015E-3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  <c r="U344" s="11"/>
      <c r="V344" s="11"/>
      <c r="W344" s="11"/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5">
        <f t="shared" si="31"/>
        <v>1.7119377272850528E-2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  <c r="U345" s="11"/>
      <c r="V345" s="11"/>
      <c r="W345" s="11"/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5">
        <f t="shared" si="31"/>
        <v>8.333820691268496E-3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  <c r="U346" s="11"/>
      <c r="V346" s="11"/>
      <c r="W346" s="11"/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5">
        <f t="shared" si="31"/>
        <v>1.0013986013986014E-2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  <c r="U347" s="11"/>
      <c r="V347" s="11"/>
      <c r="W347" s="11"/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5">
        <f t="shared" si="31"/>
        <v>1.1040068401445073E-2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  <c r="U348" s="11"/>
      <c r="V348" s="11"/>
      <c r="W348" s="11"/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5">
        <f t="shared" si="31"/>
        <v>8.4908661579614752E-3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  <c r="U349" s="11"/>
      <c r="V349" s="11"/>
      <c r="W349" s="11"/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5">
        <f t="shared" si="31"/>
        <v>1.1553398058252427E-2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  <c r="U350" s="11"/>
      <c r="V350" s="11"/>
      <c r="W350" s="11"/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5">
        <f t="shared" si="31"/>
        <v>1.3908344840337199E-2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  <c r="U351" s="11"/>
      <c r="V351" s="11"/>
      <c r="W351" s="11"/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5">
        <f t="shared" si="31"/>
        <v>7.7030324154757756E-3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  <c r="U352" s="11"/>
      <c r="V352" s="11"/>
      <c r="W352" s="11"/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5">
        <f t="shared" si="31"/>
        <v>2.2265336289726535E-2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  <c r="U353" s="11"/>
      <c r="V353" s="11"/>
      <c r="W353" s="11"/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5">
        <f t="shared" si="31"/>
        <v>2.4536719286204531E-2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  <c r="U354" s="11"/>
      <c r="V354" s="11"/>
      <c r="W354" s="11"/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5">
        <f t="shared" si="31"/>
        <v>9.6596007133922402E-3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  <c r="U355" s="11"/>
      <c r="V355" s="11"/>
      <c r="W355" s="11"/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5">
        <f t="shared" si="31"/>
        <v>7.9714128642111044E-3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  <c r="U356" s="11"/>
      <c r="V356" s="11"/>
      <c r="W356" s="11"/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5">
        <f t="shared" si="31"/>
        <v>4.0550503809289751E-3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  <c r="U357" s="11"/>
      <c r="V357" s="11"/>
      <c r="W357" s="11"/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5">
        <f t="shared" si="31"/>
        <v>1.2594245857856406E-2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  <c r="U358" s="11"/>
      <c r="V358" s="11"/>
      <c r="W358" s="11"/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5">
        <f t="shared" si="31"/>
        <v>1.160919540229885E-2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  <c r="U359" s="11"/>
      <c r="V359" s="11"/>
      <c r="W359" s="11"/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5">
        <f t="shared" si="31"/>
        <v>5.1800403538724196E-3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  <c r="U360" s="11"/>
      <c r="V360" s="11"/>
      <c r="W360" s="11"/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5">
        <f t="shared" si="31"/>
        <v>1.1901477832512315E-2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  <c r="U361" s="11"/>
      <c r="V361" s="11"/>
      <c r="W361" s="11"/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5">
        <f t="shared" si="31"/>
        <v>7.1516646115906291E-3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  <c r="U362" s="11"/>
      <c r="V362" s="11"/>
      <c r="W362" s="11"/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5">
        <f t="shared" si="31"/>
        <v>9.105652578198651E-3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  <c r="U363" s="11"/>
      <c r="V363" s="11"/>
      <c r="W363" s="11"/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5">
        <f t="shared" si="31"/>
        <v>7.1666666666666667E-3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  <c r="U364" s="11"/>
      <c r="V364" s="11"/>
      <c r="W364" s="11"/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5">
        <f t="shared" si="31"/>
        <v>2.8748341441839896E-3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  <c r="U365" s="11"/>
      <c r="V365" s="11"/>
      <c r="W365" s="11"/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5">
        <f t="shared" si="31"/>
        <v>1.4653819719113509E-2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  <c r="U366" s="11"/>
      <c r="V366" s="11"/>
      <c r="W366" s="11"/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5">
        <f t="shared" si="31"/>
        <v>4.1677353167478837E-3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  <c r="U367" s="11"/>
      <c r="V367" s="11"/>
      <c r="W367" s="11"/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5">
        <f t="shared" si="31"/>
        <v>3.4805194805194806E-3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  <c r="U368" s="11"/>
      <c r="V368" s="11"/>
      <c r="W368" s="11"/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5">
        <f t="shared" si="31"/>
        <v>1.1514260750594339E-2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  <c r="U369" s="11"/>
      <c r="V369" s="11"/>
      <c r="W369" s="11"/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5">
        <f t="shared" si="31"/>
        <v>1.2217611802674043E-2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  <c r="U370" s="11"/>
      <c r="V370" s="11"/>
      <c r="W370" s="11"/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5">
        <f t="shared" si="31"/>
        <v>2.3323631447517638E-2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  <c r="U371" s="11"/>
      <c r="V371" s="11"/>
      <c r="W371" s="11"/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5">
        <f t="shared" si="31"/>
        <v>1.4096049827897067E-3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  <c r="U372" s="11"/>
      <c r="V372" s="11"/>
      <c r="W372" s="11"/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5">
        <f t="shared" si="31"/>
        <v>6.2013512172049545E-3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  <c r="U373" s="11"/>
      <c r="V373" s="11"/>
      <c r="W373" s="11"/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5">
        <f t="shared" si="31"/>
        <v>2.3936170212765957E-2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  <c r="U374" s="11"/>
      <c r="V374" s="11"/>
      <c r="W374" s="11"/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5">
        <f t="shared" si="31"/>
        <v>1.1124999999999999E-2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  <c r="U375" s="11"/>
      <c r="V375" s="11"/>
      <c r="W375" s="11"/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5">
        <f t="shared" si="31"/>
        <v>2.2196708763872943E-2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  <c r="U376" s="11"/>
      <c r="V376" s="11"/>
      <c r="W376" s="11"/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5">
        <f t="shared" si="31"/>
        <v>2.3333333333333334E-2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  <c r="U377" s="11"/>
      <c r="V377" s="11"/>
      <c r="W377" s="11"/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5">
        <f t="shared" si="31"/>
        <v>1.8489984591679508E-2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  <c r="U378" s="11"/>
      <c r="V378" s="11"/>
      <c r="W378" s="11"/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5">
        <f t="shared" si="31"/>
        <v>9.688228438228438E-3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  <c r="U379" s="11"/>
      <c r="V379" s="11"/>
      <c r="W379" s="11"/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5">
        <f t="shared" si="31"/>
        <v>2.4753951685058156E-2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  <c r="U380" s="11"/>
      <c r="V380" s="11"/>
      <c r="W380" s="11"/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5">
        <f t="shared" si="31"/>
        <v>8.5573167930163112E-3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  <c r="U381" s="11"/>
      <c r="V381" s="11"/>
      <c r="W381" s="11"/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5">
        <f t="shared" si="31"/>
        <v>8.6572438162544167E-3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  <c r="U382" s="11"/>
      <c r="V382" s="11"/>
      <c r="W382" s="11"/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5">
        <f t="shared" si="31"/>
        <v>9.586555905662179E-3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  <c r="U383" s="11"/>
      <c r="V383" s="11"/>
      <c r="W383" s="11"/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5">
        <f t="shared" si="31"/>
        <v>1.4332247557003257E-2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  <c r="U384" s="11"/>
      <c r="V384" s="11"/>
      <c r="W384" s="11"/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5">
        <f t="shared" si="31"/>
        <v>2.3244552058111378E-2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  <c r="U385" s="11"/>
      <c r="V385" s="11"/>
      <c r="W385" s="11"/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112.105</v>
      </c>
      <c r="P386" s="5">
        <f t="shared" si="31"/>
        <v>1.708219972347353E-2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  <c r="U386" s="11"/>
      <c r="V386" s="11"/>
      <c r="W386" s="11"/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(E387/D387)*100</f>
        <v>105.982</v>
      </c>
      <c r="P387" s="5">
        <f t="shared" ref="P387:P450" si="37">AVERAGE(L387/E387)</f>
        <v>8.944915174274877E-3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11">
        <f t="shared" ref="S387:S450" si="40">J387/$Z$4+25569</f>
        <v>41934.584502314814</v>
      </c>
      <c r="T387" s="11">
        <f t="shared" ref="T387:T450" si="41">I387/$Z$4+DATE(1970,1,1)</f>
        <v>41964.626168981486</v>
      </c>
      <c r="U387" s="11"/>
      <c r="V387" s="11"/>
      <c r="W387" s="11"/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5">
        <f t="shared" si="37"/>
        <v>2.1630615640599003E-2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  <c r="U388" s="11"/>
      <c r="V388" s="11"/>
      <c r="W388" s="11"/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5">
        <f t="shared" si="37"/>
        <v>6.911308967484874E-3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  <c r="U389" s="11"/>
      <c r="V389" s="11"/>
      <c r="W389" s="11"/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5">
        <f t="shared" si="37"/>
        <v>1.1255548509828789E-2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  <c r="U390" s="11"/>
      <c r="V390" s="11"/>
      <c r="W390" s="11"/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5">
        <f t="shared" si="37"/>
        <v>1.2232255371904309E-2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  <c r="U391" s="11"/>
      <c r="V391" s="11"/>
      <c r="W391" s="11"/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5">
        <f t="shared" si="37"/>
        <v>1.4E-2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  <c r="U392" s="11"/>
      <c r="V392" s="11"/>
      <c r="W392" s="11"/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5">
        <f t="shared" si="37"/>
        <v>9.5914918994135772E-3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  <c r="U393" s="11"/>
      <c r="V393" s="11"/>
      <c r="W393" s="11"/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5">
        <f t="shared" si="37"/>
        <v>1.1035517222906735E-2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  <c r="U394" s="11"/>
      <c r="V394" s="11"/>
      <c r="W394" s="11"/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5">
        <f t="shared" si="37"/>
        <v>6.3560472991326077E-3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  <c r="U395" s="11"/>
      <c r="V395" s="11"/>
      <c r="W395" s="11"/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5">
        <f t="shared" si="37"/>
        <v>9.5075109336375738E-3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  <c r="U396" s="11"/>
      <c r="V396" s="11"/>
      <c r="W396" s="11"/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5">
        <f t="shared" si="37"/>
        <v>1.703002003803988E-2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  <c r="U397" s="11"/>
      <c r="V397" s="11"/>
      <c r="W397" s="11"/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5">
        <f t="shared" si="37"/>
        <v>1.225E-2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  <c r="U398" s="11"/>
      <c r="V398" s="11"/>
      <c r="W398" s="11"/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5">
        <f t="shared" si="37"/>
        <v>1.7711640569711546E-2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  <c r="U399" s="11"/>
      <c r="V399" s="11"/>
      <c r="W399" s="11"/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5">
        <f t="shared" si="37"/>
        <v>7.137530627463513E-3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  <c r="U400" s="11"/>
      <c r="V400" s="11"/>
      <c r="W400" s="11"/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5">
        <f t="shared" si="37"/>
        <v>4.4473573334581715E-3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  <c r="U401" s="11"/>
      <c r="V401" s="11"/>
      <c r="W401" s="11"/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5">
        <f t="shared" si="37"/>
        <v>5.5208031878186152E-3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  <c r="U402" s="11"/>
      <c r="V402" s="11"/>
      <c r="W402" s="11"/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5">
        <f t="shared" si="37"/>
        <v>1.4063884714676531E-3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  <c r="U403" s="11"/>
      <c r="V403" s="11"/>
      <c r="W403" s="11"/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5">
        <f t="shared" si="37"/>
        <v>1.5178256265442993E-2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  <c r="U404" s="11"/>
      <c r="V404" s="11"/>
      <c r="W404" s="11"/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5">
        <f t="shared" si="37"/>
        <v>1.330039901197036E-2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  <c r="U405" s="11"/>
      <c r="V405" s="11"/>
      <c r="W405" s="11"/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5">
        <f t="shared" si="37"/>
        <v>7.5106701402361288E-3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  <c r="U406" s="11"/>
      <c r="V406" s="11"/>
      <c r="W406" s="11"/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5">
        <f t="shared" si="37"/>
        <v>1.8115942028985508E-2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  <c r="U407" s="11"/>
      <c r="V407" s="11"/>
      <c r="W407" s="11"/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5">
        <f t="shared" si="37"/>
        <v>1.1605813517788397E-2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  <c r="U408" s="11"/>
      <c r="V408" s="11"/>
      <c r="W408" s="11"/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5">
        <f t="shared" si="37"/>
        <v>1.0832102412604629E-2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  <c r="U409" s="11"/>
      <c r="V409" s="11"/>
      <c r="W409" s="11"/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5">
        <f t="shared" si="37"/>
        <v>6.2435715858343219E-3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  <c r="U410" s="11"/>
      <c r="V410" s="11"/>
      <c r="W410" s="11"/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5">
        <f t="shared" si="37"/>
        <v>2.1929824561403508E-2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  <c r="U411" s="11"/>
      <c r="V411" s="11"/>
      <c r="W411" s="11"/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5">
        <f t="shared" si="37"/>
        <v>5.4559625876851132E-3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  <c r="U412" s="11"/>
      <c r="V412" s="11"/>
      <c r="W412" s="11"/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5">
        <f t="shared" si="37"/>
        <v>7.9498598053768764E-3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  <c r="U413" s="11"/>
      <c r="V413" s="11"/>
      <c r="W413" s="11"/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5">
        <f t="shared" si="37"/>
        <v>1.7344686218858405E-2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  <c r="U414" s="11"/>
      <c r="V414" s="11"/>
      <c r="W414" s="11"/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5">
        <f t="shared" si="37"/>
        <v>1.2712809456545982E-2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  <c r="U415" s="11"/>
      <c r="V415" s="11"/>
      <c r="W415" s="11"/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5">
        <f t="shared" si="37"/>
        <v>1.0931259196972883E-2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  <c r="U416" s="11"/>
      <c r="V416" s="11"/>
      <c r="W416" s="11"/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5">
        <f t="shared" si="37"/>
        <v>1.468469854411703E-2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  <c r="U417" s="11"/>
      <c r="V417" s="11"/>
      <c r="W417" s="11"/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5">
        <f t="shared" si="37"/>
        <v>2.0795727725696031E-2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  <c r="U418" s="11"/>
      <c r="V418" s="11"/>
      <c r="W418" s="11"/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5">
        <f t="shared" si="37"/>
        <v>4.9401482044461337E-3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  <c r="U419" s="11"/>
      <c r="V419" s="11"/>
      <c r="W419" s="11"/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5">
        <f t="shared" si="37"/>
        <v>4.61361014994233E-3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  <c r="U420" s="11"/>
      <c r="V420" s="11"/>
      <c r="W420" s="11"/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5">
        <f t="shared" si="37"/>
        <v>9.085252022401992E-3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  <c r="U421" s="11"/>
      <c r="V421" s="11"/>
      <c r="W421" s="11"/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5">
        <f t="shared" si="37"/>
        <v>0.20689655172413793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  <c r="U422" s="11"/>
      <c r="V422" s="11"/>
      <c r="W422" s="11"/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5">
        <f t="shared" si="37"/>
        <v>1.9933554817275746E-2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  <c r="U423" s="11"/>
      <c r="V423" s="11"/>
      <c r="W423" s="11"/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5">
        <f t="shared" si="37"/>
        <v>2.7906976744186046E-2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  <c r="U424" s="11"/>
      <c r="V424" s="11"/>
      <c r="W424" s="11"/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5">
        <f t="shared" si="37"/>
        <v>8.4967320261437912E-2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  <c r="U425" s="11"/>
      <c r="V425" s="11"/>
      <c r="W425" s="11"/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5">
        <f t="shared" si="37"/>
        <v>2.4521824423737126E-2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  <c r="U426" s="11"/>
      <c r="V426" s="11"/>
      <c r="W426" s="11"/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5">
        <f t="shared" si="37"/>
        <v>0.33333333333333331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  <c r="U427" s="11"/>
      <c r="V427" s="11"/>
      <c r="W427" s="11"/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5">
        <f t="shared" si="37"/>
        <v>6.0150375939849621E-2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  <c r="U428" s="11"/>
      <c r="V428" s="11"/>
      <c r="W428" s="11"/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  <c r="U429" s="11"/>
      <c r="V429" s="11"/>
      <c r="W429" s="11"/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5">
        <f t="shared" si="37"/>
        <v>1.9230769230769232E-2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  <c r="U430" s="11"/>
      <c r="V430" s="11"/>
      <c r="W430" s="11"/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  <c r="U431" s="11"/>
      <c r="V431" s="11"/>
      <c r="W431" s="11"/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5">
        <f t="shared" si="37"/>
        <v>0.20833333333333334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  <c r="U432" s="11"/>
      <c r="V432" s="11"/>
      <c r="W432" s="11"/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5">
        <f t="shared" si="37"/>
        <v>1.9277108433734941E-2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  <c r="U433" s="11"/>
      <c r="V433" s="11"/>
      <c r="W433" s="11"/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5">
        <f t="shared" si="37"/>
        <v>1.4035087719298246E-2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  <c r="U434" s="11"/>
      <c r="V434" s="11"/>
      <c r="W434" s="11"/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  <c r="U435" s="11"/>
      <c r="V435" s="11"/>
      <c r="W435" s="11"/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5">
        <f t="shared" si="37"/>
        <v>1.6E-2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  <c r="U436" s="11"/>
      <c r="V436" s="11"/>
      <c r="W436" s="11"/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  <c r="U437" s="11"/>
      <c r="V437" s="11"/>
      <c r="W437" s="11"/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  <c r="U438" s="11"/>
      <c r="V438" s="11"/>
      <c r="W438" s="11"/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  <c r="U439" s="11"/>
      <c r="V439" s="11"/>
      <c r="W439" s="11"/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5">
        <f t="shared" si="37"/>
        <v>5.8635394456289982E-3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  <c r="U440" s="11"/>
      <c r="V440" s="11"/>
      <c r="W440" s="11"/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  <c r="U441" s="11"/>
      <c r="V441" s="11"/>
      <c r="W441" s="11"/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5">
        <f t="shared" si="37"/>
        <v>0.2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  <c r="U442" s="11"/>
      <c r="V442" s="11"/>
      <c r="W442" s="11"/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  <c r="U443" s="11"/>
      <c r="V443" s="11"/>
      <c r="W443" s="11"/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5">
        <f t="shared" si="37"/>
        <v>2.5407263488267822E-3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  <c r="U444" s="11"/>
      <c r="V444" s="11"/>
      <c r="W444" s="11"/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5">
        <f t="shared" si="37"/>
        <v>0.2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  <c r="U445" s="11"/>
      <c r="V445" s="11"/>
      <c r="W445" s="11"/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5">
        <f t="shared" si="37"/>
        <v>0.02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  <c r="U446" s="11"/>
      <c r="V446" s="11"/>
      <c r="W446" s="11"/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  <c r="U447" s="11"/>
      <c r="V447" s="11"/>
      <c r="W447" s="11"/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5">
        <f t="shared" si="37"/>
        <v>2.0887728459530026E-2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  <c r="U448" s="11"/>
      <c r="V448" s="11"/>
      <c r="W448" s="11"/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5">
        <f t="shared" si="37"/>
        <v>0.2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  <c r="U449" s="11"/>
      <c r="V449" s="11"/>
      <c r="W449" s="11"/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3.2804000000000002</v>
      </c>
      <c r="P450" s="5">
        <f t="shared" si="37"/>
        <v>4.8774539690281671E-2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  <c r="U450" s="11"/>
      <c r="V450" s="11"/>
      <c r="W450" s="11"/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(E451/D451)*100</f>
        <v>2.25</v>
      </c>
      <c r="P451" s="5">
        <f t="shared" ref="P451:P514" si="43">AVERAGE(L451/E451)</f>
        <v>0.1111111111111111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11">
        <f t="shared" ref="S451:S514" si="46">J451/$Z$4+25569</f>
        <v>41534.568113425928</v>
      </c>
      <c r="T451" s="11">
        <f t="shared" ref="T451:T514" si="47">I451/$Z$4+DATE(1970,1,1)</f>
        <v>41564.568113425928</v>
      </c>
      <c r="U451" s="11"/>
      <c r="V451" s="11"/>
      <c r="W451" s="11"/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5">
        <f t="shared" si="43"/>
        <v>1.7676767676767676E-2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  <c r="U452" s="11"/>
      <c r="V452" s="11"/>
      <c r="W452" s="11"/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  <c r="U453" s="11"/>
      <c r="V453" s="11"/>
      <c r="W453" s="11"/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5">
        <f t="shared" si="43"/>
        <v>2.5000000000000001E-2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  <c r="U454" s="11"/>
      <c r="V454" s="11"/>
      <c r="W454" s="11"/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5">
        <f t="shared" si="43"/>
        <v>7.6923076923076927E-2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  <c r="U455" s="11"/>
      <c r="V455" s="11"/>
      <c r="W455" s="11"/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5">
        <f t="shared" si="43"/>
        <v>6.097560975609756E-2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  <c r="U456" s="11"/>
      <c r="V456" s="11"/>
      <c r="W456" s="11"/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5">
        <f t="shared" si="43"/>
        <v>4.4444444444444446E-2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  <c r="U457" s="11"/>
      <c r="V457" s="11"/>
      <c r="W457" s="11"/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5">
        <f t="shared" si="43"/>
        <v>4.9180327868852458E-2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  <c r="U458" s="11"/>
      <c r="V458" s="11"/>
      <c r="W458" s="11"/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  <c r="U459" s="11"/>
      <c r="V459" s="11"/>
      <c r="W459" s="11"/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5">
        <f t="shared" si="43"/>
        <v>5.9683313032886723E-2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  <c r="U460" s="11"/>
      <c r="V460" s="11"/>
      <c r="W460" s="11"/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5">
        <f t="shared" si="43"/>
        <v>0.04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  <c r="U461" s="11"/>
      <c r="V461" s="11"/>
      <c r="W461" s="11"/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5">
        <f t="shared" si="43"/>
        <v>0.08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  <c r="U462" s="11"/>
      <c r="V462" s="11"/>
      <c r="W462" s="11"/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  <c r="U463" s="11"/>
      <c r="V463" s="11"/>
      <c r="W463" s="11"/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  <c r="U464" s="11"/>
      <c r="V464" s="11"/>
      <c r="W464" s="11"/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5">
        <f t="shared" si="43"/>
        <v>8.8000000000000005E-3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  <c r="U465" s="11"/>
      <c r="V465" s="11"/>
      <c r="W465" s="11"/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  <c r="U466" s="11"/>
      <c r="V466" s="11"/>
      <c r="W466" s="11"/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5">
        <f t="shared" si="43"/>
        <v>5.7971014492753624E-2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  <c r="U467" s="11"/>
      <c r="V467" s="11"/>
      <c r="W467" s="11"/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5">
        <f t="shared" si="43"/>
        <v>6.5789473684210523E-2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  <c r="U468" s="11"/>
      <c r="V468" s="11"/>
      <c r="W468" s="11"/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5">
        <f t="shared" si="43"/>
        <v>9.038238702201622E-3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  <c r="U469" s="11"/>
      <c r="V469" s="11"/>
      <c r="W469" s="11"/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  <c r="U470" s="11"/>
      <c r="V470" s="11"/>
      <c r="W470" s="11"/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  <c r="U471" s="11"/>
      <c r="V471" s="11"/>
      <c r="W471" s="11"/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5">
        <f t="shared" si="43"/>
        <v>3.9215686274509803E-2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  <c r="U472" s="11"/>
      <c r="V472" s="11"/>
      <c r="W472" s="11"/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5">
        <f t="shared" si="43"/>
        <v>2.5989909799724813E-2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  <c r="U473" s="11"/>
      <c r="V473" s="11"/>
      <c r="W473" s="11"/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5">
        <f t="shared" si="43"/>
        <v>3.5460992907801421E-2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  <c r="U474" s="11"/>
      <c r="V474" s="11"/>
      <c r="W474" s="11"/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5">
        <f t="shared" si="43"/>
        <v>1.6260162601626018E-2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  <c r="U475" s="11"/>
      <c r="V475" s="11"/>
      <c r="W475" s="11"/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  <c r="U476" s="11"/>
      <c r="V476" s="11"/>
      <c r="W476" s="11"/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  <c r="U477" s="11"/>
      <c r="V477" s="11"/>
      <c r="W477" s="11"/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5">
        <f t="shared" si="43"/>
        <v>2.5272134007528649E-2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  <c r="U478" s="11"/>
      <c r="V478" s="11"/>
      <c r="W478" s="11"/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  <c r="U479" s="11"/>
      <c r="V479" s="11"/>
      <c r="W479" s="11"/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  <c r="U480" s="11"/>
      <c r="V480" s="11"/>
      <c r="W480" s="11"/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5">
        <f t="shared" si="43"/>
        <v>1.1261261261261261E-2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  <c r="U481" s="11"/>
      <c r="V481" s="11"/>
      <c r="W481" s="11"/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5">
        <f t="shared" si="43"/>
        <v>1.8031942297784646E-2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  <c r="U482" s="11"/>
      <c r="V482" s="11"/>
      <c r="W482" s="11"/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5">
        <f t="shared" si="43"/>
        <v>1.1475409836065573E-2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  <c r="U483" s="11"/>
      <c r="V483" s="11"/>
      <c r="W483" s="11"/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5">
        <f t="shared" si="43"/>
        <v>0.1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  <c r="U484" s="11"/>
      <c r="V484" s="11"/>
      <c r="W484" s="11"/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5">
        <f t="shared" si="43"/>
        <v>1.9521912350597609E-2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  <c r="U485" s="11"/>
      <c r="V485" s="11"/>
      <c r="W485" s="11"/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5">
        <f t="shared" si="43"/>
        <v>7.3825503355704702E-2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  <c r="U486" s="11"/>
      <c r="V486" s="11"/>
      <c r="W486" s="11"/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5">
        <f t="shared" si="43"/>
        <v>1.5033054680631772E-2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  <c r="U487" s="11"/>
      <c r="V487" s="11"/>
      <c r="W487" s="11"/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5">
        <f t="shared" si="43"/>
        <v>0.02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  <c r="U488" s="11"/>
      <c r="V488" s="11"/>
      <c r="W488" s="11"/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  <c r="U489" s="11"/>
      <c r="V489" s="11"/>
      <c r="W489" s="11"/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  <c r="U490" s="11"/>
      <c r="V490" s="11"/>
      <c r="W490" s="11"/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5">
        <f t="shared" si="43"/>
        <v>1.3953488372093023E-2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  <c r="U491" s="11"/>
      <c r="V491" s="11"/>
      <c r="W491" s="11"/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  <c r="U492" s="11"/>
      <c r="V492" s="11"/>
      <c r="W492" s="11"/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  <c r="U493" s="11"/>
      <c r="V493" s="11"/>
      <c r="W493" s="11"/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  <c r="U494" s="11"/>
      <c r="V494" s="11"/>
      <c r="W494" s="11"/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  <c r="U495" s="11"/>
      <c r="V495" s="11"/>
      <c r="W495" s="11"/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5">
        <f t="shared" si="43"/>
        <v>9.6774193548387094E-2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  <c r="U496" s="11"/>
      <c r="V496" s="11"/>
      <c r="W496" s="11"/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  <c r="U497" s="11"/>
      <c r="V497" s="11"/>
      <c r="W497" s="11"/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  <c r="U498" s="11"/>
      <c r="V498" s="11"/>
      <c r="W498" s="11"/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5">
        <f t="shared" si="43"/>
        <v>0.1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  <c r="U499" s="11"/>
      <c r="V499" s="11"/>
      <c r="W499" s="11"/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5">
        <f t="shared" si="43"/>
        <v>7.3480293921175683E-3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  <c r="U500" s="11"/>
      <c r="V500" s="11"/>
      <c r="W500" s="11"/>
    </row>
    <row r="501" spans="1:23" ht="7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5">
        <f t="shared" si="43"/>
        <v>1.3612565445026177E-2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  <c r="U501" s="11"/>
      <c r="V501" s="11"/>
      <c r="W501" s="11"/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5">
        <f t="shared" si="43"/>
        <v>1.8604651162790697E-2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  <c r="U502" s="11"/>
      <c r="V502" s="11"/>
      <c r="W502" s="11"/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  <c r="U503" s="11"/>
      <c r="V503" s="11"/>
      <c r="W503" s="11"/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5">
        <f t="shared" si="43"/>
        <v>1.7391304347826087E-2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  <c r="U504" s="11"/>
      <c r="V504" s="11"/>
      <c r="W504" s="11"/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5">
        <f t="shared" si="43"/>
        <v>7.8947368421052627E-2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  <c r="U505" s="11"/>
      <c r="V505" s="11"/>
      <c r="W505" s="11"/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5">
        <f t="shared" si="43"/>
        <v>1.4925373134328358E-2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  <c r="U506" s="11"/>
      <c r="V506" s="11"/>
      <c r="W506" s="11"/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5">
        <f t="shared" si="43"/>
        <v>0.26923076923076922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  <c r="U507" s="11"/>
      <c r="V507" s="11"/>
      <c r="W507" s="11"/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5">
        <f t="shared" si="43"/>
        <v>4.0000000000000001E-3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  <c r="U508" s="11"/>
      <c r="V508" s="11"/>
      <c r="W508" s="11"/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5">
        <f t="shared" si="43"/>
        <v>1.5625E-2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  <c r="U509" s="11"/>
      <c r="V509" s="11"/>
      <c r="W509" s="11"/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5">
        <f t="shared" si="43"/>
        <v>7.4999999999999997E-3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  <c r="U510" s="11"/>
      <c r="V510" s="11"/>
      <c r="W510" s="11"/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5">
        <f t="shared" si="43"/>
        <v>0.1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  <c r="U511" s="11"/>
      <c r="V511" s="11"/>
      <c r="W511" s="11"/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  <c r="U512" s="11"/>
      <c r="V512" s="11"/>
      <c r="W512" s="11"/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5">
        <f t="shared" si="43"/>
        <v>3.3333333333333333E-2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  <c r="U513" s="11"/>
      <c r="V513" s="11"/>
      <c r="W513" s="11"/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0.13749999999999998</v>
      </c>
      <c r="P514" s="5">
        <f t="shared" si="43"/>
        <v>0.18181818181818182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  <c r="U514" s="11"/>
      <c r="V514" s="11"/>
      <c r="W514" s="11"/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(E515/D515)*100</f>
        <v>13.923999999999999</v>
      </c>
      <c r="P515" s="5">
        <f t="shared" ref="P515:P578" si="49">AVERAGE(L515/E515)</f>
        <v>9.7673082447572532E-3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11">
        <f t="shared" ref="S515:S578" si="52">J515/$Z$4+25569</f>
        <v>42552.653993055559</v>
      </c>
      <c r="T515" s="11">
        <f t="shared" ref="T515:T578" si="53">I515/$Z$4+DATE(1970,1,1)</f>
        <v>42597.291666666672</v>
      </c>
      <c r="U515" s="11"/>
      <c r="V515" s="11"/>
      <c r="W515" s="11"/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5">
        <f t="shared" si="49"/>
        <v>0.06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  <c r="U516" s="11"/>
      <c r="V516" s="11"/>
      <c r="W516" s="11"/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5">
        <f t="shared" si="49"/>
        <v>1.379254391302584E-3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  <c r="U517" s="11"/>
      <c r="V517" s="11"/>
      <c r="W517" s="11"/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  <c r="U518" s="11"/>
      <c r="V518" s="11"/>
      <c r="W518" s="11"/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5">
        <f t="shared" si="49"/>
        <v>1.4634146341463415E-2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  <c r="U519" s="11"/>
      <c r="V519" s="11"/>
      <c r="W519" s="11"/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  <c r="U520" s="11"/>
      <c r="V520" s="11"/>
      <c r="W520" s="11"/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5">
        <f t="shared" si="49"/>
        <v>2.5491624180626365E-2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  <c r="U521" s="11"/>
      <c r="V521" s="11"/>
      <c r="W521" s="11"/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5">
        <f t="shared" si="49"/>
        <v>6.6601371204701269E-3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  <c r="U522" s="11"/>
      <c r="V522" s="11"/>
      <c r="W522" s="11"/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5">
        <f t="shared" si="49"/>
        <v>1.0703363914373088E-2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  <c r="U523" s="11"/>
      <c r="V523" s="11"/>
      <c r="W523" s="11"/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5">
        <f t="shared" si="49"/>
        <v>9.0116279069767449E-3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  <c r="U524" s="11"/>
      <c r="V524" s="11"/>
      <c r="W524" s="11"/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5">
        <f t="shared" si="49"/>
        <v>1.3930348258706468E-2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  <c r="U525" s="11"/>
      <c r="V525" s="11"/>
      <c r="W525" s="11"/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5">
        <f t="shared" si="49"/>
        <v>3.4178596311340723E-2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  <c r="U526" s="11"/>
      <c r="V526" s="11"/>
      <c r="W526" s="11"/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5">
        <f t="shared" si="49"/>
        <v>1E-3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  <c r="U527" s="11"/>
      <c r="V527" s="11"/>
      <c r="W527" s="11"/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5">
        <f t="shared" si="49"/>
        <v>1.3450292397660818E-2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  <c r="U528" s="11"/>
      <c r="V528" s="11"/>
      <c r="W528" s="11"/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5">
        <f t="shared" si="49"/>
        <v>1.5666831928606843E-2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  <c r="U529" s="11"/>
      <c r="V529" s="11"/>
      <c r="W529" s="11"/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5">
        <f t="shared" si="49"/>
        <v>2.2556390977443608E-2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  <c r="U530" s="11"/>
      <c r="V530" s="11"/>
      <c r="W530" s="11"/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5">
        <f t="shared" si="49"/>
        <v>1.1501597444089457E-2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  <c r="U531" s="11"/>
      <c r="V531" s="11"/>
      <c r="W531" s="11"/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5">
        <f t="shared" si="49"/>
        <v>7.9019073569482293E-3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  <c r="U532" s="11"/>
      <c r="V532" s="11"/>
      <c r="W532" s="11"/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5">
        <f t="shared" si="49"/>
        <v>7.7499999999999999E-3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  <c r="U533" s="11"/>
      <c r="V533" s="11"/>
      <c r="W533" s="11"/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5">
        <f t="shared" si="49"/>
        <v>1.4036511156186612E-2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  <c r="U534" s="11"/>
      <c r="V534" s="11"/>
      <c r="W534" s="11"/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5">
        <f t="shared" si="49"/>
        <v>8.4830339321357289E-3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  <c r="U535" s="11"/>
      <c r="V535" s="11"/>
      <c r="W535" s="11"/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5">
        <f t="shared" si="49"/>
        <v>3.0573248407643311E-3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  <c r="U536" s="11"/>
      <c r="V536" s="11"/>
      <c r="W536" s="11"/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5">
        <f t="shared" si="49"/>
        <v>2.878048780487805E-2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  <c r="U537" s="11"/>
      <c r="V537" s="11"/>
      <c r="W537" s="11"/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5">
        <f t="shared" si="49"/>
        <v>9.9935938500960927E-3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  <c r="U538" s="11"/>
      <c r="V538" s="11"/>
      <c r="W538" s="11"/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5">
        <f t="shared" si="49"/>
        <v>2.4481327800829875E-2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  <c r="U539" s="11"/>
      <c r="V539" s="11"/>
      <c r="W539" s="11"/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5">
        <f t="shared" si="49"/>
        <v>3.9679915349513919E-3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  <c r="U540" s="11"/>
      <c r="V540" s="11"/>
      <c r="W540" s="11"/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5">
        <f t="shared" si="49"/>
        <v>3.9744048328762764E-2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  <c r="U541" s="11"/>
      <c r="V541" s="11"/>
      <c r="W541" s="11"/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  <c r="U542" s="11"/>
      <c r="V542" s="11"/>
      <c r="W542" s="11"/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5">
        <f t="shared" si="49"/>
        <v>0.04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  <c r="U543" s="11"/>
      <c r="V543" s="11"/>
      <c r="W543" s="11"/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  <c r="U544" s="11"/>
      <c r="V544" s="11"/>
      <c r="W544" s="11"/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5">
        <f t="shared" si="49"/>
        <v>2.8571428571428571E-2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  <c r="U545" s="11"/>
      <c r="V545" s="11"/>
      <c r="W545" s="11"/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5">
        <f t="shared" si="49"/>
        <v>0.33333333333333331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  <c r="U546" s="11"/>
      <c r="V546" s="11"/>
      <c r="W546" s="11"/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5">
        <f t="shared" si="49"/>
        <v>2.4832018697049374E-3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  <c r="U547" s="11"/>
      <c r="V547" s="11"/>
      <c r="W547" s="11"/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5">
        <f t="shared" si="49"/>
        <v>3.8461538461538464E-2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  <c r="U548" s="11"/>
      <c r="V548" s="11"/>
      <c r="W548" s="11"/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  <c r="U549" s="11"/>
      <c r="V549" s="11"/>
      <c r="W549" s="11"/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5">
        <f t="shared" si="49"/>
        <v>0.1111111111111111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  <c r="U550" s="11"/>
      <c r="V550" s="11"/>
      <c r="W550" s="11"/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5">
        <f t="shared" si="49"/>
        <v>0.11764705882352941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  <c r="U551" s="11"/>
      <c r="V551" s="11"/>
      <c r="W551" s="11"/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5">
        <f t="shared" si="49"/>
        <v>0.11428571428571428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  <c r="U552" s="11"/>
      <c r="V552" s="11"/>
      <c r="W552" s="11"/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5">
        <f t="shared" si="49"/>
        <v>7.4054482941020893E-3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  <c r="U553" s="11"/>
      <c r="V553" s="11"/>
      <c r="W553" s="11"/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  <c r="U554" s="11"/>
      <c r="V554" s="11"/>
      <c r="W554" s="11"/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5">
        <f t="shared" si="49"/>
        <v>4.878048780487805E-2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  <c r="U555" s="11"/>
      <c r="V555" s="11"/>
      <c r="W555" s="11"/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5">
        <f t="shared" si="49"/>
        <v>1.5536723163841809E-2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  <c r="U556" s="11"/>
      <c r="V556" s="11"/>
      <c r="W556" s="11"/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  <c r="U557" s="11"/>
      <c r="V557" s="11"/>
      <c r="W557" s="11"/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5">
        <f t="shared" si="49"/>
        <v>5.0000000000000001E-3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  <c r="U558" s="11"/>
      <c r="V558" s="11"/>
      <c r="W558" s="11"/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5">
        <f t="shared" si="49"/>
        <v>1.4641288433382138E-2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  <c r="U559" s="11"/>
      <c r="V559" s="11"/>
      <c r="W559" s="11"/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  <c r="U560" s="11"/>
      <c r="V560" s="11"/>
      <c r="W560" s="11"/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5">
        <f t="shared" si="49"/>
        <v>0.02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  <c r="U561" s="11"/>
      <c r="V561" s="11"/>
      <c r="W561" s="11"/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5">
        <f t="shared" si="49"/>
        <v>0.25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  <c r="U562" s="11"/>
      <c r="V562" s="11"/>
      <c r="W562" s="11"/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5">
        <f t="shared" si="49"/>
        <v>3.6363636363636362E-2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  <c r="U563" s="11"/>
      <c r="V563" s="11"/>
      <c r="W563" s="11"/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  <c r="U564" s="11"/>
      <c r="V564" s="11"/>
      <c r="W564" s="11"/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5">
        <f t="shared" si="49"/>
        <v>2.9411764705882353E-2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  <c r="U565" s="11"/>
      <c r="V565" s="11"/>
      <c r="W565" s="11"/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  <c r="U566" s="11"/>
      <c r="V566" s="11"/>
      <c r="W566" s="11"/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  <c r="U567" s="11"/>
      <c r="V567" s="11"/>
      <c r="W567" s="11"/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  <c r="U568" s="11"/>
      <c r="V568" s="11"/>
      <c r="W568" s="11"/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  <c r="U569" s="11"/>
      <c r="V569" s="11"/>
      <c r="W569" s="11"/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5">
        <f t="shared" si="49"/>
        <v>2.0408163265306121E-2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  <c r="U570" s="11"/>
      <c r="V570" s="11"/>
      <c r="W570" s="11"/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5">
        <f t="shared" si="49"/>
        <v>0.05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  <c r="U571" s="11"/>
      <c r="V571" s="11"/>
      <c r="W571" s="11"/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5">
        <f t="shared" si="49"/>
        <v>7.0422535211267607E-3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  <c r="U572" s="11"/>
      <c r="V572" s="11"/>
      <c r="W572" s="11"/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5">
        <f t="shared" si="49"/>
        <v>1.8867924528301886E-2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  <c r="U573" s="11"/>
      <c r="V573" s="11"/>
      <c r="W573" s="11"/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  <c r="U574" s="11"/>
      <c r="V574" s="11"/>
      <c r="W574" s="11"/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5">
        <f t="shared" si="49"/>
        <v>2.6011560693641619E-2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  <c r="U575" s="11"/>
      <c r="V575" s="11"/>
      <c r="W575" s="11"/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5">
        <f t="shared" si="49"/>
        <v>0.05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  <c r="U576" s="11"/>
      <c r="V576" s="11"/>
      <c r="W576" s="11"/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5">
        <f t="shared" si="49"/>
        <v>1.5444015444015444E-2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  <c r="U577" s="11"/>
      <c r="V577" s="11"/>
      <c r="W577" s="11"/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  <c r="U578" s="11"/>
      <c r="V578" s="11"/>
      <c r="W578" s="11"/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(E579/D579)*100</f>
        <v>0.2</v>
      </c>
      <c r="P579" s="5">
        <f t="shared" ref="P579:P642" si="55">AVERAGE(L579/E579)</f>
        <v>0.1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11">
        <f t="shared" ref="S579:S642" si="58">J579/$Z$4+25569</f>
        <v>42450.589143518519</v>
      </c>
      <c r="T579" s="11">
        <f t="shared" ref="T579:T642" si="59">I579/$Z$4+DATE(1970,1,1)</f>
        <v>42510.589143518519</v>
      </c>
      <c r="U579" s="11"/>
      <c r="V579" s="11"/>
      <c r="W579" s="11"/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5">
        <f t="shared" si="55"/>
        <v>0.5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  <c r="U580" s="11"/>
      <c r="V580" s="11"/>
      <c r="W580" s="11"/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5">
        <f t="shared" si="55"/>
        <v>2.8571428571428571E-2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  <c r="U581" s="11"/>
      <c r="V581" s="11"/>
      <c r="W581" s="11"/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  <c r="U582" s="11"/>
      <c r="V582" s="11"/>
      <c r="W582" s="11"/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  <c r="U583" s="11"/>
      <c r="V583" s="11"/>
      <c r="W583" s="11"/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  <c r="U584" s="11"/>
      <c r="V584" s="11"/>
      <c r="W584" s="11"/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  <c r="U585" s="11"/>
      <c r="V585" s="11"/>
      <c r="W585" s="11"/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5">
        <f t="shared" si="55"/>
        <v>0.2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  <c r="U586" s="11"/>
      <c r="V586" s="11"/>
      <c r="W586" s="11"/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  <c r="U587" s="11"/>
      <c r="V587" s="11"/>
      <c r="W587" s="11"/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5">
        <f t="shared" si="55"/>
        <v>7.1428571428571425E-2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  <c r="U588" s="11"/>
      <c r="V588" s="11"/>
      <c r="W588" s="11"/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5">
        <f t="shared" si="55"/>
        <v>2.5688073394495412E-3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  <c r="U589" s="11"/>
      <c r="V589" s="11"/>
      <c r="W589" s="11"/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5">
        <f t="shared" si="55"/>
        <v>6.6445182724252493E-3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  <c r="U590" s="11"/>
      <c r="V590" s="11"/>
      <c r="W590" s="11"/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  <c r="U591" s="11"/>
      <c r="V591" s="11"/>
      <c r="W591" s="11"/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5">
        <f t="shared" si="55"/>
        <v>4.0358744394618833E-2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  <c r="U592" s="11"/>
      <c r="V592" s="11"/>
      <c r="W592" s="11"/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5">
        <f t="shared" si="55"/>
        <v>3.2786885245901641E-2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  <c r="U593" s="11"/>
      <c r="V593" s="11"/>
      <c r="W593" s="11"/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5">
        <f t="shared" si="55"/>
        <v>4.0000000000000001E-3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  <c r="U594" s="11"/>
      <c r="V594" s="11"/>
      <c r="W594" s="11"/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5">
        <f t="shared" si="55"/>
        <v>6.0869565217391307E-2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  <c r="U595" s="11"/>
      <c r="V595" s="11"/>
      <c r="W595" s="11"/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5">
        <f t="shared" si="55"/>
        <v>7.6923076923076927E-2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  <c r="U596" s="11"/>
      <c r="V596" s="11"/>
      <c r="W596" s="11"/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5">
        <f t="shared" si="55"/>
        <v>1.8779342723004695E-2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  <c r="U597" s="11"/>
      <c r="V597" s="11"/>
      <c r="W597" s="11"/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5">
        <f t="shared" si="55"/>
        <v>0.33333333333333331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  <c r="U598" s="11"/>
      <c r="V598" s="11"/>
      <c r="W598" s="11"/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5">
        <f t="shared" si="55"/>
        <v>0.1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  <c r="U599" s="11"/>
      <c r="V599" s="11"/>
      <c r="W599" s="11"/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5">
        <f t="shared" si="55"/>
        <v>8.2352941176470594E-3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  <c r="U600" s="11"/>
      <c r="V600" s="11"/>
      <c r="W600" s="11"/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5">
        <f t="shared" si="55"/>
        <v>6.4516129032258063E-2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  <c r="U601" s="11"/>
      <c r="V601" s="11"/>
      <c r="W601" s="11"/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5">
        <f t="shared" si="55"/>
        <v>0.01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  <c r="U602" s="11"/>
      <c r="V602" s="11"/>
      <c r="W602" s="11"/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5">
        <f t="shared" si="55"/>
        <v>4.2857142857142858E-2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  <c r="U603" s="11"/>
      <c r="V603" s="11"/>
      <c r="W603" s="11"/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  <c r="U604" s="11"/>
      <c r="V604" s="11"/>
      <c r="W604" s="11"/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5">
        <f t="shared" si="55"/>
        <v>2.2033151418595982E-2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  <c r="U605" s="11"/>
      <c r="V605" s="11"/>
      <c r="W605" s="11"/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  <c r="U606" s="11"/>
      <c r="V606" s="11"/>
      <c r="W606" s="11"/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5">
        <f t="shared" si="55"/>
        <v>6.1068702290076333E-2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  <c r="U607" s="11"/>
      <c r="V607" s="11"/>
      <c r="W607" s="11"/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5">
        <f t="shared" si="55"/>
        <v>0.1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  <c r="U608" s="11"/>
      <c r="V608" s="11"/>
      <c r="W608" s="11"/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  <c r="U609" s="11"/>
      <c r="V609" s="11"/>
      <c r="W609" s="11"/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5">
        <f t="shared" si="55"/>
        <v>3.4223134839151265E-3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  <c r="U610" s="11"/>
      <c r="V610" s="11"/>
      <c r="W610" s="11"/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5">
        <f t="shared" si="55"/>
        <v>0.2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  <c r="U611" s="11"/>
      <c r="V611" s="11"/>
      <c r="W611" s="11"/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  <c r="U612" s="11"/>
      <c r="V612" s="11"/>
      <c r="W612" s="11"/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  <c r="U613" s="11"/>
      <c r="V613" s="11"/>
      <c r="W613" s="11"/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  <c r="U614" s="11"/>
      <c r="V614" s="11"/>
      <c r="W614" s="11"/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5">
        <f t="shared" si="55"/>
        <v>9.4398502106412853E-3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  <c r="U615" s="11"/>
      <c r="V615" s="11"/>
      <c r="W615" s="11"/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  <c r="U616" s="11"/>
      <c r="V616" s="11"/>
      <c r="W616" s="11"/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  <c r="U617" s="11"/>
      <c r="V617" s="11"/>
      <c r="W617" s="11"/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  <c r="U618" s="11"/>
      <c r="V618" s="11"/>
      <c r="W618" s="11"/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5">
        <f t="shared" si="55"/>
        <v>0.05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  <c r="U619" s="11"/>
      <c r="V619" s="11"/>
      <c r="W619" s="11"/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  <c r="U620" s="11"/>
      <c r="V620" s="11"/>
      <c r="W620" s="11"/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  <c r="U621" s="11"/>
      <c r="V621" s="11"/>
      <c r="W621" s="11"/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5">
        <f t="shared" si="55"/>
        <v>3.3333333333333335E-3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  <c r="U622" s="11"/>
      <c r="V622" s="11"/>
      <c r="W622" s="11"/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5">
        <f t="shared" si="55"/>
        <v>1.1494252873563218E-2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  <c r="U623" s="11"/>
      <c r="V623" s="11"/>
      <c r="W623" s="11"/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5">
        <f t="shared" si="55"/>
        <v>2.6392961876832845E-2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  <c r="U624" s="11"/>
      <c r="V624" s="11"/>
      <c r="W624" s="11"/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  <c r="U625" s="11"/>
      <c r="V625" s="11"/>
      <c r="W625" s="11"/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  <c r="U626" s="11"/>
      <c r="V626" s="11"/>
      <c r="W626" s="11"/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  <c r="U627" s="11"/>
      <c r="V627" s="11"/>
      <c r="W627" s="11"/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5">
        <f t="shared" si="55"/>
        <v>8.9758342922899893E-3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  <c r="U628" s="11"/>
      <c r="V628" s="11"/>
      <c r="W628" s="11"/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5">
        <f t="shared" si="55"/>
        <v>1.1111111111111112E-2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  <c r="U629" s="11"/>
      <c r="V629" s="11"/>
      <c r="W629" s="11"/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  <c r="U630" s="11"/>
      <c r="V630" s="11"/>
      <c r="W630" s="11"/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5">
        <f t="shared" si="55"/>
        <v>8.5714285714285719E-3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  <c r="U631" s="11"/>
      <c r="V631" s="11"/>
      <c r="W631" s="11"/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5">
        <f t="shared" si="55"/>
        <v>0.1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  <c r="U632" s="11"/>
      <c r="V632" s="11"/>
      <c r="W632" s="11"/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5">
        <f t="shared" si="55"/>
        <v>1.3043478260869565E-2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  <c r="U633" s="11"/>
      <c r="V633" s="11"/>
      <c r="W633" s="11"/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  <c r="U634" s="11"/>
      <c r="V634" s="11"/>
      <c r="W634" s="11"/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5">
        <f t="shared" si="55"/>
        <v>2.0080321285140562E-2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  <c r="U635" s="11"/>
      <c r="V635" s="11"/>
      <c r="W635" s="11"/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  <c r="U636" s="11"/>
      <c r="V636" s="11"/>
      <c r="W636" s="11"/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5">
        <f t="shared" si="55"/>
        <v>0.5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  <c r="U637" s="11"/>
      <c r="V637" s="11"/>
      <c r="W637" s="11"/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5">
        <f t="shared" si="55"/>
        <v>0.25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  <c r="U638" s="11"/>
      <c r="V638" s="11"/>
      <c r="W638" s="11"/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  <c r="U639" s="11"/>
      <c r="V639" s="11"/>
      <c r="W639" s="11"/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5">
        <f t="shared" si="55"/>
        <v>0.33333333333333331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  <c r="U640" s="11"/>
      <c r="V640" s="11"/>
      <c r="W640" s="11"/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  <c r="U641" s="11"/>
      <c r="V641" s="11"/>
      <c r="W641" s="11"/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144.28571428571428</v>
      </c>
      <c r="P642" s="5">
        <f t="shared" si="55"/>
        <v>1.9801980198019802E-2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  <c r="U642" s="11"/>
      <c r="V642" s="11"/>
      <c r="W642" s="11"/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(E643/D643)*100</f>
        <v>119.16249999999999</v>
      </c>
      <c r="P643" s="5">
        <f t="shared" ref="P643:P706" si="61">AVERAGE(L643/E643)</f>
        <v>6.608622679114654E-3</v>
      </c>
      <c r="Q643" t="str">
        <f t="shared" ref="Q643:Q706" si="62">LEFT(N643,FIND("/",N643)-1)</f>
        <v>technology</v>
      </c>
      <c r="R643" t="str">
        <f t="shared" ref="R643:R706" si="63">MID(N643,FIND("/",N643)+1,LEN(N643))</f>
        <v>wearables</v>
      </c>
      <c r="S643" s="11">
        <f t="shared" ref="S643:S706" si="64">J643/$Z$4+25569</f>
        <v>42199.57</v>
      </c>
      <c r="T643" s="11">
        <f t="shared" ref="T643:T706" si="65">I643/$Z$4+DATE(1970,1,1)</f>
        <v>42229.57</v>
      </c>
      <c r="U643" s="11"/>
      <c r="V643" s="11"/>
      <c r="W643" s="11"/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5">
        <f t="shared" si="61"/>
        <v>7.4427330647011099E-3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  <c r="U644" s="11"/>
      <c r="V644" s="11"/>
      <c r="W644" s="11"/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5">
        <f t="shared" si="61"/>
        <v>5.7462573718433385E-3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  <c r="U645" s="11"/>
      <c r="V645" s="11"/>
      <c r="W645" s="11"/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5">
        <f t="shared" si="61"/>
        <v>1.3607984488230494E-2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  <c r="U646" s="11"/>
      <c r="V646" s="11"/>
      <c r="W646" s="11"/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5">
        <f t="shared" si="61"/>
        <v>4.2518837459634015E-2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  <c r="U647" s="11"/>
      <c r="V647" s="11"/>
      <c r="W647" s="11"/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5">
        <f t="shared" si="61"/>
        <v>2.5592174481758465E-2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  <c r="U648" s="11"/>
      <c r="V648" s="11"/>
      <c r="W648" s="11"/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5">
        <f t="shared" si="61"/>
        <v>7.9402148528724889E-3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  <c r="U649" s="11"/>
      <c r="V649" s="11"/>
      <c r="W649" s="11"/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5">
        <f t="shared" si="61"/>
        <v>6.0827250608272508E-4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  <c r="U650" s="11"/>
      <c r="V650" s="11"/>
      <c r="W650" s="11"/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5">
        <f t="shared" si="61"/>
        <v>2.3435267219205486E-2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  <c r="U651" s="11"/>
      <c r="V651" s="11"/>
      <c r="W651" s="11"/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5">
        <f t="shared" si="61"/>
        <v>2.8469750889679714E-2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  <c r="U652" s="11"/>
      <c r="V652" s="11"/>
      <c r="W652" s="11"/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5">
        <f t="shared" si="61"/>
        <v>4.1779404742957188E-3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  <c r="U653" s="11"/>
      <c r="V653" s="11"/>
      <c r="W653" s="11"/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5">
        <f t="shared" si="61"/>
        <v>9.2899800928998005E-3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  <c r="U654" s="11"/>
      <c r="V654" s="11"/>
      <c r="W654" s="11"/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5">
        <f t="shared" si="61"/>
        <v>1.0435077697495864E-2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  <c r="U655" s="11"/>
      <c r="V655" s="11"/>
      <c r="W655" s="11"/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5">
        <f t="shared" si="61"/>
        <v>3.158222915042868E-2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  <c r="U656" s="11"/>
      <c r="V656" s="11"/>
      <c r="W656" s="11"/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5">
        <f t="shared" si="61"/>
        <v>2.3317164496638582E-2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  <c r="U657" s="11"/>
      <c r="V657" s="11"/>
      <c r="W657" s="11"/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5">
        <f t="shared" si="61"/>
        <v>8.1475931822438657E-3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  <c r="U658" s="11"/>
      <c r="V658" s="11"/>
      <c r="W658" s="11"/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5">
        <f t="shared" si="61"/>
        <v>5.2505966587112173E-3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  <c r="U659" s="11"/>
      <c r="V659" s="11"/>
      <c r="W659" s="11"/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5">
        <f t="shared" si="61"/>
        <v>9.1460383735957849E-3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  <c r="U660" s="11"/>
      <c r="V660" s="11"/>
      <c r="W660" s="11"/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5">
        <f t="shared" si="61"/>
        <v>6.9605568445475635E-3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  <c r="U661" s="11"/>
      <c r="V661" s="11"/>
      <c r="W661" s="11"/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5">
        <f t="shared" si="61"/>
        <v>1.1772400261608895E-2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  <c r="U662" s="11"/>
      <c r="V662" s="11"/>
      <c r="W662" s="11"/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5">
        <f t="shared" si="61"/>
        <v>9.4736842105263161E-2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  <c r="U663" s="11"/>
      <c r="V663" s="11"/>
      <c r="W663" s="11"/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5">
        <f t="shared" si="61"/>
        <v>2.564102564102564E-2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  <c r="U664" s="11"/>
      <c r="V664" s="11"/>
      <c r="W664" s="11"/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5">
        <f t="shared" si="61"/>
        <v>0.01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  <c r="U665" s="11"/>
      <c r="V665" s="11"/>
      <c r="W665" s="11"/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5">
        <f t="shared" si="61"/>
        <v>3.2079646017699116E-2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  <c r="U666" s="11"/>
      <c r="V666" s="11"/>
      <c r="W666" s="11"/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5">
        <f t="shared" si="61"/>
        <v>6.4377682403433476E-3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  <c r="U667" s="11"/>
      <c r="V667" s="11"/>
      <c r="W667" s="11"/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5">
        <f t="shared" si="61"/>
        <v>0.5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  <c r="U668" s="11"/>
      <c r="V668" s="11"/>
      <c r="W668" s="11"/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5">
        <f t="shared" si="61"/>
        <v>5.5888223552894214E-3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  <c r="U669" s="11"/>
      <c r="V669" s="11"/>
      <c r="W669" s="11"/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5">
        <f t="shared" si="61"/>
        <v>3.6549707602339179E-2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  <c r="U670" s="11"/>
      <c r="V670" s="11"/>
      <c r="W670" s="11"/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5">
        <f t="shared" si="61"/>
        <v>6.5093572009764032E-4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  <c r="U671" s="11"/>
      <c r="V671" s="11"/>
      <c r="W671" s="11"/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5">
        <f t="shared" si="61"/>
        <v>1.1765152377699343E-2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  <c r="U672" s="11"/>
      <c r="V672" s="11"/>
      <c r="W672" s="11"/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5">
        <f t="shared" si="61"/>
        <v>1.2681772066283395E-3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  <c r="U673" s="11"/>
      <c r="V673" s="11"/>
      <c r="W673" s="11"/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5">
        <f t="shared" si="61"/>
        <v>1.988163491769928E-2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  <c r="U674" s="11"/>
      <c r="V674" s="11"/>
      <c r="W674" s="11"/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5">
        <f t="shared" si="61"/>
        <v>1.4634146341463415E-2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  <c r="U675" s="11"/>
      <c r="V675" s="11"/>
      <c r="W675" s="11"/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5">
        <f t="shared" si="61"/>
        <v>0.13333333333333333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  <c r="U676" s="11"/>
      <c r="V676" s="11"/>
      <c r="W676" s="11"/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5">
        <f t="shared" si="61"/>
        <v>2.9180695847362513E-2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  <c r="U677" s="11"/>
      <c r="V677" s="11"/>
      <c r="W677" s="11"/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5">
        <f t="shared" si="61"/>
        <v>1.6315431679129844E-2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  <c r="U678" s="11"/>
      <c r="V678" s="11"/>
      <c r="W678" s="11"/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5">
        <f t="shared" si="61"/>
        <v>7.5046904315196998E-3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  <c r="U679" s="11"/>
      <c r="V679" s="11"/>
      <c r="W679" s="11"/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5">
        <f t="shared" si="61"/>
        <v>1.5342960288808664E-2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  <c r="U680" s="11"/>
      <c r="V680" s="11"/>
      <c r="W680" s="11"/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5">
        <f t="shared" si="61"/>
        <v>1.0649144669763227E-2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  <c r="U681" s="11"/>
      <c r="V681" s="11"/>
      <c r="W681" s="11"/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5">
        <f t="shared" si="61"/>
        <v>6.6378511886384687E-3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  <c r="U682" s="11"/>
      <c r="V682" s="11"/>
      <c r="W682" s="11"/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  <c r="U683" s="11"/>
      <c r="V683" s="11"/>
      <c r="W683" s="11"/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5">
        <f t="shared" si="61"/>
        <v>7.5471698113207544E-2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  <c r="U684" s="11"/>
      <c r="V684" s="11"/>
      <c r="W684" s="11"/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5">
        <f t="shared" si="61"/>
        <v>1.0067114093959731E-2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  <c r="U685" s="11"/>
      <c r="V685" s="11"/>
      <c r="W685" s="11"/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5">
        <f t="shared" si="61"/>
        <v>5.6372139635877732E-3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  <c r="U686" s="11"/>
      <c r="V686" s="11"/>
      <c r="W686" s="11"/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5">
        <f t="shared" si="61"/>
        <v>1.8083182640144666E-2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  <c r="U687" s="11"/>
      <c r="V687" s="11"/>
      <c r="W687" s="11"/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  <c r="U688" s="11"/>
      <c r="V688" s="11"/>
      <c r="W688" s="11"/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5">
        <f t="shared" si="61"/>
        <v>1.6901408450704226E-3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  <c r="U689" s="11"/>
      <c r="V689" s="11"/>
      <c r="W689" s="11"/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5">
        <f t="shared" si="61"/>
        <v>2.4660912453760789E-3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  <c r="U690" s="11"/>
      <c r="V690" s="11"/>
      <c r="W690" s="11"/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5">
        <f t="shared" si="61"/>
        <v>2.914200221166981E-3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  <c r="U691" s="11"/>
      <c r="V691" s="11"/>
      <c r="W691" s="11"/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5">
        <f t="shared" si="61"/>
        <v>1.3776337115072933E-2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  <c r="U692" s="11"/>
      <c r="V692" s="11"/>
      <c r="W692" s="11"/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5">
        <f t="shared" si="61"/>
        <v>3.8461538461538464E-2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  <c r="U693" s="11"/>
      <c r="V693" s="11"/>
      <c r="W693" s="11"/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5">
        <f t="shared" si="61"/>
        <v>0.15390505359877488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  <c r="U694" s="11"/>
      <c r="V694" s="11"/>
      <c r="W694" s="11"/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5">
        <f t="shared" si="61"/>
        <v>8.3762521931065714E-3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  <c r="U695" s="11"/>
      <c r="V695" s="11"/>
      <c r="W695" s="11"/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5">
        <f t="shared" si="61"/>
        <v>1.1864406779661017E-2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  <c r="U696" s="11"/>
      <c r="V696" s="11"/>
      <c r="W696" s="11"/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5">
        <f t="shared" si="61"/>
        <v>1.10062893081761E-2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  <c r="U697" s="11"/>
      <c r="V697" s="11"/>
      <c r="W697" s="11"/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  <c r="U698" s="11"/>
      <c r="V698" s="11"/>
      <c r="W698" s="11"/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5">
        <f t="shared" si="61"/>
        <v>4.9159120310478657E-2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  <c r="U699" s="11"/>
      <c r="V699" s="11"/>
      <c r="W699" s="11"/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5">
        <f t="shared" si="61"/>
        <v>1.8843404808317088E-3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  <c r="U700" s="11"/>
      <c r="V700" s="11"/>
      <c r="W700" s="11"/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5">
        <f t="shared" si="61"/>
        <v>8.3062106003299711E-3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  <c r="U701" s="11"/>
      <c r="V701" s="11"/>
      <c r="W701" s="11"/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5">
        <f t="shared" si="61"/>
        <v>7.6923076923076927E-2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  <c r="U702" s="11"/>
      <c r="V702" s="11"/>
      <c r="W702" s="11"/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5">
        <f t="shared" si="61"/>
        <v>3.4324942791762012E-3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  <c r="U703" s="11"/>
      <c r="V703" s="11"/>
      <c r="W703" s="11"/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5">
        <f t="shared" si="61"/>
        <v>8.0051752376130731E-3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  <c r="U704" s="11"/>
      <c r="V704" s="11"/>
      <c r="W704" s="11"/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5">
        <f t="shared" si="61"/>
        <v>8.3632019115890081E-3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  <c r="U705" s="11"/>
      <c r="V705" s="11"/>
      <c r="W705" s="11"/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0.87454545454545463</v>
      </c>
      <c r="P706" s="5">
        <f t="shared" si="61"/>
        <v>8.3160083160083165E-3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  <c r="U706" s="11"/>
      <c r="V706" s="11"/>
      <c r="W706" s="11"/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(E707/D707)*100</f>
        <v>0.97699999999999987</v>
      </c>
      <c r="P707" s="5">
        <f t="shared" ref="P707:P770" si="67">AVERAGE(L707/E707)</f>
        <v>5.1177072671443197E-3</v>
      </c>
      <c r="Q707" t="str">
        <f t="shared" ref="Q707:Q770" si="68">LEFT(N707,FIND("/",N707)-1)</f>
        <v>technology</v>
      </c>
      <c r="R707" t="str">
        <f t="shared" ref="R707:R770" si="69">MID(N707,FIND("/",N707)+1,LEN(N707))</f>
        <v>wearables</v>
      </c>
      <c r="S707" s="11">
        <f t="shared" ref="S707:S770" si="70">J707/$Z$4+25569</f>
        <v>42726.491643518515</v>
      </c>
      <c r="T707" s="11">
        <f t="shared" ref="T707:T770" si="71">I707/$Z$4+DATE(1970,1,1)</f>
        <v>42756.491643518515</v>
      </c>
      <c r="U707" s="11"/>
      <c r="V707" s="11"/>
      <c r="W707" s="11"/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  <c r="U708" s="11"/>
      <c r="V708" s="11"/>
      <c r="W708" s="11"/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5">
        <f t="shared" si="67"/>
        <v>8.49627170182558E-3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  <c r="U709" s="11"/>
      <c r="V709" s="11"/>
      <c r="W709" s="11"/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5">
        <f t="shared" si="67"/>
        <v>4.1756252121760776E-2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  <c r="U710" s="11"/>
      <c r="V710" s="11"/>
      <c r="W710" s="11"/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5">
        <f t="shared" si="67"/>
        <v>3.2786885245901641E-2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  <c r="U711" s="11"/>
      <c r="V711" s="11"/>
      <c r="W711" s="11"/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  <c r="U712" s="11"/>
      <c r="V712" s="11"/>
      <c r="W712" s="11"/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5">
        <f t="shared" si="67"/>
        <v>1.000266343109112E-2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  <c r="U713" s="11"/>
      <c r="V713" s="11"/>
      <c r="W713" s="11"/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5">
        <f t="shared" si="67"/>
        <v>3.8095238095238099E-2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  <c r="U714" s="11"/>
      <c r="V714" s="11"/>
      <c r="W714" s="11"/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5">
        <f t="shared" si="67"/>
        <v>5.0251256281407036E-3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  <c r="U715" s="11"/>
      <c r="V715" s="11"/>
      <c r="W715" s="11"/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5">
        <f t="shared" si="67"/>
        <v>1.2449977767896843E-2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  <c r="U716" s="11"/>
      <c r="V716" s="11"/>
      <c r="W716" s="11"/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5">
        <f t="shared" si="67"/>
        <v>8.6393088552915772E-3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  <c r="U717" s="11"/>
      <c r="V717" s="11"/>
      <c r="W717" s="11"/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5">
        <f t="shared" si="67"/>
        <v>2.2377622377622378E-2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  <c r="U718" s="11"/>
      <c r="V718" s="11"/>
      <c r="W718" s="11"/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5">
        <f t="shared" si="67"/>
        <v>1.3114754098360656E-2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  <c r="U719" s="11"/>
      <c r="V719" s="11"/>
      <c r="W719" s="11"/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5">
        <f t="shared" si="67"/>
        <v>4.4444444444444446E-2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  <c r="U720" s="11"/>
      <c r="V720" s="11"/>
      <c r="W720" s="11"/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5">
        <f t="shared" si="67"/>
        <v>5.1546391752577317E-2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  <c r="U721" s="11"/>
      <c r="V721" s="11"/>
      <c r="W721" s="11"/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5">
        <f t="shared" si="67"/>
        <v>1.4990859232175503E-2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  <c r="U722" s="11"/>
      <c r="V722" s="11"/>
      <c r="W722" s="11"/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5">
        <f t="shared" si="67"/>
        <v>1.1884550084889643E-2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  <c r="U723" s="11"/>
      <c r="V723" s="11"/>
      <c r="W723" s="11"/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5">
        <f t="shared" si="67"/>
        <v>4.6355208143973826E-3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  <c r="U724" s="11"/>
      <c r="V724" s="11"/>
      <c r="W724" s="11"/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5">
        <f t="shared" si="67"/>
        <v>1.8284878405558602E-2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  <c r="U725" s="11"/>
      <c r="V725" s="11"/>
      <c r="W725" s="11"/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5">
        <f t="shared" si="67"/>
        <v>1.9368794028451809E-2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  <c r="U726" s="11"/>
      <c r="V726" s="11"/>
      <c r="W726" s="11"/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5">
        <f t="shared" si="67"/>
        <v>6.9755854509217742E-3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  <c r="U727" s="11"/>
      <c r="V727" s="11"/>
      <c r="W727" s="11"/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5">
        <f t="shared" si="67"/>
        <v>1.3806706114398421E-2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  <c r="U728" s="11"/>
      <c r="V728" s="11"/>
      <c r="W728" s="11"/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5">
        <f t="shared" si="67"/>
        <v>2.7374609590299467E-2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  <c r="U729" s="11"/>
      <c r="V729" s="11"/>
      <c r="W729" s="11"/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5">
        <f t="shared" si="67"/>
        <v>1.6419427972390099E-2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  <c r="U730" s="11"/>
      <c r="V730" s="11"/>
      <c r="W730" s="11"/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5">
        <f t="shared" si="67"/>
        <v>2.2962112514351322E-2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  <c r="U731" s="11"/>
      <c r="V731" s="11"/>
      <c r="W731" s="11"/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5">
        <f t="shared" si="67"/>
        <v>1.0023451093123534E-2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  <c r="U732" s="11"/>
      <c r="V732" s="11"/>
      <c r="W732" s="11"/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5">
        <f t="shared" si="67"/>
        <v>1.126984126984127E-2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  <c r="U733" s="11"/>
      <c r="V733" s="11"/>
      <c r="W733" s="11"/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5">
        <f t="shared" si="67"/>
        <v>0.203125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  <c r="U734" s="11"/>
      <c r="V734" s="11"/>
      <c r="W734" s="11"/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5">
        <f t="shared" si="67"/>
        <v>5.6108897742363877E-2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  <c r="U735" s="11"/>
      <c r="V735" s="11"/>
      <c r="W735" s="11"/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5">
        <f t="shared" si="67"/>
        <v>5.3420805998125589E-3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  <c r="U736" s="11"/>
      <c r="V736" s="11"/>
      <c r="W736" s="11"/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5">
        <f t="shared" si="67"/>
        <v>4.2588012125495157E-3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  <c r="U737" s="11"/>
      <c r="V737" s="11"/>
      <c r="W737" s="11"/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5">
        <f t="shared" si="67"/>
        <v>9.5196121639488755E-3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  <c r="U738" s="11"/>
      <c r="V738" s="11"/>
      <c r="W738" s="11"/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5">
        <f t="shared" si="67"/>
        <v>1.7647058823529412E-2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  <c r="U739" s="11"/>
      <c r="V739" s="11"/>
      <c r="W739" s="11"/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5">
        <f t="shared" si="67"/>
        <v>2.5608994378513428E-2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  <c r="U740" s="11"/>
      <c r="V740" s="11"/>
      <c r="W740" s="11"/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5">
        <f t="shared" si="67"/>
        <v>1.4631578947368421E-2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  <c r="U741" s="11"/>
      <c r="V741" s="11"/>
      <c r="W741" s="11"/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5">
        <f t="shared" si="67"/>
        <v>5.8969584109248912E-3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  <c r="U742" s="11"/>
      <c r="V742" s="11"/>
      <c r="W742" s="11"/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5">
        <f t="shared" si="67"/>
        <v>7.0709654124479085E-3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  <c r="U743" s="11"/>
      <c r="V743" s="11"/>
      <c r="W743" s="11"/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5">
        <f t="shared" si="67"/>
        <v>1.4838709677419355E-2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  <c r="U744" s="11"/>
      <c r="V744" s="11"/>
      <c r="W744" s="11"/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5">
        <f t="shared" si="67"/>
        <v>1.8427518427518427E-2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  <c r="U745" s="11"/>
      <c r="V745" s="11"/>
      <c r="W745" s="11"/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5">
        <f t="shared" si="67"/>
        <v>1.2118842845973418E-2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  <c r="U746" s="11"/>
      <c r="V746" s="11"/>
      <c r="W746" s="11"/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5">
        <f t="shared" si="67"/>
        <v>1.8611670020120725E-2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  <c r="U747" s="11"/>
      <c r="V747" s="11"/>
      <c r="W747" s="11"/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5">
        <f t="shared" si="67"/>
        <v>2.923447860156721E-2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  <c r="U748" s="11"/>
      <c r="V748" s="11"/>
      <c r="W748" s="11"/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5">
        <f t="shared" si="67"/>
        <v>7.8537769527345421E-3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  <c r="U749" s="11"/>
      <c r="V749" s="11"/>
      <c r="W749" s="11"/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5">
        <f t="shared" si="67"/>
        <v>2.1945137157107233E-2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  <c r="U750" s="11"/>
      <c r="V750" s="11"/>
      <c r="W750" s="11"/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5">
        <f t="shared" si="67"/>
        <v>1.0420613868889731E-2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  <c r="U751" s="11"/>
      <c r="V751" s="11"/>
      <c r="W751" s="11"/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5">
        <f t="shared" si="67"/>
        <v>1.2941434525115156E-2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  <c r="U752" s="11"/>
      <c r="V752" s="11"/>
      <c r="W752" s="11"/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5">
        <f t="shared" si="67"/>
        <v>1.7440225035161745E-2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  <c r="U753" s="11"/>
      <c r="V753" s="11"/>
      <c r="W753" s="11"/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5">
        <f t="shared" si="67"/>
        <v>1.8800358102059087E-2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  <c r="U754" s="11"/>
      <c r="V754" s="11"/>
      <c r="W754" s="11"/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5">
        <f t="shared" si="67"/>
        <v>2.0312500000000001E-3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  <c r="U755" s="11"/>
      <c r="V755" s="11"/>
      <c r="W755" s="11"/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5">
        <f t="shared" si="67"/>
        <v>2.3614457831325302E-2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  <c r="U756" s="11"/>
      <c r="V756" s="11"/>
      <c r="W756" s="11"/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5">
        <f t="shared" si="67"/>
        <v>2.6690845432529076E-2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  <c r="U757" s="11"/>
      <c r="V757" s="11"/>
      <c r="W757" s="11"/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5">
        <f t="shared" si="67"/>
        <v>2.6699029126213591E-2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  <c r="U758" s="11"/>
      <c r="V758" s="11"/>
      <c r="W758" s="11"/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5">
        <f t="shared" si="67"/>
        <v>3.0252100840336135E-2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  <c r="U759" s="11"/>
      <c r="V759" s="11"/>
      <c r="W759" s="11"/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5">
        <f t="shared" si="67"/>
        <v>7.4509803921568628E-3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  <c r="U760" s="11"/>
      <c r="V760" s="11"/>
      <c r="W760" s="11"/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5">
        <f t="shared" si="67"/>
        <v>1.9427001569858712E-2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  <c r="U761" s="11"/>
      <c r="V761" s="11"/>
      <c r="W761" s="11"/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  <c r="U762" s="11"/>
      <c r="V762" s="11"/>
      <c r="W762" s="11"/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5">
        <f t="shared" si="67"/>
        <v>2.553191489361702E-2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  <c r="U763" s="11"/>
      <c r="V763" s="11"/>
      <c r="W763" s="11"/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  <c r="U764" s="11"/>
      <c r="V764" s="11"/>
      <c r="W764" s="11"/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5">
        <f t="shared" si="67"/>
        <v>0.2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  <c r="U765" s="11"/>
      <c r="V765" s="11"/>
      <c r="W765" s="11"/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  <c r="U766" s="11"/>
      <c r="V766" s="11"/>
      <c r="W766" s="11"/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5">
        <f t="shared" si="67"/>
        <v>1.7453391511305039E-2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  <c r="U767" s="11"/>
      <c r="V767" s="11"/>
      <c r="W767" s="11"/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  <c r="U768" s="11"/>
      <c r="V768" s="11"/>
      <c r="W768" s="11"/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5">
        <f t="shared" si="67"/>
        <v>1.6949152542372881E-2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  <c r="U769" s="11"/>
      <c r="V769" s="11"/>
      <c r="W769" s="11"/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  <c r="U770" s="11"/>
      <c r="V770" s="11"/>
      <c r="W770" s="11"/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(E771/D771)*100</f>
        <v>41.4</v>
      </c>
      <c r="P771" s="5">
        <f t="shared" ref="P771:P834" si="73">AVERAGE(L771/E771)</f>
        <v>3.140096618357488E-2</v>
      </c>
      <c r="Q771" t="str">
        <f t="shared" ref="Q771:Q834" si="74">LEFT(N771,FIND("/",N771)-1)</f>
        <v>publishing</v>
      </c>
      <c r="R771" t="str">
        <f t="shared" ref="R771:R834" si="75">MID(N771,FIND("/",N771)+1,LEN(N771))</f>
        <v>fiction</v>
      </c>
      <c r="S771" s="11">
        <f t="shared" ref="S771:S834" si="76">J771/$Z$4+25569</f>
        <v>41604.996458333335</v>
      </c>
      <c r="T771" s="11">
        <f t="shared" ref="T771:T834" si="77">I771/$Z$4+DATE(1970,1,1)</f>
        <v>41634.996458333335</v>
      </c>
      <c r="U771" s="11"/>
      <c r="V771" s="11"/>
      <c r="W771" s="11"/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  <c r="U772" s="11"/>
      <c r="V772" s="11"/>
      <c r="W772" s="11"/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5">
        <f t="shared" si="73"/>
        <v>0.1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  <c r="U773" s="11"/>
      <c r="V773" s="11"/>
      <c r="W773" s="11"/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5">
        <f t="shared" si="73"/>
        <v>0.02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  <c r="U774" s="11"/>
      <c r="V774" s="11"/>
      <c r="W774" s="11"/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5">
        <f t="shared" si="73"/>
        <v>6.25E-2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  <c r="U775" s="11"/>
      <c r="V775" s="11"/>
      <c r="W775" s="11"/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5">
        <f t="shared" si="73"/>
        <v>2.564102564102564E-2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  <c r="U776" s="11"/>
      <c r="V776" s="11"/>
      <c r="W776" s="11"/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5">
        <f t="shared" si="73"/>
        <v>2.9411764705882353E-2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  <c r="U777" s="11"/>
      <c r="V777" s="11"/>
      <c r="W777" s="11"/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5">
        <f t="shared" si="73"/>
        <v>1.584213451917732E-2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  <c r="U778" s="11"/>
      <c r="V778" s="11"/>
      <c r="W778" s="11"/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5">
        <f t="shared" si="73"/>
        <v>0.14285714285714285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  <c r="U779" s="11"/>
      <c r="V779" s="11"/>
      <c r="W779" s="11"/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5">
        <f t="shared" si="73"/>
        <v>0.5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  <c r="U780" s="11"/>
      <c r="V780" s="11"/>
      <c r="W780" s="11"/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5">
        <f t="shared" si="73"/>
        <v>1.4999999999999999E-2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  <c r="U781" s="11"/>
      <c r="V781" s="11"/>
      <c r="W781" s="11"/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5">
        <f t="shared" si="73"/>
        <v>2.5961538461538463E-2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  <c r="U782" s="11"/>
      <c r="V782" s="11"/>
      <c r="W782" s="11"/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5">
        <f t="shared" si="73"/>
        <v>2.3469109957473974E-2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  <c r="U783" s="11"/>
      <c r="V783" s="11"/>
      <c r="W783" s="11"/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5">
        <f t="shared" si="73"/>
        <v>0.02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  <c r="U784" s="11"/>
      <c r="V784" s="11"/>
      <c r="W784" s="11"/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5">
        <f t="shared" si="73"/>
        <v>1.5751575157515751E-2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  <c r="U785" s="11"/>
      <c r="V785" s="11"/>
      <c r="W785" s="11"/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5">
        <f t="shared" si="73"/>
        <v>9.7560975609756097E-3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  <c r="U786" s="11"/>
      <c r="V786" s="11"/>
      <c r="W786" s="11"/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5">
        <f t="shared" si="73"/>
        <v>3.2110193325508782E-2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  <c r="U787" s="11"/>
      <c r="V787" s="11"/>
      <c r="W787" s="11"/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5">
        <f t="shared" si="73"/>
        <v>6.1624649859943975E-3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  <c r="U788" s="11"/>
      <c r="V788" s="11"/>
      <c r="W788" s="11"/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5">
        <f t="shared" si="73"/>
        <v>1.2408759124087591E-2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  <c r="U789" s="11"/>
      <c r="V789" s="11"/>
      <c r="W789" s="11"/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5">
        <f t="shared" si="73"/>
        <v>1.6707206211149603E-2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  <c r="U790" s="11"/>
      <c r="V790" s="11"/>
      <c r="W790" s="11"/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5">
        <f t="shared" si="73"/>
        <v>7.526881720430108E-3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  <c r="U791" s="11"/>
      <c r="V791" s="11"/>
      <c r="W791" s="11"/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5">
        <f t="shared" si="73"/>
        <v>1.0805224741748203E-2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  <c r="U792" s="11"/>
      <c r="V792" s="11"/>
      <c r="W792" s="11"/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5">
        <f t="shared" si="73"/>
        <v>1.6431322207958923E-2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  <c r="U793" s="11"/>
      <c r="V793" s="11"/>
      <c r="W793" s="11"/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5">
        <f t="shared" si="73"/>
        <v>2.3893815882219414E-2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  <c r="U794" s="11"/>
      <c r="V794" s="11"/>
      <c r="W794" s="11"/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5">
        <f t="shared" si="73"/>
        <v>1.1321702642556159E-2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  <c r="U795" s="11"/>
      <c r="V795" s="11"/>
      <c r="W795" s="11"/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5">
        <f t="shared" si="73"/>
        <v>6.2908011869436198E-3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  <c r="U796" s="11"/>
      <c r="V796" s="11"/>
      <c r="W796" s="11"/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5">
        <f t="shared" si="73"/>
        <v>1.1757188498402555E-2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  <c r="U797" s="11"/>
      <c r="V797" s="11"/>
      <c r="W797" s="11"/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5">
        <f t="shared" si="73"/>
        <v>8.8801184015786881E-3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  <c r="U798" s="11"/>
      <c r="V798" s="11"/>
      <c r="W798" s="11"/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5">
        <f t="shared" si="73"/>
        <v>2.2008679479231245E-2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  <c r="U799" s="11"/>
      <c r="V799" s="11"/>
      <c r="W799" s="11"/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5">
        <f t="shared" si="73"/>
        <v>2.1636408853519026E-2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  <c r="U800" s="11"/>
      <c r="V800" s="11"/>
      <c r="W800" s="11"/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5">
        <f t="shared" si="73"/>
        <v>5.5988802239552091E-3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  <c r="U801" s="11"/>
      <c r="V801" s="11"/>
      <c r="W801" s="11"/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5">
        <f t="shared" si="73"/>
        <v>2.4539877300613498E-2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  <c r="U802" s="11"/>
      <c r="V802" s="11"/>
      <c r="W802" s="11"/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5">
        <f t="shared" si="73"/>
        <v>2.2865546105459485E-2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  <c r="U803" s="11"/>
      <c r="V803" s="11"/>
      <c r="W803" s="11"/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5">
        <f t="shared" si="73"/>
        <v>1.2335526315789474E-2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  <c r="U804" s="11"/>
      <c r="V804" s="11"/>
      <c r="W804" s="11"/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5">
        <f t="shared" si="73"/>
        <v>1.3403880070546737E-2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  <c r="U805" s="11"/>
      <c r="V805" s="11"/>
      <c r="W805" s="11"/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5">
        <f t="shared" si="73"/>
        <v>3.2727272727272726E-3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  <c r="U806" s="11"/>
      <c r="V806" s="11"/>
      <c r="W806" s="11"/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5">
        <f t="shared" si="73"/>
        <v>1.7142857142857144E-2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  <c r="U807" s="11"/>
      <c r="V807" s="11"/>
      <c r="W807" s="11"/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5">
        <f t="shared" si="73"/>
        <v>8.497905445840814E-3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  <c r="U808" s="11"/>
      <c r="V808" s="11"/>
      <c r="W808" s="11"/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5">
        <f t="shared" si="73"/>
        <v>1.3555291319857313E-2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  <c r="U809" s="11"/>
      <c r="V809" s="11"/>
      <c r="W809" s="11"/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5">
        <f t="shared" si="73"/>
        <v>9.555555555555555E-3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  <c r="U810" s="11"/>
      <c r="V810" s="11"/>
      <c r="W810" s="11"/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5">
        <f t="shared" si="73"/>
        <v>1.2527101903155867E-2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  <c r="U811" s="11"/>
      <c r="V811" s="11"/>
      <c r="W811" s="11"/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5">
        <f t="shared" si="73"/>
        <v>1.7142857142857144E-2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  <c r="U812" s="11"/>
      <c r="V812" s="11"/>
      <c r="W812" s="11"/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5">
        <f t="shared" si="73"/>
        <v>1.1538461538461539E-2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  <c r="U813" s="11"/>
      <c r="V813" s="11"/>
      <c r="W813" s="11"/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5">
        <f t="shared" si="73"/>
        <v>3.6223929747530186E-2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  <c r="U814" s="11"/>
      <c r="V814" s="11"/>
      <c r="W814" s="11"/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5">
        <f t="shared" si="73"/>
        <v>4.0001000025000621E-2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  <c r="U815" s="11"/>
      <c r="V815" s="11"/>
      <c r="W815" s="11"/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5">
        <f t="shared" si="73"/>
        <v>2.199528672427337E-2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  <c r="U816" s="11"/>
      <c r="V816" s="11"/>
      <c r="W816" s="11"/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5">
        <f t="shared" si="73"/>
        <v>1.0046728971962618E-2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  <c r="U817" s="11"/>
      <c r="V817" s="11"/>
      <c r="W817" s="11"/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5">
        <f t="shared" si="73"/>
        <v>2.5438819638768762E-2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  <c r="U818" s="11"/>
      <c r="V818" s="11"/>
      <c r="W818" s="11"/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5">
        <f t="shared" si="73"/>
        <v>1.1183180496533215E-2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  <c r="U819" s="11"/>
      <c r="V819" s="11"/>
      <c r="W819" s="11"/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5">
        <f t="shared" si="73"/>
        <v>3.4862385321100919E-2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  <c r="U820" s="11"/>
      <c r="V820" s="11"/>
      <c r="W820" s="11"/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5">
        <f t="shared" si="73"/>
        <v>3.2183908045977011E-2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  <c r="U821" s="11"/>
      <c r="V821" s="11"/>
      <c r="W821" s="11"/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5">
        <f t="shared" si="73"/>
        <v>1.4173815740395375E-2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  <c r="U822" s="11"/>
      <c r="V822" s="11"/>
      <c r="W822" s="11"/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5">
        <f t="shared" si="73"/>
        <v>4.4617320672691915E-3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  <c r="U823" s="11"/>
      <c r="V823" s="11"/>
      <c r="W823" s="11"/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5">
        <f t="shared" si="73"/>
        <v>1.93006993006993E-2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  <c r="U824" s="11"/>
      <c r="V824" s="11"/>
      <c r="W824" s="11"/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5">
        <f t="shared" si="73"/>
        <v>2.298050139275766E-2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  <c r="U825" s="11"/>
      <c r="V825" s="11"/>
      <c r="W825" s="11"/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5">
        <f t="shared" si="73"/>
        <v>2.5115110925073254E-2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  <c r="U826" s="11"/>
      <c r="V826" s="11"/>
      <c r="W826" s="11"/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5">
        <f t="shared" si="73"/>
        <v>7.885932770431734E-3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  <c r="U827" s="11"/>
      <c r="V827" s="11"/>
      <c r="W827" s="11"/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5">
        <f t="shared" si="73"/>
        <v>8.7813620071684594E-3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  <c r="U828" s="11"/>
      <c r="V828" s="11"/>
      <c r="W828" s="11"/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5">
        <f t="shared" si="73"/>
        <v>3.5483870967741936E-2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  <c r="U829" s="11"/>
      <c r="V829" s="11"/>
      <c r="W829" s="11"/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5">
        <f t="shared" si="73"/>
        <v>2.7318475916606758E-2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  <c r="U830" s="11"/>
      <c r="V830" s="11"/>
      <c r="W830" s="11"/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5">
        <f t="shared" si="73"/>
        <v>3.0769230769230771E-2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  <c r="U831" s="11"/>
      <c r="V831" s="11"/>
      <c r="W831" s="11"/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5">
        <f t="shared" si="73"/>
        <v>1.6486347243688821E-2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  <c r="U832" s="11"/>
      <c r="V832" s="11"/>
      <c r="W832" s="11"/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5">
        <f t="shared" si="73"/>
        <v>5.7142857142857143E-3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  <c r="U833" s="11"/>
      <c r="V833" s="11"/>
      <c r="W833" s="11"/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100.60706666666665</v>
      </c>
      <c r="P834" s="5">
        <f t="shared" si="73"/>
        <v>1.0204717229936135E-2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  <c r="U834" s="11"/>
      <c r="V834" s="11"/>
      <c r="W834" s="11"/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(E835/D835)*100</f>
        <v>101.66666666666666</v>
      </c>
      <c r="P835" s="5">
        <f t="shared" ref="P835:P898" si="79">AVERAGE(L835/E835)</f>
        <v>6.7213114754098363E-3</v>
      </c>
      <c r="Q835" t="str">
        <f t="shared" ref="Q835:Q898" si="80">LEFT(N835,FIND("/",N835)-1)</f>
        <v>music</v>
      </c>
      <c r="R835" t="str">
        <f t="shared" ref="R835:R898" si="81">MID(N835,FIND("/",N835)+1,LEN(N835))</f>
        <v>rock</v>
      </c>
      <c r="S835" s="11">
        <f t="shared" ref="S835:S898" si="82">J835/$Z$4+25569</f>
        <v>41718.878182870372</v>
      </c>
      <c r="T835" s="11">
        <f t="shared" ref="T835:T898" si="83">I835/$Z$4+DATE(1970,1,1)</f>
        <v>41748.878182870372</v>
      </c>
      <c r="U835" s="11"/>
      <c r="V835" s="11"/>
      <c r="W835" s="11"/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5">
        <f t="shared" si="79"/>
        <v>1.0407993338884263E-2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  <c r="U836" s="11"/>
      <c r="V836" s="11"/>
      <c r="W836" s="11"/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5">
        <f t="shared" si="79"/>
        <v>1.7057569296375266E-2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  <c r="U837" s="11"/>
      <c r="V837" s="11"/>
      <c r="W837" s="11"/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5">
        <f t="shared" si="79"/>
        <v>9.1151922512939607E-3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  <c r="U838" s="11"/>
      <c r="V838" s="11"/>
      <c r="W838" s="11"/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5">
        <f t="shared" si="79"/>
        <v>2.0361247947454843E-2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  <c r="U839" s="11"/>
      <c r="V839" s="11"/>
      <c r="W839" s="11"/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5">
        <f t="shared" si="79"/>
        <v>2.0976616231086657E-2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  <c r="U840" s="11"/>
      <c r="V840" s="11"/>
      <c r="W840" s="11"/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5">
        <f t="shared" si="79"/>
        <v>1.6464208354556729E-2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  <c r="U841" s="11"/>
      <c r="V841" s="11"/>
      <c r="W841" s="11"/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5">
        <f t="shared" si="79"/>
        <v>1.5778555448335195E-2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  <c r="U842" s="11"/>
      <c r="V842" s="11"/>
      <c r="W842" s="11"/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5">
        <f t="shared" si="79"/>
        <v>1.8555073035925778E-2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  <c r="U843" s="11"/>
      <c r="V843" s="11"/>
      <c r="W843" s="11"/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5">
        <f t="shared" si="79"/>
        <v>1.495398773006135E-2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  <c r="U844" s="11"/>
      <c r="V844" s="11"/>
      <c r="W844" s="11"/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5">
        <f t="shared" si="79"/>
        <v>1.5847267282256054E-2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  <c r="U845" s="11"/>
      <c r="V845" s="11"/>
      <c r="W845" s="11"/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5">
        <f t="shared" si="79"/>
        <v>2.7300824175824176E-2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  <c r="U846" s="11"/>
      <c r="V846" s="11"/>
      <c r="W846" s="11"/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5">
        <f t="shared" si="79"/>
        <v>2.9406829362303766E-2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  <c r="U847" s="11"/>
      <c r="V847" s="11"/>
      <c r="W847" s="11"/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5">
        <f t="shared" si="79"/>
        <v>3.5022093725084018E-2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  <c r="U848" s="11"/>
      <c r="V848" s="11"/>
      <c r="W848" s="11"/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5">
        <f t="shared" si="79"/>
        <v>0.1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  <c r="U849" s="11"/>
      <c r="V849" s="11"/>
      <c r="W849" s="11"/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5">
        <f t="shared" si="79"/>
        <v>5.3333333333333337E-2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  <c r="U850" s="11"/>
      <c r="V850" s="11"/>
      <c r="W850" s="11"/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5">
        <f t="shared" si="79"/>
        <v>2.3978315262718933E-2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  <c r="U851" s="11"/>
      <c r="V851" s="11"/>
      <c r="W851" s="11"/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5">
        <f t="shared" si="79"/>
        <v>2.1427420654100211E-2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  <c r="U852" s="11"/>
      <c r="V852" s="11"/>
      <c r="W852" s="11"/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5">
        <f t="shared" si="79"/>
        <v>2.6830203142966653E-2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  <c r="U853" s="11"/>
      <c r="V853" s="11"/>
      <c r="W853" s="11"/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5">
        <f t="shared" si="79"/>
        <v>1.6875340228633642E-2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  <c r="U854" s="11"/>
      <c r="V854" s="11"/>
      <c r="W854" s="11"/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5">
        <f t="shared" si="79"/>
        <v>3.3333333333333333E-2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  <c r="U855" s="11"/>
      <c r="V855" s="11"/>
      <c r="W855" s="11"/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5">
        <f t="shared" si="79"/>
        <v>1.518318713049934E-2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  <c r="U856" s="11"/>
      <c r="V856" s="11"/>
      <c r="W856" s="11"/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5">
        <f t="shared" si="79"/>
        <v>3.1333333333333331E-2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  <c r="U857" s="11"/>
      <c r="V857" s="11"/>
      <c r="W857" s="11"/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5">
        <f t="shared" si="79"/>
        <v>5.1376146788990829E-2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  <c r="U858" s="11"/>
      <c r="V858" s="11"/>
      <c r="W858" s="11"/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5">
        <f t="shared" si="79"/>
        <v>0.02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  <c r="U859" s="11"/>
      <c r="V859" s="11"/>
      <c r="W859" s="11"/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5">
        <f t="shared" si="79"/>
        <v>4.3979699896416237E-2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  <c r="U860" s="11"/>
      <c r="V860" s="11"/>
      <c r="W860" s="11"/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5">
        <f t="shared" si="79"/>
        <v>2.340577979460234E-2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  <c r="U861" s="11"/>
      <c r="V861" s="11"/>
      <c r="W861" s="11"/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5">
        <f t="shared" si="79"/>
        <v>1.889763779527559E-2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  <c r="U862" s="11"/>
      <c r="V862" s="11"/>
      <c r="W862" s="11"/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5">
        <f t="shared" si="79"/>
        <v>1.9801980198019802E-2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  <c r="U863" s="11"/>
      <c r="V863" s="11"/>
      <c r="W863" s="11"/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5">
        <f t="shared" si="79"/>
        <v>2.3529411764705882E-2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  <c r="U864" s="11"/>
      <c r="V864" s="11"/>
      <c r="W864" s="11"/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5">
        <f t="shared" si="79"/>
        <v>5.5555555555555552E-2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  <c r="U865" s="11"/>
      <c r="V865" s="11"/>
      <c r="W865" s="11"/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5">
        <f t="shared" si="79"/>
        <v>2.9259259259259259E-2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  <c r="U866" s="11"/>
      <c r="V866" s="11"/>
      <c r="W866" s="11"/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5">
        <f t="shared" si="79"/>
        <v>4.4444444444444446E-2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  <c r="U867" s="11"/>
      <c r="V867" s="11"/>
      <c r="W867" s="11"/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5">
        <f t="shared" si="79"/>
        <v>1.7187500000000001E-2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  <c r="U868" s="11"/>
      <c r="V868" s="11"/>
      <c r="W868" s="11"/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5">
        <f t="shared" si="79"/>
        <v>9.1590341382181521E-3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  <c r="U869" s="11"/>
      <c r="V869" s="11"/>
      <c r="W869" s="11"/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5">
        <f t="shared" si="79"/>
        <v>0.02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  <c r="U870" s="11"/>
      <c r="V870" s="11"/>
      <c r="W870" s="11"/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5">
        <f t="shared" si="79"/>
        <v>2.8846153846153848E-3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  <c r="U871" s="11"/>
      <c r="V871" s="11"/>
      <c r="W871" s="11"/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5">
        <f t="shared" si="79"/>
        <v>8.0645161290322578E-2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  <c r="U872" s="11"/>
      <c r="V872" s="11"/>
      <c r="W872" s="11"/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5">
        <f t="shared" si="79"/>
        <v>3.6923076923076927E-2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  <c r="U873" s="11"/>
      <c r="V873" s="11"/>
      <c r="W873" s="11"/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5">
        <f t="shared" si="79"/>
        <v>3.0769230769230771E-2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  <c r="U874" s="11"/>
      <c r="V874" s="11"/>
      <c r="W874" s="11"/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5">
        <f t="shared" si="79"/>
        <v>0.1111111111111111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  <c r="U875" s="11"/>
      <c r="V875" s="11"/>
      <c r="W875" s="11"/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5">
        <f t="shared" si="79"/>
        <v>2.8767123287671233E-2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  <c r="U876" s="11"/>
      <c r="V876" s="11"/>
      <c r="W876" s="11"/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  <c r="U877" s="11"/>
      <c r="V877" s="11"/>
      <c r="W877" s="11"/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5">
        <f t="shared" si="79"/>
        <v>3.4992223950233284E-2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  <c r="U878" s="11"/>
      <c r="V878" s="11"/>
      <c r="W878" s="11"/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5">
        <f t="shared" si="79"/>
        <v>2.1465581051073278E-2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  <c r="U879" s="11"/>
      <c r="V879" s="11"/>
      <c r="W879" s="11"/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5">
        <f t="shared" si="79"/>
        <v>3.0769230769230771E-2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  <c r="U880" s="11"/>
      <c r="V880" s="11"/>
      <c r="W880" s="11"/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5">
        <f t="shared" si="79"/>
        <v>4.6583850931677016E-2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  <c r="U881" s="11"/>
      <c r="V881" s="11"/>
      <c r="W881" s="11"/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5">
        <f t="shared" si="79"/>
        <v>7.0796460176991149E-2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  <c r="U882" s="11"/>
      <c r="V882" s="11"/>
      <c r="W882" s="11"/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5">
        <f t="shared" si="79"/>
        <v>3.3333333333333333E-2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  <c r="U883" s="11"/>
      <c r="V883" s="11"/>
      <c r="W883" s="11"/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5">
        <f t="shared" si="79"/>
        <v>4.6357615894039736E-2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  <c r="U884" s="11"/>
      <c r="V884" s="11"/>
      <c r="W884" s="11"/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5">
        <f t="shared" si="79"/>
        <v>1.1994002998500749E-2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  <c r="U885" s="11"/>
      <c r="V885" s="11"/>
      <c r="W885" s="11"/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5">
        <f t="shared" si="79"/>
        <v>0.1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  <c r="U886" s="11"/>
      <c r="V886" s="11"/>
      <c r="W886" s="11"/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5">
        <f t="shared" si="79"/>
        <v>2.8000000000000001E-2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  <c r="U887" s="11"/>
      <c r="V887" s="11"/>
      <c r="W887" s="11"/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5">
        <f t="shared" si="79"/>
        <v>3.4146341463414637E-2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  <c r="U888" s="11"/>
      <c r="V888" s="11"/>
      <c r="W888" s="11"/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  <c r="U889" s="11"/>
      <c r="V889" s="11"/>
      <c r="W889" s="11"/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5">
        <f t="shared" si="79"/>
        <v>5.5555555555555552E-2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  <c r="U890" s="11"/>
      <c r="V890" s="11"/>
      <c r="W890" s="11"/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5">
        <f t="shared" si="79"/>
        <v>1.3557483731019521E-2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  <c r="U891" s="11"/>
      <c r="V891" s="11"/>
      <c r="W891" s="11"/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5">
        <f t="shared" si="79"/>
        <v>3.2000000000000001E-2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  <c r="U892" s="11"/>
      <c r="V892" s="11"/>
      <c r="W892" s="11"/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5">
        <f t="shared" si="79"/>
        <v>3.4615384615384617E-2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  <c r="U893" s="11"/>
      <c r="V893" s="11"/>
      <c r="W893" s="11"/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5">
        <f t="shared" si="79"/>
        <v>6.9529652351738242E-3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  <c r="U894" s="11"/>
      <c r="V894" s="11"/>
      <c r="W894" s="11"/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5">
        <f t="shared" si="79"/>
        <v>2.5000000000000001E-2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  <c r="U895" s="11"/>
      <c r="V895" s="11"/>
      <c r="W895" s="11"/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5">
        <f t="shared" si="79"/>
        <v>6.7653816696451362E-3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  <c r="U896" s="11"/>
      <c r="V896" s="11"/>
      <c r="W896" s="11"/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5">
        <f t="shared" si="79"/>
        <v>3.5897435897435895E-2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  <c r="U897" s="11"/>
      <c r="V897" s="11"/>
      <c r="W897" s="11"/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40</v>
      </c>
      <c r="P898" s="5">
        <f t="shared" si="79"/>
        <v>2.2499999999999999E-2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  <c r="U898" s="11"/>
      <c r="V898" s="11"/>
      <c r="W898" s="11"/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(E899/D899)*100</f>
        <v>0</v>
      </c>
      <c r="P899" s="5" t="e">
        <f t="shared" ref="P899:P962" si="85">AVERAGE(L899/E899)</f>
        <v>#DIV/0!</v>
      </c>
      <c r="Q899" t="str">
        <f t="shared" ref="Q899:Q962" si="86">LEFT(N899,FIND("/",N899)-1)</f>
        <v>music</v>
      </c>
      <c r="R899" t="str">
        <f t="shared" ref="R899:R962" si="87">MID(N899,FIND("/",N899)+1,LEN(N899))</f>
        <v>indie rock</v>
      </c>
      <c r="S899" s="11">
        <f t="shared" ref="S899:S962" si="88">J899/$Z$4+25569</f>
        <v>41211.688750000001</v>
      </c>
      <c r="T899" s="11">
        <f t="shared" ref="T899:T962" si="89">I899/$Z$4+DATE(1970,1,1)</f>
        <v>41241.730416666665</v>
      </c>
      <c r="U899" s="11"/>
      <c r="V899" s="11"/>
      <c r="W899" s="11"/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5">
        <f t="shared" si="85"/>
        <v>2.8571428571428571E-2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  <c r="U900" s="11"/>
      <c r="V900" s="11"/>
      <c r="W900" s="11"/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5">
        <f t="shared" si="85"/>
        <v>2.8571428571428571E-2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  <c r="U901" s="11"/>
      <c r="V901" s="11"/>
      <c r="W901" s="11"/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5">
        <f t="shared" si="85"/>
        <v>9.5238095238095233E-2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  <c r="U902" s="11"/>
      <c r="V902" s="11"/>
      <c r="W902" s="11"/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  <c r="U903" s="11"/>
      <c r="V903" s="11"/>
      <c r="W903" s="11"/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5">
        <f t="shared" si="85"/>
        <v>3.3333333333333333E-2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  <c r="U904" s="11"/>
      <c r="V904" s="11"/>
      <c r="W904" s="11"/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5">
        <f t="shared" si="85"/>
        <v>2.5000000000000001E-2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  <c r="U905" s="11"/>
      <c r="V905" s="11"/>
      <c r="W905" s="11"/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5">
        <f t="shared" si="85"/>
        <v>1.9867549668874173E-2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  <c r="U906" s="11"/>
      <c r="V906" s="11"/>
      <c r="W906" s="11"/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5">
        <f t="shared" si="85"/>
        <v>3.0612244897959183E-2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  <c r="U907" s="11"/>
      <c r="V907" s="11"/>
      <c r="W907" s="11"/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  <c r="U908" s="11"/>
      <c r="V908" s="11"/>
      <c r="W908" s="11"/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  <c r="U909" s="11"/>
      <c r="V909" s="11"/>
      <c r="W909" s="11"/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  <c r="U910" s="11"/>
      <c r="V910" s="11"/>
      <c r="W910" s="11"/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5">
        <f t="shared" si="85"/>
        <v>1.5384615384615385E-2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  <c r="U911" s="11"/>
      <c r="V911" s="11"/>
      <c r="W911" s="11"/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5">
        <f t="shared" si="85"/>
        <v>4.065040650406504E-2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  <c r="U912" s="11"/>
      <c r="V912" s="11"/>
      <c r="W912" s="11"/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  <c r="U913" s="11"/>
      <c r="V913" s="11"/>
      <c r="W913" s="11"/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5">
        <f t="shared" si="85"/>
        <v>6.6666666666666666E-2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  <c r="U914" s="11"/>
      <c r="V914" s="11"/>
      <c r="W914" s="11"/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5">
        <f t="shared" si="85"/>
        <v>1.2108980827447022E-2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  <c r="U915" s="11"/>
      <c r="V915" s="11"/>
      <c r="W915" s="11"/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  <c r="U916" s="11"/>
      <c r="V916" s="11"/>
      <c r="W916" s="11"/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5">
        <f t="shared" si="85"/>
        <v>2.4E-2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  <c r="U917" s="11"/>
      <c r="V917" s="11"/>
      <c r="W917" s="11"/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  <c r="U918" s="11"/>
      <c r="V918" s="11"/>
      <c r="W918" s="11"/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5">
        <f t="shared" si="85"/>
        <v>3.3333333333333333E-2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  <c r="U919" s="11"/>
      <c r="V919" s="11"/>
      <c r="W919" s="11"/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5">
        <f t="shared" si="85"/>
        <v>5.1020408163265307E-2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  <c r="U920" s="11"/>
      <c r="V920" s="11"/>
      <c r="W920" s="11"/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5">
        <f t="shared" si="85"/>
        <v>0.01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  <c r="U921" s="11"/>
      <c r="V921" s="11"/>
      <c r="W921" s="11"/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  <c r="U922" s="11"/>
      <c r="V922" s="11"/>
      <c r="W922" s="11"/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5">
        <f t="shared" si="85"/>
        <v>4.3149946062567418E-3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  <c r="U923" s="11"/>
      <c r="V923" s="11"/>
      <c r="W923" s="11"/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5">
        <f t="shared" si="85"/>
        <v>5.2816901408450703E-3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  <c r="U924" s="11"/>
      <c r="V924" s="11"/>
      <c r="W924" s="11"/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5">
        <f t="shared" si="85"/>
        <v>1.8181818181818181E-2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  <c r="U925" s="11"/>
      <c r="V925" s="11"/>
      <c r="W925" s="11"/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5">
        <f t="shared" si="85"/>
        <v>4.5871559633027525E-2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  <c r="U926" s="11"/>
      <c r="V926" s="11"/>
      <c r="W926" s="11"/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5">
        <f t="shared" si="85"/>
        <v>3.125E-2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  <c r="U927" s="11"/>
      <c r="V927" s="11"/>
      <c r="W927" s="11"/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  <c r="U928" s="11"/>
      <c r="V928" s="11"/>
      <c r="W928" s="11"/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  <c r="U929" s="11"/>
      <c r="V929" s="11"/>
      <c r="W929" s="11"/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5">
        <f t="shared" si="85"/>
        <v>1.7777777777777778E-2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  <c r="U930" s="11"/>
      <c r="V930" s="11"/>
      <c r="W930" s="11"/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  <c r="U931" s="11"/>
      <c r="V931" s="11"/>
      <c r="W931" s="11"/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5">
        <f t="shared" si="85"/>
        <v>1.4492753623188406E-2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  <c r="U932" s="11"/>
      <c r="V932" s="11"/>
      <c r="W932" s="11"/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5">
        <f t="shared" si="85"/>
        <v>5.3435114503816793E-2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  <c r="U933" s="11"/>
      <c r="V933" s="11"/>
      <c r="W933" s="11"/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5">
        <f t="shared" si="85"/>
        <v>2.1723388848660392E-2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  <c r="U934" s="11"/>
      <c r="V934" s="11"/>
      <c r="W934" s="11"/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5">
        <f t="shared" si="85"/>
        <v>1.6666666666666666E-2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  <c r="U935" s="11"/>
      <c r="V935" s="11"/>
      <c r="W935" s="11"/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5">
        <f t="shared" si="85"/>
        <v>1.9736842105263157E-2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  <c r="U936" s="11"/>
      <c r="V936" s="11"/>
      <c r="W936" s="11"/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5">
        <f t="shared" si="85"/>
        <v>0.04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  <c r="U937" s="11"/>
      <c r="V937" s="11"/>
      <c r="W937" s="11"/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  <c r="U938" s="11"/>
      <c r="V938" s="11"/>
      <c r="W938" s="11"/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5">
        <f t="shared" si="85"/>
        <v>0.05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  <c r="U939" s="11"/>
      <c r="V939" s="11"/>
      <c r="W939" s="11"/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5">
        <f t="shared" si="85"/>
        <v>0.04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  <c r="U940" s="11"/>
      <c r="V940" s="11"/>
      <c r="W940" s="11"/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5">
        <f t="shared" si="85"/>
        <v>0.05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  <c r="U941" s="11"/>
      <c r="V941" s="11"/>
      <c r="W941" s="11"/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5">
        <f t="shared" si="85"/>
        <v>9.0673575129533671E-3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  <c r="U942" s="11"/>
      <c r="V942" s="11"/>
      <c r="W942" s="11"/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5">
        <f t="shared" si="85"/>
        <v>2.6701119724375538E-2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  <c r="U943" s="11"/>
      <c r="V943" s="11"/>
      <c r="W943" s="11"/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5">
        <f t="shared" si="85"/>
        <v>2.3952095808383235E-2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  <c r="U944" s="11"/>
      <c r="V944" s="11"/>
      <c r="W944" s="11"/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5">
        <f t="shared" si="85"/>
        <v>4.1522491349480967E-2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  <c r="U945" s="11"/>
      <c r="V945" s="11"/>
      <c r="W945" s="11"/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5">
        <f t="shared" si="85"/>
        <v>1.4407924358397118E-2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  <c r="U946" s="11"/>
      <c r="V946" s="11"/>
      <c r="W946" s="11"/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5">
        <f t="shared" si="85"/>
        <v>6.4412238325281803E-3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  <c r="U947" s="11"/>
      <c r="V947" s="11"/>
      <c r="W947" s="11"/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5">
        <f t="shared" si="85"/>
        <v>1.7482517482517484E-2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  <c r="U948" s="11"/>
      <c r="V948" s="11"/>
      <c r="W948" s="11"/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  <c r="U949" s="11"/>
      <c r="V949" s="11"/>
      <c r="W949" s="11"/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5">
        <f t="shared" si="85"/>
        <v>1.6666666666666666E-2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  <c r="U950" s="11"/>
      <c r="V950" s="11"/>
      <c r="W950" s="11"/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5">
        <f t="shared" si="85"/>
        <v>2.564102564102564E-2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  <c r="U951" s="11"/>
      <c r="V951" s="11"/>
      <c r="W951" s="11"/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5">
        <f t="shared" si="85"/>
        <v>1.7118402282453638E-2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  <c r="U952" s="11"/>
      <c r="V952" s="11"/>
      <c r="W952" s="11"/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5">
        <f t="shared" si="85"/>
        <v>6.3037249283667621E-3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  <c r="U953" s="11"/>
      <c r="V953" s="11"/>
      <c r="W953" s="11"/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5">
        <f t="shared" si="85"/>
        <v>1.0014306151645207E-2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  <c r="U954" s="11"/>
      <c r="V954" s="11"/>
      <c r="W954" s="11"/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5">
        <f t="shared" si="85"/>
        <v>3.968253968253968E-2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  <c r="U955" s="11"/>
      <c r="V955" s="11"/>
      <c r="W955" s="11"/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5">
        <f t="shared" si="85"/>
        <v>1.1211795423130088E-2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  <c r="U956" s="11"/>
      <c r="V956" s="11"/>
      <c r="W956" s="11"/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5">
        <f t="shared" si="85"/>
        <v>5.4757418747056049E-3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  <c r="U957" s="11"/>
      <c r="V957" s="11"/>
      <c r="W957" s="11"/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5">
        <f t="shared" si="85"/>
        <v>1.9744483159117306E-2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  <c r="U958" s="11"/>
      <c r="V958" s="11"/>
      <c r="W958" s="11"/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5">
        <f t="shared" si="85"/>
        <v>3.0042918454935622E-2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  <c r="U959" s="11"/>
      <c r="V959" s="11"/>
      <c r="W959" s="11"/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5">
        <f t="shared" si="85"/>
        <v>1.9296254256526674E-2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  <c r="U960" s="11"/>
      <c r="V960" s="11"/>
      <c r="W960" s="11"/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5">
        <f t="shared" si="85"/>
        <v>8.8008234688625835E-3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  <c r="U961" s="11"/>
      <c r="V961" s="11"/>
      <c r="W961" s="11"/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46.100628930817614</v>
      </c>
      <c r="P962" s="5">
        <f t="shared" si="85"/>
        <v>7.3280062366010527E-3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  <c r="U962" s="11"/>
      <c r="V962" s="11"/>
      <c r="W962" s="11"/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(E963/D963)*100</f>
        <v>42.188421052631583</v>
      </c>
      <c r="P963" s="5">
        <f t="shared" ref="P963:P1026" si="91">AVERAGE(L963/E963)</f>
        <v>2.744579455575239E-3</v>
      </c>
      <c r="Q963" t="str">
        <f t="shared" ref="Q963:Q1026" si="92">LEFT(N963,FIND("/",N963)-1)</f>
        <v>technology</v>
      </c>
      <c r="R963" t="str">
        <f t="shared" ref="R963:R1026" si="93">MID(N963,FIND("/",N963)+1,LEN(N963))</f>
        <v>wearables</v>
      </c>
      <c r="S963" s="11">
        <f t="shared" ref="S963:S1026" si="94">J963/$Z$4+25569</f>
        <v>42740.693692129629</v>
      </c>
      <c r="T963" s="11">
        <f t="shared" ref="T963:T1026" si="95">I963/$Z$4+DATE(1970,1,1)</f>
        <v>42786.791666666672</v>
      </c>
      <c r="U963" s="11"/>
      <c r="V963" s="11"/>
      <c r="W963" s="11"/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5">
        <f t="shared" si="91"/>
        <v>5.1966292134831463E-2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  <c r="U964" s="11"/>
      <c r="V964" s="11"/>
      <c r="W964" s="11"/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5">
        <f t="shared" si="91"/>
        <v>2.3872679045092837E-2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  <c r="U965" s="11"/>
      <c r="V965" s="11"/>
      <c r="W965" s="11"/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5">
        <f t="shared" si="91"/>
        <v>3.2992036405005691E-2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  <c r="U966" s="11"/>
      <c r="V966" s="11"/>
      <c r="W966" s="11"/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5">
        <f t="shared" si="91"/>
        <v>2.0134228187919462E-2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  <c r="U967" s="11"/>
      <c r="V967" s="11"/>
      <c r="W967" s="11"/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5">
        <f t="shared" si="91"/>
        <v>1.6891891891891893E-2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  <c r="U968" s="11"/>
      <c r="V968" s="11"/>
      <c r="W968" s="11"/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5">
        <f t="shared" si="91"/>
        <v>2.2740033688938798E-2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  <c r="U969" s="11"/>
      <c r="V969" s="11"/>
      <c r="W969" s="11"/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5">
        <f t="shared" si="91"/>
        <v>3.7735849056603772E-2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  <c r="U970" s="11"/>
      <c r="V970" s="11"/>
      <c r="W970" s="11"/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5">
        <f t="shared" si="91"/>
        <v>7.8571428571428575E-4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  <c r="U971" s="11"/>
      <c r="V971" s="11"/>
      <c r="W971" s="11"/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5">
        <f t="shared" si="91"/>
        <v>6.0975609756097563E-3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  <c r="U972" s="11"/>
      <c r="V972" s="11"/>
      <c r="W972" s="11"/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5">
        <f t="shared" si="91"/>
        <v>2.2123893805309734E-2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  <c r="U973" s="11"/>
      <c r="V973" s="11"/>
      <c r="W973" s="11"/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5">
        <f t="shared" si="91"/>
        <v>6.4981949458483759E-3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  <c r="U974" s="11"/>
      <c r="V974" s="11"/>
      <c r="W974" s="11"/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5">
        <f t="shared" si="91"/>
        <v>1.9464720194647202E-2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  <c r="U975" s="11"/>
      <c r="V975" s="11"/>
      <c r="W975" s="11"/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5">
        <f t="shared" si="91"/>
        <v>1.0714285714285714E-2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  <c r="U976" s="11"/>
      <c r="V976" s="11"/>
      <c r="W976" s="11"/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5">
        <f t="shared" si="91"/>
        <v>9.2059838895281933E-3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  <c r="U977" s="11"/>
      <c r="V977" s="11"/>
      <c r="W977" s="11"/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5">
        <f t="shared" si="91"/>
        <v>6.2305295950155761E-3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  <c r="U978" s="11"/>
      <c r="V978" s="11"/>
      <c r="W978" s="11"/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5">
        <f t="shared" si="91"/>
        <v>1.3201320132013201E-2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  <c r="U979" s="11"/>
      <c r="V979" s="11"/>
      <c r="W979" s="11"/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5">
        <f t="shared" si="91"/>
        <v>1.2644824360305532E-3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  <c r="U980" s="11"/>
      <c r="V980" s="11"/>
      <c r="W980" s="11"/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5">
        <f t="shared" si="91"/>
        <v>3.3119254154396443E-3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  <c r="U981" s="11"/>
      <c r="V981" s="11"/>
      <c r="W981" s="11"/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5">
        <f t="shared" si="91"/>
        <v>2.0861372812920592E-2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  <c r="U982" s="11"/>
      <c r="V982" s="11"/>
      <c r="W982" s="11"/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5">
        <f t="shared" si="91"/>
        <v>0.36363636363636365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  <c r="U983" s="11"/>
      <c r="V983" s="11"/>
      <c r="W983" s="11"/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  <c r="U984" s="11"/>
      <c r="V984" s="11"/>
      <c r="W984" s="11"/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5">
        <f t="shared" si="91"/>
        <v>5.8209489122304963E-3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  <c r="U985" s="11"/>
      <c r="V985" s="11"/>
      <c r="W985" s="11"/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5">
        <f t="shared" si="91"/>
        <v>2.8301886792452831E-2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  <c r="U986" s="11"/>
      <c r="V986" s="11"/>
      <c r="W986" s="11"/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5">
        <f t="shared" si="91"/>
        <v>1.2182203389830509E-2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  <c r="U987" s="11"/>
      <c r="V987" s="11"/>
      <c r="W987" s="11"/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5">
        <f t="shared" si="91"/>
        <v>9.0196078431372551E-3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  <c r="U988" s="11"/>
      <c r="V988" s="11"/>
      <c r="W988" s="11"/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5">
        <f t="shared" si="91"/>
        <v>6.2027231467473524E-3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  <c r="U989" s="11"/>
      <c r="V989" s="11"/>
      <c r="W989" s="11"/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  <c r="U990" s="11"/>
      <c r="V990" s="11"/>
      <c r="W990" s="11"/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5">
        <f t="shared" si="91"/>
        <v>1.908169350029815E-2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  <c r="U991" s="11"/>
      <c r="V991" s="11"/>
      <c r="W991" s="11"/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5">
        <f t="shared" si="91"/>
        <v>7.6923076923076927E-2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  <c r="U992" s="11"/>
      <c r="V992" s="11"/>
      <c r="W992" s="11"/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5">
        <f t="shared" si="91"/>
        <v>3.3018867924528301E-2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  <c r="U993" s="11"/>
      <c r="V993" s="11"/>
      <c r="W993" s="11"/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5">
        <f t="shared" si="91"/>
        <v>8.5653104925053538E-3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  <c r="U994" s="11"/>
      <c r="V994" s="11"/>
      <c r="W994" s="11"/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5">
        <f t="shared" si="91"/>
        <v>1.116109560958943E-2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  <c r="U995" s="11"/>
      <c r="V995" s="11"/>
      <c r="W995" s="11"/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5">
        <f t="shared" si="91"/>
        <v>2.3559648747055045E-3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  <c r="U996" s="11"/>
      <c r="V996" s="11"/>
      <c r="W996" s="11"/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5">
        <f t="shared" si="91"/>
        <v>1.2396694214876033E-2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  <c r="U997" s="11"/>
      <c r="V997" s="11"/>
      <c r="W997" s="11"/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5">
        <f t="shared" si="91"/>
        <v>7.6923076923076927E-2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  <c r="U998" s="11"/>
      <c r="V998" s="11"/>
      <c r="W998" s="11"/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5">
        <f t="shared" si="91"/>
        <v>0.12307692307692308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  <c r="U999" s="11"/>
      <c r="V999" s="11"/>
      <c r="W999" s="11"/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5">
        <f t="shared" si="91"/>
        <v>6.5177173758360612E-3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  <c r="U1000" s="11"/>
      <c r="V1000" s="11"/>
      <c r="W1000" s="11"/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5">
        <f t="shared" si="91"/>
        <v>3.4237781391765814E-3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  <c r="U1001" s="11"/>
      <c r="V1001" s="11"/>
      <c r="W1001" s="11"/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5">
        <f t="shared" si="91"/>
        <v>3.0266343825665861E-4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  <c r="U1002" s="11"/>
      <c r="V1002" s="11"/>
      <c r="W1002" s="11"/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5">
        <f t="shared" si="91"/>
        <v>7.6923076923076923E-4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  <c r="U1003" s="11"/>
      <c r="V1003" s="11"/>
      <c r="W1003" s="11"/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5">
        <f t="shared" si="91"/>
        <v>7.4324324324324328E-3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  <c r="U1004" s="11"/>
      <c r="V1004" s="11"/>
      <c r="W1004" s="11"/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5">
        <f t="shared" si="91"/>
        <v>4.6714419184054811E-3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  <c r="U1005" s="11"/>
      <c r="V1005" s="11"/>
      <c r="W1005" s="11"/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5">
        <f t="shared" si="91"/>
        <v>4.6224211755546904E-3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  <c r="U1006" s="11"/>
      <c r="V1006" s="11"/>
      <c r="W1006" s="11"/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5">
        <f t="shared" si="91"/>
        <v>1.072603962638739E-3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  <c r="U1007" s="11"/>
      <c r="V1007" s="11"/>
      <c r="W1007" s="11"/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5">
        <f t="shared" si="91"/>
        <v>3.4188034188034191E-2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  <c r="U1008" s="11"/>
      <c r="V1008" s="11"/>
      <c r="W1008" s="11"/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5">
        <f t="shared" si="91"/>
        <v>5.7160048134777377E-3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  <c r="U1009" s="11"/>
      <c r="V1009" s="11"/>
      <c r="W1009" s="11"/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5">
        <f t="shared" si="91"/>
        <v>4.0000000000000001E-3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  <c r="U1010" s="11"/>
      <c r="V1010" s="11"/>
      <c r="W1010" s="11"/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5">
        <f t="shared" si="91"/>
        <v>1.5384615384615385E-2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  <c r="U1011" s="11"/>
      <c r="V1011" s="11"/>
      <c r="W1011" s="11"/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5">
        <f t="shared" si="91"/>
        <v>1.8181818181818181E-2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  <c r="U1012" s="11"/>
      <c r="V1012" s="11"/>
      <c r="W1012" s="11"/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5">
        <f t="shared" si="91"/>
        <v>1.3333333333333334E-2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  <c r="U1013" s="11"/>
      <c r="V1013" s="11"/>
      <c r="W1013" s="11"/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5">
        <f t="shared" si="91"/>
        <v>7.1975783074462751E-4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  <c r="U1014" s="11"/>
      <c r="V1014" s="11"/>
      <c r="W1014" s="11"/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5">
        <f t="shared" si="91"/>
        <v>1.0426320667284522E-2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  <c r="U1015" s="11"/>
      <c r="V1015" s="11"/>
      <c r="W1015" s="11"/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5">
        <f t="shared" si="91"/>
        <v>5.2287581699346402E-3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  <c r="U1016" s="11"/>
      <c r="V1016" s="11"/>
      <c r="W1016" s="11"/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5">
        <f t="shared" si="91"/>
        <v>2.5000000000000001E-2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  <c r="U1017" s="11"/>
      <c r="V1017" s="11"/>
      <c r="W1017" s="11"/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5">
        <f t="shared" si="91"/>
        <v>1.3370865587614356E-2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  <c r="U1018" s="11"/>
      <c r="V1018" s="11"/>
      <c r="W1018" s="11"/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5">
        <f t="shared" si="91"/>
        <v>6.2066192282812039E-3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  <c r="U1019" s="11"/>
      <c r="V1019" s="11"/>
      <c r="W1019" s="11"/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5">
        <f t="shared" si="91"/>
        <v>1.1272141706924315E-2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  <c r="U1020" s="11"/>
      <c r="V1020" s="11"/>
      <c r="W1020" s="11"/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5">
        <f t="shared" si="91"/>
        <v>1.8779342723004695E-2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  <c r="U1021" s="11"/>
      <c r="V1021" s="11"/>
      <c r="W1021" s="11"/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5">
        <f t="shared" si="91"/>
        <v>9.4161958568738224E-3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  <c r="U1022" s="11"/>
      <c r="V1022" s="11"/>
      <c r="W1022" s="11"/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5">
        <f t="shared" si="91"/>
        <v>4.5290412929181144E-2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  <c r="U1023" s="11"/>
      <c r="V1023" s="11"/>
      <c r="W1023" s="11"/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5">
        <f t="shared" si="91"/>
        <v>3.2201914708442123E-2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  <c r="U1024" s="11"/>
      <c r="V1024" s="11"/>
      <c r="W1024" s="11"/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5">
        <f t="shared" si="91"/>
        <v>2.7619650010541851E-2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  <c r="U1025" s="11"/>
      <c r="V1025" s="11"/>
      <c r="W1025" s="11"/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118.63774999999998</v>
      </c>
      <c r="P1026" s="5">
        <f t="shared" si="91"/>
        <v>2.5708511835398091E-3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  <c r="U1026" s="11"/>
      <c r="V1026" s="11"/>
      <c r="W1026" s="11"/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(E1027/D1027)*100</f>
        <v>109.92831428571431</v>
      </c>
      <c r="P1027" s="5">
        <f t="shared" ref="P1027:P1090" si="97">AVERAGE(L1027/E1027)</f>
        <v>1.391816121207301E-2</v>
      </c>
      <c r="Q1027" t="str">
        <f t="shared" ref="Q1027:Q1090" si="98">LEFT(N1027,FIND("/",N1027)-1)</f>
        <v>music</v>
      </c>
      <c r="R1027" t="str">
        <f t="shared" ref="R1027:R1090" si="99">MID(N1027,FIND("/",N1027)+1,LEN(N1027))</f>
        <v>electronic music</v>
      </c>
      <c r="S1027" s="11">
        <f t="shared" ref="S1027:S1090" si="100">J1027/$Z$4+25569</f>
        <v>42049.833761574075</v>
      </c>
      <c r="T1027" s="11">
        <f t="shared" ref="T1027:T1090" si="101">I1027/$Z$4+DATE(1970,1,1)</f>
        <v>42079.792094907403</v>
      </c>
      <c r="U1027" s="11"/>
      <c r="V1027" s="11"/>
      <c r="W1027" s="11"/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5">
        <f t="shared" si="97"/>
        <v>1.742712746658134E-2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  <c r="U1028" s="11"/>
      <c r="V1028" s="11"/>
      <c r="W1028" s="11"/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5">
        <f t="shared" si="97"/>
        <v>1.4354066985645933E-2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  <c r="U1029" s="11"/>
      <c r="V1029" s="11"/>
      <c r="W1029" s="11"/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5">
        <f t="shared" si="97"/>
        <v>2.1744691737017138E-2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  <c r="U1030" s="11"/>
      <c r="V1030" s="11"/>
      <c r="W1030" s="11"/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5">
        <f t="shared" si="97"/>
        <v>1.2616320687186829E-2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  <c r="U1031" s="11"/>
      <c r="V1031" s="11"/>
      <c r="W1031" s="11"/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5">
        <f t="shared" si="97"/>
        <v>2.3238819058754748E-2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  <c r="U1032" s="11"/>
      <c r="V1032" s="11"/>
      <c r="W1032" s="11"/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5">
        <f t="shared" si="97"/>
        <v>9.2178770949720677E-3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  <c r="U1033" s="11"/>
      <c r="V1033" s="11"/>
      <c r="W1033" s="11"/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5">
        <f t="shared" si="97"/>
        <v>1.6385496105031028E-2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  <c r="U1034" s="11"/>
      <c r="V1034" s="11"/>
      <c r="W1034" s="11"/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5">
        <f t="shared" si="97"/>
        <v>1.9765739385065886E-2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  <c r="U1035" s="11"/>
      <c r="V1035" s="11"/>
      <c r="W1035" s="11"/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5">
        <f t="shared" si="97"/>
        <v>2.5538107933890147E-2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  <c r="U1036" s="11"/>
      <c r="V1036" s="11"/>
      <c r="W1036" s="11"/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5">
        <f t="shared" si="97"/>
        <v>1.5347334410339256E-2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  <c r="U1037" s="11"/>
      <c r="V1037" s="11"/>
      <c r="W1037" s="11"/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5">
        <f t="shared" si="97"/>
        <v>4.1730779119579446E-2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  <c r="U1038" s="11"/>
      <c r="V1038" s="11"/>
      <c r="W1038" s="11"/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5">
        <f t="shared" si="97"/>
        <v>2.0568070519098921E-2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  <c r="U1039" s="11"/>
      <c r="V1039" s="11"/>
      <c r="W1039" s="11"/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5">
        <f t="shared" si="97"/>
        <v>2.7981651376146791E-2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  <c r="U1040" s="11"/>
      <c r="V1040" s="11"/>
      <c r="W1040" s="11"/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5">
        <f t="shared" si="97"/>
        <v>4.6801872074882997E-2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  <c r="U1041" s="11"/>
      <c r="V1041" s="11"/>
      <c r="W1041" s="11"/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5">
        <f t="shared" si="97"/>
        <v>4.0000000000000001E-3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  <c r="U1042" s="11"/>
      <c r="V1042" s="11"/>
      <c r="W1042" s="11"/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  <c r="U1043" s="11"/>
      <c r="V1043" s="11"/>
      <c r="W1043" s="11"/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5">
        <f t="shared" si="97"/>
        <v>0.1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  <c r="U1044" s="11"/>
      <c r="V1044" s="11"/>
      <c r="W1044" s="11"/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5">
        <f t="shared" si="97"/>
        <v>3.4204052945999763E-2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  <c r="U1045" s="11"/>
      <c r="V1045" s="11"/>
      <c r="W1045" s="11"/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5">
        <f t="shared" si="97"/>
        <v>0.33333333333333331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  <c r="U1046" s="11"/>
      <c r="V1046" s="11"/>
      <c r="W1046" s="11"/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5">
        <f t="shared" si="97"/>
        <v>3.007518796992481E-2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  <c r="U1047" s="11"/>
      <c r="V1047" s="11"/>
      <c r="W1047" s="11"/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  <c r="U1048" s="11"/>
      <c r="V1048" s="11"/>
      <c r="W1048" s="11"/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  <c r="U1049" s="11"/>
      <c r="V1049" s="11"/>
      <c r="W1049" s="11"/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5">
        <f t="shared" si="97"/>
        <v>1.8867924528301886E-2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  <c r="U1050" s="11"/>
      <c r="V1050" s="11"/>
      <c r="W1050" s="11"/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  <c r="U1051" s="11"/>
      <c r="V1051" s="11"/>
      <c r="W1051" s="11"/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  <c r="U1052" s="11"/>
      <c r="V1052" s="11"/>
      <c r="W1052" s="11"/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  <c r="U1053" s="11"/>
      <c r="V1053" s="11"/>
      <c r="W1053" s="11"/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  <c r="U1054" s="11"/>
      <c r="V1054" s="11"/>
      <c r="W1054" s="11"/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5">
        <f t="shared" si="97"/>
        <v>6.6666666666666666E-2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  <c r="U1055" s="11"/>
      <c r="V1055" s="11"/>
      <c r="W1055" s="11"/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  <c r="U1056" s="11"/>
      <c r="V1056" s="11"/>
      <c r="W1056" s="11"/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  <c r="U1057" s="11"/>
      <c r="V1057" s="11"/>
      <c r="W1057" s="11"/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  <c r="U1058" s="11"/>
      <c r="V1058" s="11"/>
      <c r="W1058" s="11"/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  <c r="U1059" s="11"/>
      <c r="V1059" s="11"/>
      <c r="W1059" s="11"/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  <c r="U1060" s="11"/>
      <c r="V1060" s="11"/>
      <c r="W1060" s="11"/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  <c r="U1061" s="11"/>
      <c r="V1061" s="11"/>
      <c r="W1061" s="11"/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5">
        <f t="shared" si="97"/>
        <v>0.02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  <c r="U1062" s="11"/>
      <c r="V1062" s="11"/>
      <c r="W1062" s="11"/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  <c r="U1063" s="11"/>
      <c r="V1063" s="11"/>
      <c r="W1063" s="11"/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5">
        <f t="shared" si="97"/>
        <v>2.1052631578947368E-2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  <c r="U1064" s="11"/>
      <c r="V1064" s="11"/>
      <c r="W1064" s="11"/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  <c r="U1065" s="11"/>
      <c r="V1065" s="11"/>
      <c r="W1065" s="11"/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5">
        <f t="shared" si="97"/>
        <v>1.5228426395939087E-2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  <c r="U1066" s="11"/>
      <c r="V1066" s="11"/>
      <c r="W1066" s="11"/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5">
        <f t="shared" si="97"/>
        <v>6.1728395061728392E-2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  <c r="U1067" s="11"/>
      <c r="V1067" s="11"/>
      <c r="W1067" s="11"/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5">
        <f t="shared" si="97"/>
        <v>2.9301128489408038E-2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  <c r="U1068" s="11"/>
      <c r="V1068" s="11"/>
      <c r="W1068" s="11"/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5">
        <f t="shared" si="97"/>
        <v>7.6923076923076927E-2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  <c r="U1069" s="11"/>
      <c r="V1069" s="11"/>
      <c r="W1069" s="11"/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5">
        <f t="shared" si="97"/>
        <v>8.8888888888888892E-2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  <c r="U1070" s="11"/>
      <c r="V1070" s="11"/>
      <c r="W1070" s="11"/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5">
        <f t="shared" si="97"/>
        <v>2.4705882352941175E-2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  <c r="U1071" s="11"/>
      <c r="V1071" s="11"/>
      <c r="W1071" s="11"/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5">
        <f t="shared" si="97"/>
        <v>2.8571428571428571E-2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  <c r="U1072" s="11"/>
      <c r="V1072" s="11"/>
      <c r="W1072" s="11"/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  <c r="U1073" s="11"/>
      <c r="V1073" s="11"/>
      <c r="W1073" s="11"/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5">
        <f t="shared" si="97"/>
        <v>7.8431372549019607E-2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  <c r="U1074" s="11"/>
      <c r="V1074" s="11"/>
      <c r="W1074" s="11"/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5">
        <f t="shared" si="97"/>
        <v>0.1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  <c r="U1075" s="11"/>
      <c r="V1075" s="11"/>
      <c r="W1075" s="11"/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5">
        <f t="shared" si="97"/>
        <v>8.8054006457293811E-3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  <c r="U1076" s="11"/>
      <c r="V1076" s="11"/>
      <c r="W1076" s="11"/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5">
        <f t="shared" si="97"/>
        <v>6.6666666666666666E-2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  <c r="U1077" s="11"/>
      <c r="V1077" s="11"/>
      <c r="W1077" s="11"/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5">
        <f t="shared" si="97"/>
        <v>2.0712070357309768E-2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  <c r="U1078" s="11"/>
      <c r="V1078" s="11"/>
      <c r="W1078" s="11"/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5">
        <f t="shared" si="97"/>
        <v>2.2739651416122005E-2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  <c r="U1079" s="11"/>
      <c r="V1079" s="11"/>
      <c r="W1079" s="11"/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5">
        <f t="shared" si="97"/>
        <v>0.1111111111111111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  <c r="U1080" s="11"/>
      <c r="V1080" s="11"/>
      <c r="W1080" s="11"/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5">
        <f t="shared" si="97"/>
        <v>2.6548672566371681E-2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  <c r="U1081" s="11"/>
      <c r="V1081" s="11"/>
      <c r="W1081" s="11"/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5">
        <f t="shared" si="97"/>
        <v>5.3816584294343765E-2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  <c r="U1082" s="11"/>
      <c r="V1082" s="11"/>
      <c r="W1082" s="11"/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5">
        <f t="shared" si="97"/>
        <v>0.33333333333333331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  <c r="U1083" s="11"/>
      <c r="V1083" s="11"/>
      <c r="W1083" s="11"/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5">
        <f t="shared" si="97"/>
        <v>5.3571428571428568E-2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  <c r="U1084" s="11"/>
      <c r="V1084" s="11"/>
      <c r="W1084" s="11"/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5">
        <f t="shared" si="97"/>
        <v>2.4390243902439024E-3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  <c r="U1085" s="11"/>
      <c r="V1085" s="11"/>
      <c r="W1085" s="11"/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  <c r="U1086" s="11"/>
      <c r="V1086" s="11"/>
      <c r="W1086" s="11"/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5">
        <f t="shared" si="97"/>
        <v>8.771929824561403E-3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  <c r="U1087" s="11"/>
      <c r="V1087" s="11"/>
      <c r="W1087" s="11"/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5">
        <f t="shared" si="97"/>
        <v>0.13333333333333333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  <c r="U1088" s="11"/>
      <c r="V1088" s="11"/>
      <c r="W1088" s="11"/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  <c r="U1089" s="11"/>
      <c r="V1089" s="11"/>
      <c r="W1089" s="11"/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14.182977777777777</v>
      </c>
      <c r="P1090" s="5">
        <f t="shared" si="97"/>
        <v>2.3032304765963581E-2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  <c r="U1090" s="11"/>
      <c r="V1090" s="11"/>
      <c r="W1090" s="11"/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(E1091/D1091)*100</f>
        <v>7.8266666666666662</v>
      </c>
      <c r="P1091" s="5">
        <f t="shared" ref="P1091:P1154" si="103">AVERAGE(L1091/E1091)</f>
        <v>4.1737649063032366E-2</v>
      </c>
      <c r="Q1091" t="str">
        <f t="shared" ref="Q1091:Q1154" si="104">LEFT(N1091,FIND("/",N1091)-1)</f>
        <v>games</v>
      </c>
      <c r="R1091" t="str">
        <f t="shared" ref="R1091:R1154" si="105">MID(N1091,FIND("/",N1091)+1,LEN(N1091))</f>
        <v>video games</v>
      </c>
      <c r="S1091" s="11">
        <f t="shared" ref="S1091:S1154" si="106">J1091/$Z$4+25569</f>
        <v>42151.189525462964</v>
      </c>
      <c r="T1091" s="11">
        <f t="shared" ref="T1091:T1154" si="107">I1091/$Z$4+DATE(1970,1,1)</f>
        <v>42181.189525462964</v>
      </c>
      <c r="U1091" s="11"/>
      <c r="V1091" s="11"/>
      <c r="W1091" s="11"/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5">
        <f t="shared" si="103"/>
        <v>0.2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  <c r="U1092" s="11"/>
      <c r="V1092" s="11"/>
      <c r="W1092" s="11"/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5">
        <f t="shared" si="103"/>
        <v>0.08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  <c r="U1093" s="11"/>
      <c r="V1093" s="11"/>
      <c r="W1093" s="11"/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5">
        <f t="shared" si="103"/>
        <v>0.33333333333333331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  <c r="U1094" s="11"/>
      <c r="V1094" s="11"/>
      <c r="W1094" s="11"/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5">
        <f t="shared" si="103"/>
        <v>9.4674556213017749E-2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  <c r="U1095" s="11"/>
      <c r="V1095" s="11"/>
      <c r="W1095" s="11"/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5">
        <f t="shared" si="103"/>
        <v>8.1966964277582644E-3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  <c r="U1096" s="11"/>
      <c r="V1096" s="11"/>
      <c r="W1096" s="11"/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5">
        <f t="shared" si="103"/>
        <v>3.734011281480893E-3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  <c r="U1097" s="11"/>
      <c r="V1097" s="11"/>
      <c r="W1097" s="11"/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5">
        <f t="shared" si="103"/>
        <v>1.3475836431226766E-2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  <c r="U1098" s="11"/>
      <c r="V1098" s="11"/>
      <c r="W1098" s="11"/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5">
        <f t="shared" si="103"/>
        <v>0.14893617021276595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  <c r="U1099" s="11"/>
      <c r="V1099" s="11"/>
      <c r="W1099" s="11"/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5">
        <f t="shared" si="103"/>
        <v>1.2201885745978924E-2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  <c r="U1100" s="11"/>
      <c r="V1100" s="11"/>
      <c r="W1100" s="11"/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5">
        <f t="shared" si="103"/>
        <v>0.04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  <c r="U1101" s="11"/>
      <c r="V1101" s="11"/>
      <c r="W1101" s="11"/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5">
        <f t="shared" si="103"/>
        <v>0.1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  <c r="U1102" s="11"/>
      <c r="V1102" s="11"/>
      <c r="W1102" s="11"/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5">
        <f t="shared" si="103"/>
        <v>0.14634146341463414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  <c r="U1103" s="11"/>
      <c r="V1103" s="11"/>
      <c r="W1103" s="11"/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5">
        <f t="shared" si="103"/>
        <v>5.647058823529412E-2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  <c r="U1104" s="11"/>
      <c r="V1104" s="11"/>
      <c r="W1104" s="11"/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5">
        <f t="shared" si="103"/>
        <v>6.1728395061728392E-2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  <c r="U1105" s="11"/>
      <c r="V1105" s="11"/>
      <c r="W1105" s="11"/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5">
        <f t="shared" si="103"/>
        <v>1.2453719286435544E-2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  <c r="U1106" s="11"/>
      <c r="V1106" s="11"/>
      <c r="W1106" s="11"/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5">
        <f t="shared" si="103"/>
        <v>1.3976240391334731E-2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  <c r="U1107" s="11"/>
      <c r="V1107" s="11"/>
      <c r="W1107" s="11"/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5">
        <f t="shared" si="103"/>
        <v>4.2424242424242427E-2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  <c r="U1108" s="11"/>
      <c r="V1108" s="11"/>
      <c r="W1108" s="11"/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  <c r="U1109" s="11"/>
      <c r="V1109" s="11"/>
      <c r="W1109" s="11"/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5">
        <f t="shared" si="103"/>
        <v>2.8668941979522185E-2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  <c r="U1110" s="11"/>
      <c r="V1110" s="11"/>
      <c r="W1110" s="11"/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5">
        <f t="shared" si="103"/>
        <v>6.6666666666666666E-2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  <c r="U1111" s="11"/>
      <c r="V1111" s="11"/>
      <c r="W1111" s="11"/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5">
        <f t="shared" si="103"/>
        <v>4.3137254901960784E-2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  <c r="U1112" s="11"/>
      <c r="V1112" s="11"/>
      <c r="W1112" s="11"/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  <c r="U1113" s="11"/>
      <c r="V1113" s="11"/>
      <c r="W1113" s="11"/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5">
        <f t="shared" si="103"/>
        <v>9.9766827018391638E-3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  <c r="U1114" s="11"/>
      <c r="V1114" s="11"/>
      <c r="W1114" s="11"/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5">
        <f t="shared" si="103"/>
        <v>0.2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  <c r="U1115" s="11"/>
      <c r="V1115" s="11"/>
      <c r="W1115" s="11"/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5">
        <f t="shared" si="103"/>
        <v>0.3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  <c r="U1116" s="11"/>
      <c r="V1116" s="11"/>
      <c r="W1116" s="11"/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5">
        <f t="shared" si="103"/>
        <v>7.5471698113207544E-2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  <c r="U1117" s="11"/>
      <c r="V1117" s="11"/>
      <c r="W1117" s="11"/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5">
        <f t="shared" si="103"/>
        <v>5.6016132646202102E-2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  <c r="U1118" s="11"/>
      <c r="V1118" s="11"/>
      <c r="W1118" s="11"/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5">
        <f t="shared" si="103"/>
        <v>9.6385542168674704E-2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  <c r="U1119" s="11"/>
      <c r="V1119" s="11"/>
      <c r="W1119" s="11"/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5">
        <f t="shared" si="103"/>
        <v>2.7522935779816515E-2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  <c r="U1120" s="11"/>
      <c r="V1120" s="11"/>
      <c r="W1120" s="11"/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5">
        <f t="shared" si="103"/>
        <v>0.2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  <c r="U1121" s="11"/>
      <c r="V1121" s="11"/>
      <c r="W1121" s="11"/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  <c r="U1122" s="11"/>
      <c r="V1122" s="11"/>
      <c r="W1122" s="11"/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5">
        <f t="shared" si="103"/>
        <v>0.17241379310344829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  <c r="U1123" s="11"/>
      <c r="V1123" s="11"/>
      <c r="W1123" s="11"/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  <c r="U1124" s="11"/>
      <c r="V1124" s="11"/>
      <c r="W1124" s="11"/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5">
        <f t="shared" si="103"/>
        <v>0.27272727272727271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  <c r="U1125" s="11"/>
      <c r="V1125" s="11"/>
      <c r="W1125" s="11"/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5">
        <f t="shared" si="103"/>
        <v>1.6470588235294119E-2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  <c r="U1126" s="11"/>
      <c r="V1126" s="11"/>
      <c r="W1126" s="11"/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  <c r="U1127" s="11"/>
      <c r="V1127" s="11"/>
      <c r="W1127" s="11"/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5">
        <f t="shared" si="103"/>
        <v>0.2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  <c r="U1128" s="11"/>
      <c r="V1128" s="11"/>
      <c r="W1128" s="11"/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5">
        <f t="shared" si="103"/>
        <v>3.9316239316239315E-2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  <c r="U1129" s="11"/>
      <c r="V1129" s="11"/>
      <c r="W1129" s="11"/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  <c r="U1130" s="11"/>
      <c r="V1130" s="11"/>
      <c r="W1130" s="11"/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5">
        <f t="shared" si="103"/>
        <v>9.5238095238095233E-2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  <c r="U1131" s="11"/>
      <c r="V1131" s="11"/>
      <c r="W1131" s="11"/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5">
        <f t="shared" si="103"/>
        <v>0.27272727272727271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  <c r="U1132" s="11"/>
      <c r="V1132" s="11"/>
      <c r="W1132" s="11"/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  <c r="U1133" s="11"/>
      <c r="V1133" s="11"/>
      <c r="W1133" s="11"/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5">
        <f t="shared" si="103"/>
        <v>9.0403337969401955E-3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  <c r="U1134" s="11"/>
      <c r="V1134" s="11"/>
      <c r="W1134" s="11"/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5">
        <f t="shared" si="103"/>
        <v>0.05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  <c r="U1135" s="11"/>
      <c r="V1135" s="11"/>
      <c r="W1135" s="11"/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  <c r="U1136" s="11"/>
      <c r="V1136" s="11"/>
      <c r="W1136" s="11"/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5">
        <f t="shared" si="103"/>
        <v>0.02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  <c r="U1137" s="11"/>
      <c r="V1137" s="11"/>
      <c r="W1137" s="11"/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5">
        <f t="shared" si="103"/>
        <v>2.2222222222222223E-2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  <c r="U1138" s="11"/>
      <c r="V1138" s="11"/>
      <c r="W1138" s="11"/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5">
        <f t="shared" si="103"/>
        <v>3.9493670886075949E-3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  <c r="U1139" s="11"/>
      <c r="V1139" s="11"/>
      <c r="W1139" s="11"/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5">
        <f t="shared" si="103"/>
        <v>3.2000000000000001E-2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  <c r="U1140" s="11"/>
      <c r="V1140" s="11"/>
      <c r="W1140" s="11"/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5">
        <f t="shared" si="103"/>
        <v>0.2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  <c r="U1141" s="11"/>
      <c r="V1141" s="11"/>
      <c r="W1141" s="11"/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  <c r="U1142" s="11"/>
      <c r="V1142" s="11"/>
      <c r="W1142" s="11"/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  <c r="U1143" s="11"/>
      <c r="V1143" s="11"/>
      <c r="W1143" s="11"/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  <c r="U1144" s="11"/>
      <c r="V1144" s="11"/>
      <c r="W1144" s="11"/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5">
        <f t="shared" si="103"/>
        <v>4.3010752688172046E-2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  <c r="U1145" s="11"/>
      <c r="V1145" s="11"/>
      <c r="W1145" s="11"/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  <c r="U1146" s="11"/>
      <c r="V1146" s="11"/>
      <c r="W1146" s="11"/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5">
        <f t="shared" si="103"/>
        <v>0.01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  <c r="U1147" s="11"/>
      <c r="V1147" s="11"/>
      <c r="W1147" s="11"/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5">
        <f t="shared" si="103"/>
        <v>2.2641509433962263E-2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  <c r="U1148" s="11"/>
      <c r="V1148" s="11"/>
      <c r="W1148" s="11"/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  <c r="U1149" s="11"/>
      <c r="V1149" s="11"/>
      <c r="W1149" s="11"/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5">
        <f t="shared" si="103"/>
        <v>4.1095890410958902E-2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  <c r="U1150" s="11"/>
      <c r="V1150" s="11"/>
      <c r="W1150" s="11"/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5">
        <f t="shared" si="103"/>
        <v>2.6666666666666668E-2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  <c r="U1151" s="11"/>
      <c r="V1151" s="11"/>
      <c r="W1151" s="11"/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5">
        <f t="shared" si="103"/>
        <v>2.3809523809523808E-2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  <c r="U1152" s="11"/>
      <c r="V1152" s="11"/>
      <c r="W1152" s="11"/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  <c r="U1153" s="11"/>
      <c r="V1153" s="11"/>
      <c r="W1153" s="11"/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5.6937500000000005</v>
      </c>
      <c r="P1154" s="5">
        <f t="shared" si="103"/>
        <v>1.6465422612513721E-2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  <c r="U1154" s="11"/>
      <c r="V1154" s="11"/>
      <c r="W1154" s="11"/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(E1155/D1155)*100</f>
        <v>0.625</v>
      </c>
      <c r="P1155" s="5">
        <f t="shared" ref="P1155:P1218" si="109">AVERAGE(L1155/E1155)</f>
        <v>0.02</v>
      </c>
      <c r="Q1155" t="str">
        <f t="shared" ref="Q1155:Q1218" si="110">LEFT(N1155,FIND("/",N1155)-1)</f>
        <v>food</v>
      </c>
      <c r="R1155" t="str">
        <f t="shared" ref="R1155:R1218" si="111">MID(N1155,FIND("/",N1155)+1,LEN(N1155))</f>
        <v>food trucks</v>
      </c>
      <c r="S1155" s="11">
        <f t="shared" ref="S1155:S1218" si="112">J1155/$Z$4+25569</f>
        <v>42143.714178240742</v>
      </c>
      <c r="T1155" s="11">
        <f t="shared" ref="T1155:T1218" si="113">I1155/$Z$4+DATE(1970,1,1)</f>
        <v>42173.714178240742</v>
      </c>
      <c r="U1155" s="11"/>
      <c r="V1155" s="11"/>
      <c r="W1155" s="11"/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5">
        <f t="shared" si="109"/>
        <v>9.2307692307692316E-3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  <c r="U1156" s="11"/>
      <c r="V1156" s="11"/>
      <c r="W1156" s="11"/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5">
        <f t="shared" si="109"/>
        <v>4.2553191489361701E-2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  <c r="U1157" s="11"/>
      <c r="V1157" s="11"/>
      <c r="W1157" s="11"/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  <c r="U1158" s="11"/>
      <c r="V1158" s="11"/>
      <c r="W1158" s="11"/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5">
        <f t="shared" si="109"/>
        <v>1.9867549668874173E-2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  <c r="U1159" s="11"/>
      <c r="V1159" s="11"/>
      <c r="W1159" s="11"/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5">
        <f t="shared" si="109"/>
        <v>8.5714285714285715E-2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  <c r="U1160" s="11"/>
      <c r="V1160" s="11"/>
      <c r="W1160" s="11"/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  <c r="U1161" s="11"/>
      <c r="V1161" s="11"/>
      <c r="W1161" s="11"/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5">
        <f t="shared" si="109"/>
        <v>1.6450216450216451E-2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  <c r="U1162" s="11"/>
      <c r="V1162" s="11"/>
      <c r="W1162" s="11"/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  <c r="U1163" s="11"/>
      <c r="V1163" s="11"/>
      <c r="W1163" s="11"/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5">
        <f t="shared" si="109"/>
        <v>5.7142857142857141E-2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  <c r="U1164" s="11"/>
      <c r="V1164" s="11"/>
      <c r="W1164" s="11"/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  <c r="U1165" s="11"/>
      <c r="V1165" s="11"/>
      <c r="W1165" s="11"/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  <c r="U1166" s="11"/>
      <c r="V1166" s="11"/>
      <c r="W1166" s="11"/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5">
        <f t="shared" si="109"/>
        <v>1.207437816952427E-2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  <c r="U1167" s="11"/>
      <c r="V1167" s="11"/>
      <c r="W1167" s="11"/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5">
        <f t="shared" si="109"/>
        <v>2.7864855451062349E-3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  <c r="U1168" s="11"/>
      <c r="V1168" s="11"/>
      <c r="W1168" s="11"/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5">
        <f t="shared" si="109"/>
        <v>1.634320735444331E-2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  <c r="U1169" s="11"/>
      <c r="V1169" s="11"/>
      <c r="W1169" s="11"/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5">
        <f t="shared" si="109"/>
        <v>2.9411764705882353E-3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  <c r="U1170" s="11"/>
      <c r="V1170" s="11"/>
      <c r="W1170" s="11"/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5">
        <f t="shared" si="109"/>
        <v>0.17647058823529413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  <c r="U1171" s="11"/>
      <c r="V1171" s="11"/>
      <c r="W1171" s="11"/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5">
        <f t="shared" si="109"/>
        <v>0.02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  <c r="U1172" s="11"/>
      <c r="V1172" s="11"/>
      <c r="W1172" s="11"/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5">
        <f t="shared" si="109"/>
        <v>0.04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  <c r="U1173" s="11"/>
      <c r="V1173" s="11"/>
      <c r="W1173" s="11"/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  <c r="U1174" s="11"/>
      <c r="V1174" s="11"/>
      <c r="W1174" s="11"/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5">
        <f t="shared" si="109"/>
        <v>3.3333333333333333E-2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  <c r="U1175" s="11"/>
      <c r="V1175" s="11"/>
      <c r="W1175" s="11"/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5">
        <f t="shared" si="109"/>
        <v>2.144469525959368E-2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  <c r="U1176" s="11"/>
      <c r="V1176" s="11"/>
      <c r="W1176" s="11"/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5">
        <f t="shared" si="109"/>
        <v>1.5384615384615385E-2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  <c r="U1177" s="11"/>
      <c r="V1177" s="11"/>
      <c r="W1177" s="11"/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5">
        <f t="shared" si="109"/>
        <v>0.1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  <c r="U1178" s="11"/>
      <c r="V1178" s="11"/>
      <c r="W1178" s="11"/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  <c r="U1179" s="11"/>
      <c r="V1179" s="11"/>
      <c r="W1179" s="11"/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5">
        <f t="shared" si="109"/>
        <v>0.2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  <c r="U1180" s="11"/>
      <c r="V1180" s="11"/>
      <c r="W1180" s="11"/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5">
        <f t="shared" si="109"/>
        <v>1.5625000000000001E-3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  <c r="U1181" s="11"/>
      <c r="V1181" s="11"/>
      <c r="W1181" s="11"/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5">
        <f t="shared" si="109"/>
        <v>1.4468085106382979E-2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  <c r="U1182" s="11"/>
      <c r="V1182" s="11"/>
      <c r="W1182" s="11"/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5">
        <f t="shared" si="109"/>
        <v>0.75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  <c r="U1183" s="11"/>
      <c r="V1183" s="11"/>
      <c r="W1183" s="11"/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5">
        <f t="shared" si="109"/>
        <v>9.5238095238095233E-2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  <c r="U1184" s="11"/>
      <c r="V1184" s="11"/>
      <c r="W1184" s="11"/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5">
        <f t="shared" si="109"/>
        <v>0.03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  <c r="U1185" s="11"/>
      <c r="V1185" s="11"/>
      <c r="W1185" s="11"/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5">
        <f t="shared" si="109"/>
        <v>1.6243610846400417E-2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  <c r="U1186" s="11"/>
      <c r="V1186" s="11"/>
      <c r="W1186" s="11"/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5">
        <f t="shared" si="109"/>
        <v>8.4218512898330804E-3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  <c r="U1187" s="11"/>
      <c r="V1187" s="11"/>
      <c r="W1187" s="11"/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5">
        <f t="shared" si="109"/>
        <v>1.5365396627108058E-2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  <c r="U1188" s="11"/>
      <c r="V1188" s="11"/>
      <c r="W1188" s="11"/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5">
        <f t="shared" si="109"/>
        <v>7.6830205246405442E-3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  <c r="U1189" s="11"/>
      <c r="V1189" s="11"/>
      <c r="W1189" s="11"/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5">
        <f t="shared" si="109"/>
        <v>2.6471504204297728E-2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  <c r="U1190" s="11"/>
      <c r="V1190" s="11"/>
      <c r="W1190" s="11"/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5">
        <f t="shared" si="109"/>
        <v>8.8659793814432983E-3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  <c r="U1191" s="11"/>
      <c r="V1191" s="11"/>
      <c r="W1191" s="11"/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5">
        <f t="shared" si="109"/>
        <v>1.9259259259259261E-2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  <c r="U1192" s="11"/>
      <c r="V1192" s="11"/>
      <c r="W1192" s="11"/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5">
        <f t="shared" si="109"/>
        <v>1.1205432937181663E-2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  <c r="U1193" s="11"/>
      <c r="V1193" s="11"/>
      <c r="W1193" s="11"/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5">
        <f t="shared" si="109"/>
        <v>5.1724137931034482E-2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  <c r="U1194" s="11"/>
      <c r="V1194" s="11"/>
      <c r="W1194" s="11"/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5">
        <f t="shared" si="109"/>
        <v>1.2505153222481791E-2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  <c r="U1195" s="11"/>
      <c r="V1195" s="11"/>
      <c r="W1195" s="11"/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5">
        <f t="shared" si="109"/>
        <v>1.7725918570009932E-2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  <c r="U1196" s="11"/>
      <c r="V1196" s="11"/>
      <c r="W1196" s="11"/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5">
        <f t="shared" si="109"/>
        <v>1.2592592592592593E-2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  <c r="U1197" s="11"/>
      <c r="V1197" s="11"/>
      <c r="W1197" s="11"/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5">
        <f t="shared" si="109"/>
        <v>1.3082249533689347E-2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  <c r="U1198" s="11"/>
      <c r="V1198" s="11"/>
      <c r="W1198" s="11"/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5">
        <f t="shared" si="109"/>
        <v>8.2644628099173556E-3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  <c r="U1199" s="11"/>
      <c r="V1199" s="11"/>
      <c r="W1199" s="11"/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5">
        <f t="shared" si="109"/>
        <v>1.8309395899572416E-2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  <c r="U1200" s="11"/>
      <c r="V1200" s="11"/>
      <c r="W1200" s="11"/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5">
        <f t="shared" si="109"/>
        <v>3.3419977720014855E-3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  <c r="U1201" s="11"/>
      <c r="V1201" s="11"/>
      <c r="W1201" s="11"/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5">
        <f t="shared" si="109"/>
        <v>1.708409354785205E-2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  <c r="U1202" s="11"/>
      <c r="V1202" s="11"/>
      <c r="W1202" s="11"/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5">
        <f t="shared" si="109"/>
        <v>1.805973378976192E-2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  <c r="U1203" s="11"/>
      <c r="V1203" s="11"/>
      <c r="W1203" s="11"/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5">
        <f t="shared" si="109"/>
        <v>5.440565336973761E-3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  <c r="U1204" s="11"/>
      <c r="V1204" s="11"/>
      <c r="W1204" s="11"/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5">
        <f t="shared" si="109"/>
        <v>6.0479041916167665E-3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  <c r="U1205" s="11"/>
      <c r="V1205" s="11"/>
      <c r="W1205" s="11"/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5">
        <f t="shared" si="109"/>
        <v>4.2591347231562427E-3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  <c r="U1206" s="11"/>
      <c r="V1206" s="11"/>
      <c r="W1206" s="11"/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5">
        <f t="shared" si="109"/>
        <v>4.7284929835265405E-3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  <c r="U1207" s="11"/>
      <c r="V1207" s="11"/>
      <c r="W1207" s="11"/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5">
        <f t="shared" si="109"/>
        <v>3.0917874396135265E-2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  <c r="U1208" s="11"/>
      <c r="V1208" s="11"/>
      <c r="W1208" s="11"/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5">
        <f t="shared" si="109"/>
        <v>8.1053115658772136E-3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  <c r="U1209" s="11"/>
      <c r="V1209" s="11"/>
      <c r="W1209" s="11"/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5">
        <f t="shared" si="109"/>
        <v>4.829362524146813E-3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  <c r="U1210" s="11"/>
      <c r="V1210" s="11"/>
      <c r="W1210" s="11"/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5">
        <f t="shared" si="109"/>
        <v>7.2327044025157234E-3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  <c r="U1211" s="11"/>
      <c r="V1211" s="11"/>
      <c r="W1211" s="11"/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5">
        <f t="shared" si="109"/>
        <v>2.0250476770933687E-3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  <c r="U1212" s="11"/>
      <c r="V1212" s="11"/>
      <c r="W1212" s="11"/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5">
        <f t="shared" si="109"/>
        <v>5.9347181008902079E-3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  <c r="U1213" s="11"/>
      <c r="V1213" s="11"/>
      <c r="W1213" s="11"/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5">
        <f t="shared" si="109"/>
        <v>2.5728456292622444E-2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  <c r="U1214" s="11"/>
      <c r="V1214" s="11"/>
      <c r="W1214" s="11"/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5">
        <f t="shared" si="109"/>
        <v>1.6252821670428894E-2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  <c r="U1215" s="11"/>
      <c r="V1215" s="11"/>
      <c r="W1215" s="11"/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5">
        <f t="shared" si="109"/>
        <v>9.4840667678300454E-3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  <c r="U1216" s="11"/>
      <c r="V1216" s="11"/>
      <c r="W1216" s="11"/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5">
        <f t="shared" si="109"/>
        <v>1.3968040411143799E-2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  <c r="U1217" s="11"/>
      <c r="V1217" s="11"/>
      <c r="W1217" s="11"/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145.70000000000002</v>
      </c>
      <c r="P1218" s="5">
        <f t="shared" si="109"/>
        <v>1.0883419943131679E-2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  <c r="U1218" s="11"/>
      <c r="V1218" s="11"/>
      <c r="W1218" s="11"/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(E1219/D1219)*100</f>
        <v>102.60000000000001</v>
      </c>
      <c r="P1219" s="5">
        <f t="shared" ref="P1219:P1282" si="115">AVERAGE(L1219/E1219)</f>
        <v>6.730663135826989E-3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MID(N1219,FIND("/",N1219)+1,LEN(N1219))</f>
        <v>photobooks</v>
      </c>
      <c r="S1219" s="11">
        <f t="shared" ref="S1219:S1282" si="118">J1219/$Z$4+25569</f>
        <v>42535.809490740736</v>
      </c>
      <c r="T1219" s="11">
        <f t="shared" ref="T1219:T1282" si="119">I1219/$Z$4+DATE(1970,1,1)</f>
        <v>42565.809490740736</v>
      </c>
      <c r="U1219" s="11"/>
      <c r="V1219" s="11"/>
      <c r="W1219" s="11"/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5">
        <f t="shared" si="115"/>
        <v>5.7400838439213156E-3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  <c r="U1220" s="11"/>
      <c r="V1220" s="11"/>
      <c r="W1220" s="11"/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5">
        <f t="shared" si="115"/>
        <v>9.7217952659083926E-3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  <c r="U1221" s="11"/>
      <c r="V1221" s="11"/>
      <c r="W1221" s="11"/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5">
        <f t="shared" si="115"/>
        <v>8.9945390298747183E-3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  <c r="U1222" s="11"/>
      <c r="V1222" s="11"/>
      <c r="W1222" s="11"/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5">
        <f t="shared" si="115"/>
        <v>4.2023492356212333E-2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  <c r="U1223" s="11"/>
      <c r="V1223" s="11"/>
      <c r="W1223" s="11"/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5">
        <f t="shared" si="115"/>
        <v>1.2304948729380294E-2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  <c r="U1224" s="11"/>
      <c r="V1224" s="11"/>
      <c r="W1224" s="11"/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5">
        <f t="shared" si="115"/>
        <v>8.6047664098752082E-3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  <c r="U1225" s="11"/>
      <c r="V1225" s="11"/>
      <c r="W1225" s="11"/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5">
        <f t="shared" si="115"/>
        <v>1.6981132075471698E-2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  <c r="U1226" s="11"/>
      <c r="V1226" s="11"/>
      <c r="W1226" s="11"/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5">
        <f t="shared" si="115"/>
        <v>2.2727272727272728E-2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  <c r="U1227" s="11"/>
      <c r="V1227" s="11"/>
      <c r="W1227" s="11"/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5">
        <f t="shared" si="115"/>
        <v>2.0650490449148167E-2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  <c r="U1228" s="11"/>
      <c r="V1228" s="11"/>
      <c r="W1228" s="11"/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  <c r="U1229" s="11"/>
      <c r="V1229" s="11"/>
      <c r="W1229" s="11"/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5">
        <f t="shared" si="115"/>
        <v>1.6382252559726963E-2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  <c r="U1230" s="11"/>
      <c r="V1230" s="11"/>
      <c r="W1230" s="11"/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5">
        <f t="shared" si="115"/>
        <v>0.04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  <c r="U1231" s="11"/>
      <c r="V1231" s="11"/>
      <c r="W1231" s="11"/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  <c r="U1232" s="11"/>
      <c r="V1232" s="11"/>
      <c r="W1232" s="11"/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  <c r="U1233" s="11"/>
      <c r="V1233" s="11"/>
      <c r="W1233" s="11"/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5">
        <f t="shared" si="115"/>
        <v>2.5000000000000001E-2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  <c r="U1234" s="11"/>
      <c r="V1234" s="11"/>
      <c r="W1234" s="11"/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5">
        <f t="shared" si="115"/>
        <v>5.1724137931034482E-2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  <c r="U1235" s="11"/>
      <c r="V1235" s="11"/>
      <c r="W1235" s="11"/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  <c r="U1236" s="11"/>
      <c r="V1236" s="11"/>
      <c r="W1236" s="11"/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5">
        <f t="shared" si="115"/>
        <v>2.8571428571428571E-2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  <c r="U1237" s="11"/>
      <c r="V1237" s="11"/>
      <c r="W1237" s="11"/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  <c r="U1238" s="11"/>
      <c r="V1238" s="11"/>
      <c r="W1238" s="11"/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  <c r="U1239" s="11"/>
      <c r="V1239" s="11"/>
      <c r="W1239" s="11"/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5">
        <f t="shared" si="115"/>
        <v>1.6853932584269662E-2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  <c r="U1240" s="11"/>
      <c r="V1240" s="11"/>
      <c r="W1240" s="11"/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  <c r="U1241" s="11"/>
      <c r="V1241" s="11"/>
      <c r="W1241" s="11"/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5">
        <f t="shared" si="115"/>
        <v>3.3195020746887967E-2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  <c r="U1242" s="11"/>
      <c r="V1242" s="11"/>
      <c r="W1242" s="11"/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5">
        <f t="shared" si="115"/>
        <v>1.3401655498620418E-2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  <c r="U1243" s="11"/>
      <c r="V1243" s="11"/>
      <c r="W1243" s="11"/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5">
        <f t="shared" si="115"/>
        <v>0.2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  <c r="U1244" s="11"/>
      <c r="V1244" s="11"/>
      <c r="W1244" s="11"/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5">
        <f t="shared" si="115"/>
        <v>2.247191011235955E-2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  <c r="U1245" s="11"/>
      <c r="V1245" s="11"/>
      <c r="W1245" s="11"/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5">
        <f t="shared" si="115"/>
        <v>2.1676300578034682E-2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  <c r="U1246" s="11"/>
      <c r="V1246" s="11"/>
      <c r="W1246" s="11"/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5">
        <f t="shared" si="115"/>
        <v>7.068607068607069E-3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  <c r="U1247" s="11"/>
      <c r="V1247" s="11"/>
      <c r="W1247" s="11"/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5">
        <f t="shared" si="115"/>
        <v>1.3247863247863248E-2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  <c r="U1248" s="11"/>
      <c r="V1248" s="11"/>
      <c r="W1248" s="11"/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5">
        <f t="shared" si="115"/>
        <v>1.1695906432748537E-2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  <c r="U1249" s="11"/>
      <c r="V1249" s="11"/>
      <c r="W1249" s="11"/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5">
        <f t="shared" si="115"/>
        <v>1.556317594302295E-2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  <c r="U1250" s="11"/>
      <c r="V1250" s="11"/>
      <c r="W1250" s="11"/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5">
        <f t="shared" si="115"/>
        <v>1.5511298353121409E-2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  <c r="U1251" s="11"/>
      <c r="V1251" s="11"/>
      <c r="W1251" s="11"/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5">
        <f t="shared" si="115"/>
        <v>8.4601805282616665E-3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  <c r="U1252" s="11"/>
      <c r="V1252" s="11"/>
      <c r="W1252" s="11"/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5">
        <f t="shared" si="115"/>
        <v>1.2115258677144728E-2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  <c r="U1253" s="11"/>
      <c r="V1253" s="11"/>
      <c r="W1253" s="11"/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5">
        <f t="shared" si="115"/>
        <v>2.9265255292652552E-2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  <c r="U1254" s="11"/>
      <c r="V1254" s="11"/>
      <c r="W1254" s="11"/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5">
        <f t="shared" si="115"/>
        <v>2.3400997652659419E-2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  <c r="U1255" s="11"/>
      <c r="V1255" s="11"/>
      <c r="W1255" s="11"/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5">
        <f t="shared" si="115"/>
        <v>1.058320198153569E-2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  <c r="U1256" s="11"/>
      <c r="V1256" s="11"/>
      <c r="W1256" s="11"/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5">
        <f t="shared" si="115"/>
        <v>1.795420853236699E-2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  <c r="U1257" s="11"/>
      <c r="V1257" s="11"/>
      <c r="W1257" s="11"/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5">
        <f t="shared" si="115"/>
        <v>1.0200872414778211E-2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  <c r="U1258" s="11"/>
      <c r="V1258" s="11"/>
      <c r="W1258" s="11"/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5">
        <f t="shared" si="115"/>
        <v>1.0857495373226403E-2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  <c r="U1259" s="11"/>
      <c r="V1259" s="11"/>
      <c r="W1259" s="11"/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5">
        <f t="shared" si="115"/>
        <v>2.6194836411291771E-2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  <c r="U1260" s="11"/>
      <c r="V1260" s="11"/>
      <c r="W1260" s="11"/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5">
        <f t="shared" si="115"/>
        <v>3.6838066001534921E-2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  <c r="U1261" s="11"/>
      <c r="V1261" s="11"/>
      <c r="W1261" s="11"/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5">
        <f t="shared" si="115"/>
        <v>1.9728072513996268E-2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  <c r="U1262" s="11"/>
      <c r="V1262" s="11"/>
      <c r="W1262" s="11"/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5">
        <f t="shared" si="115"/>
        <v>2.5679012345679011E-2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  <c r="U1263" s="11"/>
      <c r="V1263" s="11"/>
      <c r="W1263" s="11"/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5">
        <f t="shared" si="115"/>
        <v>1.2880274779195289E-2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  <c r="U1264" s="11"/>
      <c r="V1264" s="11"/>
      <c r="W1264" s="11"/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5">
        <f t="shared" si="115"/>
        <v>2.296918767507003E-2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  <c r="U1265" s="11"/>
      <c r="V1265" s="11"/>
      <c r="W1265" s="11"/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5">
        <f t="shared" si="115"/>
        <v>3.1423290203327174E-2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  <c r="U1266" s="11"/>
      <c r="V1266" s="11"/>
      <c r="W1266" s="11"/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5">
        <f t="shared" si="115"/>
        <v>1.5826692916595726E-2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  <c r="U1267" s="11"/>
      <c r="V1267" s="11"/>
      <c r="W1267" s="11"/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5">
        <f t="shared" si="115"/>
        <v>5.2383446830801469E-3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  <c r="U1268" s="11"/>
      <c r="V1268" s="11"/>
      <c r="W1268" s="11"/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5">
        <f t="shared" si="115"/>
        <v>7.0994820503661364E-3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  <c r="U1269" s="11"/>
      <c r="V1269" s="11"/>
      <c r="W1269" s="11"/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5">
        <f t="shared" si="115"/>
        <v>1.2999999999999999E-2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  <c r="U1270" s="11"/>
      <c r="V1270" s="11"/>
      <c r="W1270" s="11"/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5">
        <f t="shared" si="115"/>
        <v>1.0085185547831195E-2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  <c r="U1271" s="11"/>
      <c r="V1271" s="11"/>
      <c r="W1271" s="11"/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5">
        <f t="shared" si="115"/>
        <v>1.4731520223152023E-2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  <c r="U1272" s="11"/>
      <c r="V1272" s="11"/>
      <c r="W1272" s="11"/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5">
        <f t="shared" si="115"/>
        <v>4.0602488539620172E-3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  <c r="U1273" s="11"/>
      <c r="V1273" s="11"/>
      <c r="W1273" s="11"/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5">
        <f t="shared" si="115"/>
        <v>5.2830188679245287E-3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  <c r="U1274" s="11"/>
      <c r="V1274" s="11"/>
      <c r="W1274" s="11"/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5">
        <f t="shared" si="115"/>
        <v>1.3043478260869565E-2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  <c r="U1275" s="11"/>
      <c r="V1275" s="11"/>
      <c r="W1275" s="11"/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5">
        <f t="shared" si="115"/>
        <v>1.2053529025517347E-2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  <c r="U1276" s="11"/>
      <c r="V1276" s="11"/>
      <c r="W1276" s="11"/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5">
        <f t="shared" si="115"/>
        <v>1.5994342361159652E-2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  <c r="U1277" s="11"/>
      <c r="V1277" s="11"/>
      <c r="W1277" s="11"/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5">
        <f t="shared" si="115"/>
        <v>2.170700018834015E-2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  <c r="U1278" s="11"/>
      <c r="V1278" s="11"/>
      <c r="W1278" s="11"/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5">
        <f t="shared" si="115"/>
        <v>2.594441111526417E-2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  <c r="U1279" s="11"/>
      <c r="V1279" s="11"/>
      <c r="W1279" s="11"/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5">
        <f t="shared" si="115"/>
        <v>1.8866051037632808E-2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  <c r="U1280" s="11"/>
      <c r="V1280" s="11"/>
      <c r="W1280" s="11"/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5">
        <f t="shared" si="115"/>
        <v>1.3632262154892792E-2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  <c r="U1281" s="11"/>
      <c r="V1281" s="11"/>
      <c r="W1281" s="11"/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110.91186666666665</v>
      </c>
      <c r="P1282" s="5">
        <f t="shared" si="115"/>
        <v>7.8140120864734642E-3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  <c r="U1282" s="11"/>
      <c r="V1282" s="11"/>
      <c r="W1282" s="11"/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(E1283/D1283)*100</f>
        <v>110.71428571428572</v>
      </c>
      <c r="P1283" s="5">
        <f t="shared" ref="P1283:P1346" si="121">AVERAGE(L1283/E1283)</f>
        <v>9.548387096774193E-3</v>
      </c>
      <c r="Q1283" t="str">
        <f t="shared" ref="Q1283:Q1346" si="122">LEFT(N1283,FIND("/",N1283)-1)</f>
        <v>music</v>
      </c>
      <c r="R1283" t="str">
        <f t="shared" ref="R1283:R1346" si="123">MID(N1283,FIND("/",N1283)+1,LEN(N1283))</f>
        <v>rock</v>
      </c>
      <c r="S1283" s="11">
        <f t="shared" ref="S1283:S1346" si="124">J1283/$Z$4+25569</f>
        <v>41463.743472222224</v>
      </c>
      <c r="T1283" s="11">
        <f t="shared" ref="T1283:T1346" si="125">I1283/$Z$4+DATE(1970,1,1)</f>
        <v>41483.743472222224</v>
      </c>
      <c r="U1283" s="11"/>
      <c r="V1283" s="11"/>
      <c r="W1283" s="11"/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5">
        <f t="shared" si="121"/>
        <v>1.4777262431237191E-2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  <c r="U1284" s="11"/>
      <c r="V1284" s="11"/>
      <c r="W1284" s="11"/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5">
        <f t="shared" si="121"/>
        <v>1.0424070125562663E-2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  <c r="U1285" s="11"/>
      <c r="V1285" s="11"/>
      <c r="W1285" s="11"/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5">
        <f t="shared" si="121"/>
        <v>1.5346534653465346E-2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  <c r="U1286" s="11"/>
      <c r="V1286" s="11"/>
      <c r="W1286" s="11"/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5">
        <f t="shared" si="121"/>
        <v>3.0988686669945892E-2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  <c r="U1287" s="11"/>
      <c r="V1287" s="11"/>
      <c r="W1287" s="11"/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5">
        <f t="shared" si="121"/>
        <v>1.2307692307692308E-2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  <c r="U1288" s="11"/>
      <c r="V1288" s="11"/>
      <c r="W1288" s="11"/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5">
        <f t="shared" si="121"/>
        <v>4.1322314049586778E-2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  <c r="U1289" s="11"/>
      <c r="V1289" s="11"/>
      <c r="W1289" s="11"/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5">
        <f t="shared" si="121"/>
        <v>1.5181682429069188E-2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  <c r="U1290" s="11"/>
      <c r="V1290" s="11"/>
      <c r="W1290" s="11"/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5">
        <f t="shared" si="121"/>
        <v>2.7718550106609809E-2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  <c r="U1291" s="11"/>
      <c r="V1291" s="11"/>
      <c r="W1291" s="11"/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5">
        <f t="shared" si="121"/>
        <v>2.2631578947368423E-2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  <c r="U1292" s="11"/>
      <c r="V1292" s="11"/>
      <c r="W1292" s="11"/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5">
        <f t="shared" si="121"/>
        <v>9.6087851750171586E-3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  <c r="U1293" s="11"/>
      <c r="V1293" s="11"/>
      <c r="W1293" s="11"/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5">
        <f t="shared" si="121"/>
        <v>2.7807486631016044E-2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  <c r="U1294" s="11"/>
      <c r="V1294" s="11"/>
      <c r="W1294" s="11"/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5">
        <f t="shared" si="121"/>
        <v>7.8252363873492006E-3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  <c r="U1295" s="11"/>
      <c r="V1295" s="11"/>
      <c r="W1295" s="11"/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5">
        <f t="shared" si="121"/>
        <v>3.6065573770491806E-2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  <c r="U1296" s="11"/>
      <c r="V1296" s="11"/>
      <c r="W1296" s="11"/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5">
        <f t="shared" si="121"/>
        <v>2.5107885445272655E-2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  <c r="U1297" s="11"/>
      <c r="V1297" s="11"/>
      <c r="W1297" s="11"/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5">
        <f t="shared" si="121"/>
        <v>1.9166666666666665E-2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  <c r="U1298" s="11"/>
      <c r="V1298" s="11"/>
      <c r="W1298" s="11"/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5">
        <f t="shared" si="121"/>
        <v>1.0865099292398995E-2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  <c r="U1299" s="11"/>
      <c r="V1299" s="11"/>
      <c r="W1299" s="11"/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5">
        <f t="shared" si="121"/>
        <v>1.5766841853798376E-2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  <c r="U1300" s="11"/>
      <c r="V1300" s="11"/>
      <c r="W1300" s="11"/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5">
        <f t="shared" si="121"/>
        <v>7.3732718894009217E-3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  <c r="U1301" s="11"/>
      <c r="V1301" s="11"/>
      <c r="W1301" s="11"/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5">
        <f t="shared" si="121"/>
        <v>5.9259259259259256E-3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  <c r="U1302" s="11"/>
      <c r="V1302" s="11"/>
      <c r="W1302" s="11"/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5">
        <f t="shared" si="121"/>
        <v>1.4111922141119221E-2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  <c r="U1303" s="11"/>
      <c r="V1303" s="11"/>
      <c r="W1303" s="11"/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5">
        <f t="shared" si="121"/>
        <v>0.02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  <c r="U1304" s="11"/>
      <c r="V1304" s="11"/>
      <c r="W1304" s="11"/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5">
        <f t="shared" si="121"/>
        <v>2.368873008666127E-2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  <c r="U1305" s="11"/>
      <c r="V1305" s="11"/>
      <c r="W1305" s="11"/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5">
        <f t="shared" si="121"/>
        <v>6.5611002460412588E-3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  <c r="U1306" s="11"/>
      <c r="V1306" s="11"/>
      <c r="W1306" s="11"/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5">
        <f t="shared" si="121"/>
        <v>1.1035544719620172E-2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  <c r="U1307" s="11"/>
      <c r="V1307" s="11"/>
      <c r="W1307" s="11"/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5">
        <f t="shared" si="121"/>
        <v>4.9602207019548289E-3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  <c r="U1308" s="11"/>
      <c r="V1308" s="11"/>
      <c r="W1308" s="11"/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5">
        <f t="shared" si="121"/>
        <v>7.816571130797291E-3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  <c r="U1309" s="11"/>
      <c r="V1309" s="11"/>
      <c r="W1309" s="11"/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5">
        <f t="shared" si="121"/>
        <v>3.345070422535211E-2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  <c r="U1310" s="11"/>
      <c r="V1310" s="11"/>
      <c r="W1310" s="11"/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5">
        <f t="shared" si="121"/>
        <v>2.7176022983150866E-3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  <c r="U1311" s="11"/>
      <c r="V1311" s="11"/>
      <c r="W1311" s="11"/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5">
        <f t="shared" si="121"/>
        <v>7.7419354838709677E-3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  <c r="U1312" s="11"/>
      <c r="V1312" s="11"/>
      <c r="W1312" s="11"/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5">
        <f t="shared" si="121"/>
        <v>1.2489072061945797E-3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  <c r="U1313" s="11"/>
      <c r="V1313" s="11"/>
      <c r="W1313" s="11"/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5">
        <f t="shared" si="121"/>
        <v>3.5714285714285712E-2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  <c r="U1314" s="11"/>
      <c r="V1314" s="11"/>
      <c r="W1314" s="11"/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5">
        <f t="shared" si="121"/>
        <v>9.8023461353045158E-3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  <c r="U1315" s="11"/>
      <c r="V1315" s="11"/>
      <c r="W1315" s="11"/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5">
        <f t="shared" si="121"/>
        <v>5.4240631163708086E-3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  <c r="U1316" s="11"/>
      <c r="V1316" s="11"/>
      <c r="W1316" s="11"/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5">
        <f t="shared" si="121"/>
        <v>6.1380061380061383E-3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  <c r="U1317" s="11"/>
      <c r="V1317" s="11"/>
      <c r="W1317" s="11"/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  <c r="U1318" s="11"/>
      <c r="V1318" s="11"/>
      <c r="W1318" s="11"/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5">
        <f t="shared" si="121"/>
        <v>1.6569285776576262E-3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  <c r="U1319" s="11"/>
      <c r="V1319" s="11"/>
      <c r="W1319" s="11"/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5">
        <f t="shared" si="121"/>
        <v>2.2022838499184339E-2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  <c r="U1320" s="11"/>
      <c r="V1320" s="11"/>
      <c r="W1320" s="11"/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5">
        <f t="shared" si="121"/>
        <v>1.0273972602739725E-2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  <c r="U1321" s="11"/>
      <c r="V1321" s="11"/>
      <c r="W1321" s="11"/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5">
        <f t="shared" si="121"/>
        <v>5.9642147117296221E-3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  <c r="U1322" s="11"/>
      <c r="V1322" s="11"/>
      <c r="W1322" s="11"/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5">
        <f t="shared" si="121"/>
        <v>1.1629838843661739E-3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  <c r="U1323" s="11"/>
      <c r="V1323" s="11"/>
      <c r="W1323" s="11"/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5">
        <f t="shared" si="121"/>
        <v>3.7735849056603772E-2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  <c r="U1324" s="11"/>
      <c r="V1324" s="11"/>
      <c r="W1324" s="11"/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5">
        <f t="shared" si="121"/>
        <v>3.3033033033033031E-2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  <c r="U1325" s="11"/>
      <c r="V1325" s="11"/>
      <c r="W1325" s="11"/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5">
        <f t="shared" si="121"/>
        <v>1.8292682926829267E-2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  <c r="U1326" s="11"/>
      <c r="V1326" s="11"/>
      <c r="W1326" s="11"/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5">
        <f t="shared" si="121"/>
        <v>1.646090534979424E-2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  <c r="U1327" s="11"/>
      <c r="V1327" s="11"/>
      <c r="W1327" s="11"/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5">
        <f t="shared" si="121"/>
        <v>9.7345132743362831E-3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  <c r="U1328" s="11"/>
      <c r="V1328" s="11"/>
      <c r="W1328" s="11"/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5">
        <f t="shared" si="121"/>
        <v>2.404692082111437E-2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  <c r="U1329" s="11"/>
      <c r="V1329" s="11"/>
      <c r="W1329" s="11"/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5">
        <f t="shared" si="121"/>
        <v>8.5812356979405036E-3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  <c r="U1330" s="11"/>
      <c r="V1330" s="11"/>
      <c r="W1330" s="11"/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5">
        <f t="shared" si="121"/>
        <v>2.2058823529411766E-2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  <c r="U1331" s="11"/>
      <c r="V1331" s="11"/>
      <c r="W1331" s="11"/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5">
        <f t="shared" si="121"/>
        <v>6.3508192556839833E-3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  <c r="U1332" s="11"/>
      <c r="V1332" s="11"/>
      <c r="W1332" s="11"/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5">
        <f t="shared" si="121"/>
        <v>9.9502487562189053E-3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  <c r="U1333" s="11"/>
      <c r="V1333" s="11"/>
      <c r="W1333" s="11"/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  <c r="U1334" s="11"/>
      <c r="V1334" s="11"/>
      <c r="W1334" s="11"/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  <c r="U1335" s="11"/>
      <c r="V1335" s="11"/>
      <c r="W1335" s="11"/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5">
        <f t="shared" si="121"/>
        <v>1.9296651052226804E-2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  <c r="U1336" s="11"/>
      <c r="V1336" s="11"/>
      <c r="W1336" s="11"/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5">
        <f t="shared" si="121"/>
        <v>3.2388663967611335E-3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  <c r="U1337" s="11"/>
      <c r="V1337" s="11"/>
      <c r="W1337" s="11"/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5">
        <f t="shared" si="121"/>
        <v>2.6369383262504855E-3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  <c r="U1338" s="11"/>
      <c r="V1338" s="11"/>
      <c r="W1338" s="11"/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5">
        <f t="shared" si="121"/>
        <v>5.6700822161921344E-3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  <c r="U1339" s="11"/>
      <c r="V1339" s="11"/>
      <c r="W1339" s="11"/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5">
        <f t="shared" si="121"/>
        <v>1.5136226034308779E-2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  <c r="U1340" s="11"/>
      <c r="V1340" s="11"/>
      <c r="W1340" s="11"/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5">
        <f t="shared" si="121"/>
        <v>1.1154657823334338E-2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  <c r="U1341" s="11"/>
      <c r="V1341" s="11"/>
      <c r="W1341" s="11"/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  <c r="U1342" s="11"/>
      <c r="V1342" s="11"/>
      <c r="W1342" s="11"/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5">
        <f t="shared" si="121"/>
        <v>2.6151222285389427E-3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  <c r="U1343" s="11"/>
      <c r="V1343" s="11"/>
      <c r="W1343" s="11"/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5">
        <f t="shared" si="121"/>
        <v>0.01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  <c r="U1344" s="11"/>
      <c r="V1344" s="11"/>
      <c r="W1344" s="11"/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5">
        <f t="shared" si="121"/>
        <v>6.3148839664509569E-3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  <c r="U1345" s="11"/>
      <c r="V1345" s="11"/>
      <c r="W1345" s="11"/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377.73333333333335</v>
      </c>
      <c r="P1346" s="5">
        <f t="shared" si="121"/>
        <v>2.4532297917402048E-2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  <c r="U1346" s="11"/>
      <c r="V1346" s="11"/>
      <c r="W1346" s="11"/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(E1347/D1347)*100</f>
        <v>125</v>
      </c>
      <c r="P1347" s="5">
        <f t="shared" ref="P1347:P1410" si="127">AVERAGE(L1347/E1347)</f>
        <v>1.8666666666666668E-2</v>
      </c>
      <c r="Q1347" t="str">
        <f t="shared" ref="Q1347:Q1410" si="128">LEFT(N1347,FIND("/",N1347)-1)</f>
        <v>publishing</v>
      </c>
      <c r="R1347" t="str">
        <f t="shared" ref="R1347:R1410" si="129">MID(N1347,FIND("/",N1347)+1,LEN(N1347))</f>
        <v>nonfiction</v>
      </c>
      <c r="S1347" s="11">
        <f t="shared" ref="S1347:S1410" si="130">J1347/$Z$4+25569</f>
        <v>41799.814340277779</v>
      </c>
      <c r="T1347" s="11">
        <f t="shared" ref="T1347:T1410" si="131">I1347/$Z$4+DATE(1970,1,1)</f>
        <v>41834.814340277779</v>
      </c>
      <c r="U1347" s="11"/>
      <c r="V1347" s="11"/>
      <c r="W1347" s="11"/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5">
        <f t="shared" si="127"/>
        <v>2.0639977836265411E-2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  <c r="U1348" s="11"/>
      <c r="V1348" s="11"/>
      <c r="W1348" s="11"/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5">
        <f t="shared" si="127"/>
        <v>1.213307240704501E-2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  <c r="U1349" s="11"/>
      <c r="V1349" s="11"/>
      <c r="W1349" s="11"/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5">
        <f t="shared" si="127"/>
        <v>4.344193817878028E-3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  <c r="U1350" s="11"/>
      <c r="V1350" s="11"/>
      <c r="W1350" s="11"/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5">
        <f t="shared" si="127"/>
        <v>1.6846229187071498E-2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  <c r="U1351" s="11"/>
      <c r="V1351" s="11"/>
      <c r="W1351" s="11"/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5">
        <f t="shared" si="127"/>
        <v>1.4992791926958193E-2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  <c r="U1352" s="11"/>
      <c r="V1352" s="11"/>
      <c r="W1352" s="11"/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5">
        <f t="shared" si="127"/>
        <v>5.9250481410161454E-3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  <c r="U1353" s="11"/>
      <c r="V1353" s="11"/>
      <c r="W1353" s="11"/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5">
        <f t="shared" si="127"/>
        <v>1.6674012046422802E-2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  <c r="U1354" s="11"/>
      <c r="V1354" s="11"/>
      <c r="W1354" s="11"/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5">
        <f t="shared" si="127"/>
        <v>3.1437125748502992E-2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  <c r="U1355" s="11"/>
      <c r="V1355" s="11"/>
      <c r="W1355" s="11"/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5">
        <f t="shared" si="127"/>
        <v>4.0946896992962251E-2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  <c r="U1356" s="11"/>
      <c r="V1356" s="11"/>
      <c r="W1356" s="11"/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5">
        <f t="shared" si="127"/>
        <v>3.9452233452885559E-2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  <c r="U1357" s="11"/>
      <c r="V1357" s="11"/>
      <c r="W1357" s="11"/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5">
        <f t="shared" si="127"/>
        <v>1.399712978396154E-2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  <c r="U1358" s="11"/>
      <c r="V1358" s="11"/>
      <c r="W1358" s="11"/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5">
        <f t="shared" si="127"/>
        <v>2.5937749401436554E-2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  <c r="U1359" s="11"/>
      <c r="V1359" s="11"/>
      <c r="W1359" s="11"/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5">
        <f t="shared" si="127"/>
        <v>1.4626865671641792E-2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  <c r="U1360" s="11"/>
      <c r="V1360" s="11"/>
      <c r="W1360" s="11"/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5">
        <f t="shared" si="127"/>
        <v>2.4869109947643978E-2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  <c r="U1361" s="11"/>
      <c r="V1361" s="11"/>
      <c r="W1361" s="11"/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5">
        <f t="shared" si="127"/>
        <v>3.117782909930716E-2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  <c r="U1362" s="11"/>
      <c r="V1362" s="11"/>
      <c r="W1362" s="11"/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5">
        <f t="shared" si="127"/>
        <v>3.4925254663315253E-2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  <c r="U1363" s="11"/>
      <c r="V1363" s="11"/>
      <c r="W1363" s="11"/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5">
        <f t="shared" si="127"/>
        <v>2.2914757103574702E-2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  <c r="U1364" s="11"/>
      <c r="V1364" s="11"/>
      <c r="W1364" s="11"/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5">
        <f t="shared" si="127"/>
        <v>2.5000000000000001E-2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  <c r="U1365" s="11"/>
      <c r="V1365" s="11"/>
      <c r="W1365" s="11"/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5">
        <f t="shared" si="127"/>
        <v>2.8898254063816978E-3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  <c r="U1366" s="11"/>
      <c r="V1366" s="11"/>
      <c r="W1366" s="11"/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5">
        <f t="shared" si="127"/>
        <v>1.223404255319149E-2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  <c r="U1367" s="11"/>
      <c r="V1367" s="11"/>
      <c r="W1367" s="11"/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5">
        <f t="shared" si="127"/>
        <v>1.5495394073169882E-2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  <c r="U1368" s="11"/>
      <c r="V1368" s="11"/>
      <c r="W1368" s="11"/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5">
        <f t="shared" si="127"/>
        <v>1.5753544547523191E-2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  <c r="U1369" s="11"/>
      <c r="V1369" s="11"/>
      <c r="W1369" s="11"/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5">
        <f t="shared" si="127"/>
        <v>1.5718157181571817E-2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  <c r="U1370" s="11"/>
      <c r="V1370" s="11"/>
      <c r="W1370" s="11"/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5">
        <f t="shared" si="127"/>
        <v>1.1909430831873744E-2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  <c r="U1371" s="11"/>
      <c r="V1371" s="11"/>
      <c r="W1371" s="11"/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5">
        <f t="shared" si="127"/>
        <v>1.2861736334405145E-2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  <c r="U1372" s="11"/>
      <c r="V1372" s="11"/>
      <c r="W1372" s="11"/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5">
        <f t="shared" si="127"/>
        <v>9.3395597064709814E-3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  <c r="U1373" s="11"/>
      <c r="V1373" s="11"/>
      <c r="W1373" s="11"/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5">
        <f t="shared" si="127"/>
        <v>2.5806451612903226E-2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  <c r="U1374" s="11"/>
      <c r="V1374" s="11"/>
      <c r="W1374" s="11"/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5">
        <f t="shared" si="127"/>
        <v>4.9519093419674318E-3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  <c r="U1375" s="11"/>
      <c r="V1375" s="11"/>
      <c r="W1375" s="11"/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5">
        <f t="shared" si="127"/>
        <v>2.322308233638283E-2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  <c r="U1376" s="11"/>
      <c r="V1376" s="11"/>
      <c r="W1376" s="11"/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5">
        <f t="shared" si="127"/>
        <v>1.5905442871735006E-2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  <c r="U1377" s="11"/>
      <c r="V1377" s="11"/>
      <c r="W1377" s="11"/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5">
        <f t="shared" si="127"/>
        <v>1.7983301220295438E-2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  <c r="U1378" s="11"/>
      <c r="V1378" s="11"/>
      <c r="W1378" s="11"/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5">
        <f t="shared" si="127"/>
        <v>2.052980132450331E-2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  <c r="U1379" s="11"/>
      <c r="V1379" s="11"/>
      <c r="W1379" s="11"/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5">
        <f t="shared" si="127"/>
        <v>3.2702237521514632E-2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  <c r="U1380" s="11"/>
      <c r="V1380" s="11"/>
      <c r="W1380" s="11"/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5">
        <f t="shared" si="127"/>
        <v>1.3530465949820788E-2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  <c r="U1381" s="11"/>
      <c r="V1381" s="11"/>
      <c r="W1381" s="11"/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5">
        <f t="shared" si="127"/>
        <v>4.716981132075472E-2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  <c r="U1382" s="11"/>
      <c r="V1382" s="11"/>
      <c r="W1382" s="11"/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5">
        <f t="shared" si="127"/>
        <v>1.3632119514472456E-2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  <c r="U1383" s="11"/>
      <c r="V1383" s="11"/>
      <c r="W1383" s="11"/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5">
        <f t="shared" si="127"/>
        <v>1.7726673853156065E-2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  <c r="U1384" s="11"/>
      <c r="V1384" s="11"/>
      <c r="W1384" s="11"/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5">
        <f t="shared" si="127"/>
        <v>1.9901562165632356E-2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  <c r="U1385" s="11"/>
      <c r="V1385" s="11"/>
      <c r="W1385" s="11"/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5">
        <f t="shared" si="127"/>
        <v>1.4506101772967994E-2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  <c r="U1386" s="11"/>
      <c r="V1386" s="11"/>
      <c r="W1386" s="11"/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5">
        <f t="shared" si="127"/>
        <v>1.517125974668525E-2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  <c r="U1387" s="11"/>
      <c r="V1387" s="11"/>
      <c r="W1387" s="11"/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5">
        <f t="shared" si="127"/>
        <v>1.6E-2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  <c r="U1388" s="11"/>
      <c r="V1388" s="11"/>
      <c r="W1388" s="11"/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5">
        <f t="shared" si="127"/>
        <v>1.4272644098810613E-2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  <c r="U1389" s="11"/>
      <c r="V1389" s="11"/>
      <c r="W1389" s="11"/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5">
        <f t="shared" si="127"/>
        <v>1.6616298511802765E-2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  <c r="U1390" s="11"/>
      <c r="V1390" s="11"/>
      <c r="W1390" s="11"/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5">
        <f t="shared" si="127"/>
        <v>4.676753782668501E-2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  <c r="U1391" s="11"/>
      <c r="V1391" s="11"/>
      <c r="W1391" s="11"/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5">
        <f t="shared" si="127"/>
        <v>6.2193126022913256E-3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  <c r="U1392" s="11"/>
      <c r="V1392" s="11"/>
      <c r="W1392" s="11"/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5">
        <f t="shared" si="127"/>
        <v>2.3593466424682397E-2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  <c r="U1393" s="11"/>
      <c r="V1393" s="11"/>
      <c r="W1393" s="11"/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5">
        <f t="shared" si="127"/>
        <v>3.6606828581485396E-2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  <c r="U1394" s="11"/>
      <c r="V1394" s="11"/>
      <c r="W1394" s="11"/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5">
        <f t="shared" si="127"/>
        <v>5.0806057645334636E-3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  <c r="U1395" s="11"/>
      <c r="V1395" s="11"/>
      <c r="W1395" s="11"/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5">
        <f t="shared" si="127"/>
        <v>1.8558951965065504E-2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  <c r="U1396" s="11"/>
      <c r="V1396" s="11"/>
      <c r="W1396" s="11"/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5">
        <f t="shared" si="127"/>
        <v>2.0939734422880489E-2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  <c r="U1397" s="11"/>
      <c r="V1397" s="11"/>
      <c r="W1397" s="11"/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5">
        <f t="shared" si="127"/>
        <v>1.133892513202858E-2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  <c r="U1398" s="11"/>
      <c r="V1398" s="11"/>
      <c r="W1398" s="11"/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5">
        <f t="shared" si="127"/>
        <v>1.3877909530083443E-2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  <c r="U1399" s="11"/>
      <c r="V1399" s="11"/>
      <c r="W1399" s="11"/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5">
        <f t="shared" si="127"/>
        <v>1.3468711147948611E-2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  <c r="U1400" s="11"/>
      <c r="V1400" s="11"/>
      <c r="W1400" s="11"/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5">
        <f t="shared" si="127"/>
        <v>1.6207169911036729E-2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  <c r="U1401" s="11"/>
      <c r="V1401" s="11"/>
      <c r="W1401" s="11"/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5">
        <f t="shared" si="127"/>
        <v>5.8020477815699661E-2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  <c r="U1402" s="11"/>
      <c r="V1402" s="11"/>
      <c r="W1402" s="11"/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5">
        <f t="shared" si="127"/>
        <v>1.9334568597438168E-2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  <c r="U1403" s="11"/>
      <c r="V1403" s="11"/>
      <c r="W1403" s="11"/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5">
        <f t="shared" si="127"/>
        <v>4.1407108831073652E-2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  <c r="U1404" s="11"/>
      <c r="V1404" s="11"/>
      <c r="W1404" s="11"/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5">
        <f t="shared" si="127"/>
        <v>1.6085790884718499E-2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  <c r="U1405" s="11"/>
      <c r="V1405" s="11"/>
      <c r="W1405" s="11"/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5">
        <f t="shared" si="127"/>
        <v>2.0746887966804978E-2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  <c r="U1406" s="11"/>
      <c r="V1406" s="11"/>
      <c r="W1406" s="11"/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5">
        <f t="shared" si="127"/>
        <v>0.16190476190476191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  <c r="U1407" s="11"/>
      <c r="V1407" s="11"/>
      <c r="W1407" s="11"/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5">
        <f t="shared" si="127"/>
        <v>0.2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  <c r="U1408" s="11"/>
      <c r="V1408" s="11"/>
      <c r="W1408" s="11"/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5">
        <f t="shared" si="127"/>
        <v>0.13333333333333333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  <c r="U1409" s="11"/>
      <c r="V1409" s="11"/>
      <c r="W1409" s="11"/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7.1999999999999993</v>
      </c>
      <c r="P1410" s="5">
        <f t="shared" si="127"/>
        <v>8.3333333333333329E-2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  <c r="U1410" s="11"/>
      <c r="V1410" s="11"/>
      <c r="W1410" s="11"/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(E1411/D1411)*100</f>
        <v>0</v>
      </c>
      <c r="P1411" s="5" t="e">
        <f t="shared" ref="P1411:P1474" si="133">AVERAGE(L1411/E1411)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MID(N1411,FIND("/",N1411)+1,LEN(N1411))</f>
        <v>translations</v>
      </c>
      <c r="S1411" s="11">
        <f t="shared" ref="S1411:S1474" si="136">J1411/$Z$4+25569</f>
        <v>41945.133506944447</v>
      </c>
      <c r="T1411" s="11">
        <f t="shared" ref="T1411:T1474" si="137">I1411/$Z$4+DATE(1970,1,1)</f>
        <v>42005.175173611111</v>
      </c>
      <c r="U1411" s="11"/>
      <c r="V1411" s="11"/>
      <c r="W1411" s="11"/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  <c r="U1412" s="11"/>
      <c r="V1412" s="11"/>
      <c r="W1412" s="11"/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5">
        <f t="shared" si="133"/>
        <v>0.42857142857142855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  <c r="U1413" s="11"/>
      <c r="V1413" s="11"/>
      <c r="W1413" s="11"/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5">
        <f t="shared" si="133"/>
        <v>4.0625000000000001E-2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  <c r="U1414" s="11"/>
      <c r="V1414" s="11"/>
      <c r="W1414" s="11"/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5">
        <f t="shared" si="133"/>
        <v>0.01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  <c r="U1415" s="11"/>
      <c r="V1415" s="11"/>
      <c r="W1415" s="11"/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  <c r="U1416" s="11"/>
      <c r="V1416" s="11"/>
      <c r="W1416" s="11"/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5">
        <f t="shared" si="133"/>
        <v>1.125E-2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  <c r="U1417" s="11"/>
      <c r="V1417" s="11"/>
      <c r="W1417" s="11"/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  <c r="U1418" s="11"/>
      <c r="V1418" s="11"/>
      <c r="W1418" s="11"/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5">
        <f t="shared" si="133"/>
        <v>3.6363636363636362E-2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  <c r="U1419" s="11"/>
      <c r="V1419" s="11"/>
      <c r="W1419" s="11"/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5">
        <f t="shared" si="133"/>
        <v>0.16666666666666666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  <c r="U1420" s="11"/>
      <c r="V1420" s="11"/>
      <c r="W1420" s="11"/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5">
        <f t="shared" si="133"/>
        <v>2.247191011235955E-2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  <c r="U1421" s="11"/>
      <c r="V1421" s="11"/>
      <c r="W1421" s="11"/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  <c r="U1422" s="11"/>
      <c r="V1422" s="11"/>
      <c r="W1422" s="11"/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5">
        <f t="shared" si="133"/>
        <v>0.01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  <c r="U1423" s="11"/>
      <c r="V1423" s="11"/>
      <c r="W1423" s="11"/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5">
        <f t="shared" si="133"/>
        <v>7.6923076923076927E-2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  <c r="U1424" s="11"/>
      <c r="V1424" s="11"/>
      <c r="W1424" s="11"/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5">
        <f t="shared" si="133"/>
        <v>0.01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  <c r="U1425" s="11"/>
      <c r="V1425" s="11"/>
      <c r="W1425" s="11"/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5">
        <f t="shared" si="133"/>
        <v>9.1683038637852005E-3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  <c r="U1426" s="11"/>
      <c r="V1426" s="11"/>
      <c r="W1426" s="11"/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  <c r="U1427" s="11"/>
      <c r="V1427" s="11"/>
      <c r="W1427" s="11"/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  <c r="U1428" s="11"/>
      <c r="V1428" s="11"/>
      <c r="W1428" s="11"/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5">
        <f t="shared" si="133"/>
        <v>9.5465393794749408E-3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  <c r="U1429" s="11"/>
      <c r="V1429" s="11"/>
      <c r="W1429" s="11"/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5">
        <f t="shared" si="133"/>
        <v>6.6666666666666666E-2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  <c r="U1430" s="11"/>
      <c r="V1430" s="11"/>
      <c r="W1430" s="11"/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  <c r="U1431" s="11"/>
      <c r="V1431" s="11"/>
      <c r="W1431" s="11"/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5">
        <f t="shared" si="133"/>
        <v>1.2406947890818859E-2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  <c r="U1432" s="11"/>
      <c r="V1432" s="11"/>
      <c r="W1432" s="11"/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5">
        <f t="shared" si="133"/>
        <v>8.6540232001473018E-3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  <c r="U1433" s="11"/>
      <c r="V1433" s="11"/>
      <c r="W1433" s="11"/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  <c r="U1434" s="11"/>
      <c r="V1434" s="11"/>
      <c r="W1434" s="11"/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5">
        <f t="shared" si="133"/>
        <v>1.2422360248447204E-2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  <c r="U1435" s="11"/>
      <c r="V1435" s="11"/>
      <c r="W1435" s="11"/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5">
        <f t="shared" si="133"/>
        <v>1.3431013431013431E-3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  <c r="U1436" s="11"/>
      <c r="V1436" s="11"/>
      <c r="W1436" s="11"/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5">
        <f t="shared" si="133"/>
        <v>0.13333333333333333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  <c r="U1437" s="11"/>
      <c r="V1437" s="11"/>
      <c r="W1437" s="11"/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5">
        <f t="shared" si="133"/>
        <v>2.5974025974025976E-2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  <c r="U1438" s="11"/>
      <c r="V1438" s="11"/>
      <c r="W1438" s="11"/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5">
        <f t="shared" si="133"/>
        <v>2.7261462205700124E-2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  <c r="U1439" s="11"/>
      <c r="V1439" s="11"/>
      <c r="W1439" s="11"/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5">
        <f t="shared" si="133"/>
        <v>1.3333333333333334E-2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  <c r="U1440" s="11"/>
      <c r="V1440" s="11"/>
      <c r="W1440" s="11"/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5">
        <f t="shared" si="133"/>
        <v>3.3333333333333333E-2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  <c r="U1441" s="11"/>
      <c r="V1441" s="11"/>
      <c r="W1441" s="11"/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  <c r="U1442" s="11"/>
      <c r="V1442" s="11"/>
      <c r="W1442" s="11"/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5">
        <f t="shared" si="133"/>
        <v>1.4851485148514852E-3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  <c r="U1443" s="11"/>
      <c r="V1443" s="11"/>
      <c r="W1443" s="11"/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  <c r="U1444" s="11"/>
      <c r="V1444" s="11"/>
      <c r="W1444" s="11"/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  <c r="U1445" s="11"/>
      <c r="V1445" s="11"/>
      <c r="W1445" s="11"/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  <c r="U1446" s="11"/>
      <c r="V1446" s="11"/>
      <c r="W1446" s="11"/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  <c r="U1447" s="11"/>
      <c r="V1447" s="11"/>
      <c r="W1447" s="11"/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  <c r="U1448" s="11"/>
      <c r="V1448" s="11"/>
      <c r="W1448" s="11"/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5">
        <f t="shared" si="133"/>
        <v>0.04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  <c r="U1449" s="11"/>
      <c r="V1449" s="11"/>
      <c r="W1449" s="11"/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  <c r="U1450" s="11"/>
      <c r="V1450" s="11"/>
      <c r="W1450" s="11"/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  <c r="U1451" s="11"/>
      <c r="V1451" s="11"/>
      <c r="W1451" s="11"/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  <c r="U1452" s="11"/>
      <c r="V1452" s="11"/>
      <c r="W1452" s="11"/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  <c r="U1453" s="11"/>
      <c r="V1453" s="11"/>
      <c r="W1453" s="11"/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  <c r="U1454" s="11"/>
      <c r="V1454" s="11"/>
      <c r="W1454" s="11"/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  <c r="U1455" s="11"/>
      <c r="V1455" s="11"/>
      <c r="W1455" s="11"/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5">
        <f t="shared" si="133"/>
        <v>6.6666666666666666E-2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  <c r="U1456" s="11"/>
      <c r="V1456" s="11"/>
      <c r="W1456" s="11"/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5">
        <f t="shared" si="133"/>
        <v>4.4444444444444444E-3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  <c r="U1457" s="11"/>
      <c r="V1457" s="11"/>
      <c r="W1457" s="11"/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5">
        <f t="shared" si="133"/>
        <v>2.0689655172413793E-2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  <c r="U1458" s="11"/>
      <c r="V1458" s="11"/>
      <c r="W1458" s="11"/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  <c r="U1459" s="11"/>
      <c r="V1459" s="11"/>
      <c r="W1459" s="11"/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  <c r="U1460" s="11"/>
      <c r="V1460" s="11"/>
      <c r="W1460" s="11"/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  <c r="U1461" s="11"/>
      <c r="V1461" s="11"/>
      <c r="W1461" s="11"/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  <c r="U1462" s="11"/>
      <c r="V1462" s="11"/>
      <c r="W1462" s="11"/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5">
        <f t="shared" si="133"/>
        <v>2.2388025303736365E-2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  <c r="U1463" s="11"/>
      <c r="V1463" s="11"/>
      <c r="W1463" s="11"/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5">
        <f t="shared" si="133"/>
        <v>3.4556638330223238E-2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  <c r="U1464" s="11"/>
      <c r="V1464" s="11"/>
      <c r="W1464" s="11"/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5">
        <f t="shared" si="133"/>
        <v>2.8216704288939052E-2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  <c r="U1465" s="11"/>
      <c r="V1465" s="11"/>
      <c r="W1465" s="11"/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5">
        <f t="shared" si="133"/>
        <v>2.8676470588235293E-2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  <c r="U1466" s="11"/>
      <c r="V1466" s="11"/>
      <c r="W1466" s="11"/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5">
        <f t="shared" si="133"/>
        <v>1.9003194099515536E-2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  <c r="U1467" s="11"/>
      <c r="V1467" s="11"/>
      <c r="W1467" s="11"/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5">
        <f t="shared" si="133"/>
        <v>1.436817403103178E-2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  <c r="U1468" s="11"/>
      <c r="V1468" s="11"/>
      <c r="W1468" s="11"/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5">
        <f t="shared" si="133"/>
        <v>1.3034410844629822E-2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  <c r="U1469" s="11"/>
      <c r="V1469" s="11"/>
      <c r="W1469" s="11"/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5">
        <f t="shared" si="133"/>
        <v>3.0128534704370179E-2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  <c r="U1470" s="11"/>
      <c r="V1470" s="11"/>
      <c r="W1470" s="11"/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5">
        <f t="shared" si="133"/>
        <v>6.6905665096502562E-3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  <c r="U1471" s="11"/>
      <c r="V1471" s="11"/>
      <c r="W1471" s="11"/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5">
        <f t="shared" si="133"/>
        <v>4.3153969099627064E-2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  <c r="U1472" s="11"/>
      <c r="V1472" s="11"/>
      <c r="W1472" s="11"/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5">
        <f t="shared" si="133"/>
        <v>1.0322308826627343E-2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  <c r="U1473" s="11"/>
      <c r="V1473" s="11"/>
      <c r="W1473" s="11"/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138.70400000000001</v>
      </c>
      <c r="P1474" s="5">
        <f t="shared" si="133"/>
        <v>9.6896989272119045E-3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  <c r="U1474" s="11"/>
      <c r="V1474" s="11"/>
      <c r="W1474" s="11"/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(E1475/D1475)*100</f>
        <v>120.51600000000001</v>
      </c>
      <c r="P1475" s="5">
        <f t="shared" ref="P1475:P1538" si="139">AVERAGE(L1475/E1475)</f>
        <v>2.5999314060650314E-2</v>
      </c>
      <c r="Q1475" t="str">
        <f t="shared" ref="Q1475:Q1538" si="140">LEFT(N1475,FIND("/",N1475)-1)</f>
        <v>publishing</v>
      </c>
      <c r="R1475" t="str">
        <f t="shared" ref="R1475:R1538" si="141">MID(N1475,FIND("/",N1475)+1,LEN(N1475))</f>
        <v>radio &amp; podcasts</v>
      </c>
      <c r="S1475" s="11">
        <f t="shared" ref="S1475:S1538" si="142">J1475/$Z$4+25569</f>
        <v>40939.979618055557</v>
      </c>
      <c r="T1475" s="11">
        <f t="shared" ref="T1475:T1538" si="143">I1475/$Z$4+DATE(1970,1,1)</f>
        <v>40969.979618055557</v>
      </c>
      <c r="U1475" s="11"/>
      <c r="V1475" s="11"/>
      <c r="W1475" s="11"/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5">
        <f t="shared" si="139"/>
        <v>2.2565320665083134E-2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  <c r="U1476" s="11"/>
      <c r="V1476" s="11"/>
      <c r="W1476" s="11"/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5">
        <f t="shared" si="139"/>
        <v>1.5582791086360816E-2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  <c r="U1477" s="11"/>
      <c r="V1477" s="11"/>
      <c r="W1477" s="11"/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5">
        <f t="shared" si="139"/>
        <v>2.3076954083915465E-2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  <c r="U1478" s="11"/>
      <c r="V1478" s="11"/>
      <c r="W1478" s="11"/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5">
        <f t="shared" si="139"/>
        <v>1.1050220106010242E-2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  <c r="U1479" s="11"/>
      <c r="V1479" s="11"/>
      <c r="W1479" s="11"/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5">
        <f t="shared" si="139"/>
        <v>3.4261605280952019E-2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  <c r="U1480" s="11"/>
      <c r="V1480" s="11"/>
      <c r="W1480" s="11"/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5">
        <f t="shared" si="139"/>
        <v>3.2302092811646949E-2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  <c r="U1481" s="11"/>
      <c r="V1481" s="11"/>
      <c r="W1481" s="11"/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5">
        <f t="shared" si="139"/>
        <v>1.0850954029548771E-2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  <c r="U1482" s="11"/>
      <c r="V1482" s="11"/>
      <c r="W1482" s="11"/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5">
        <f t="shared" si="139"/>
        <v>5.7142857142857141E-2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  <c r="U1483" s="11"/>
      <c r="V1483" s="11"/>
      <c r="W1483" s="11"/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5">
        <f t="shared" si="139"/>
        <v>0.2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  <c r="U1484" s="11"/>
      <c r="V1484" s="11"/>
      <c r="W1484" s="11"/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5">
        <f t="shared" si="139"/>
        <v>0.04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  <c r="U1485" s="11"/>
      <c r="V1485" s="11"/>
      <c r="W1485" s="11"/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  <c r="U1486" s="11"/>
      <c r="V1486" s="11"/>
      <c r="W1486" s="11"/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5">
        <f t="shared" si="139"/>
        <v>0.02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  <c r="U1487" s="11"/>
      <c r="V1487" s="11"/>
      <c r="W1487" s="11"/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5">
        <f t="shared" si="139"/>
        <v>6.25E-2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  <c r="U1488" s="11"/>
      <c r="V1488" s="11"/>
      <c r="W1488" s="11"/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  <c r="U1489" s="11"/>
      <c r="V1489" s="11"/>
      <c r="W1489" s="11"/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5">
        <f t="shared" si="139"/>
        <v>1.6666666666666666E-2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  <c r="U1490" s="11"/>
      <c r="V1490" s="11"/>
      <c r="W1490" s="11"/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  <c r="U1491" s="11"/>
      <c r="V1491" s="11"/>
      <c r="W1491" s="11"/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5">
        <f t="shared" si="139"/>
        <v>2.1229050279329607E-2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  <c r="U1492" s="11"/>
      <c r="V1492" s="11"/>
      <c r="W1492" s="11"/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5">
        <f t="shared" si="139"/>
        <v>0.01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  <c r="U1493" s="11"/>
      <c r="V1493" s="11"/>
      <c r="W1493" s="11"/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5">
        <f t="shared" si="139"/>
        <v>6.6666666666666666E-2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  <c r="U1494" s="11"/>
      <c r="V1494" s="11"/>
      <c r="W1494" s="11"/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  <c r="U1495" s="11"/>
      <c r="V1495" s="11"/>
      <c r="W1495" s="11"/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5">
        <f t="shared" si="139"/>
        <v>2.4719101123595506E-2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  <c r="U1496" s="11"/>
      <c r="V1496" s="11"/>
      <c r="W1496" s="11"/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  <c r="U1497" s="11"/>
      <c r="V1497" s="11"/>
      <c r="W1497" s="11"/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  <c r="U1498" s="11"/>
      <c r="V1498" s="11"/>
      <c r="W1498" s="11"/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  <c r="U1499" s="11"/>
      <c r="V1499" s="11"/>
      <c r="W1499" s="11"/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5">
        <f t="shared" si="139"/>
        <v>5.2631578947368418E-2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  <c r="U1500" s="11"/>
      <c r="V1500" s="11"/>
      <c r="W1500" s="11"/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5">
        <f t="shared" si="139"/>
        <v>0.2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  <c r="U1501" s="11"/>
      <c r="V1501" s="11"/>
      <c r="W1501" s="11"/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5">
        <f t="shared" si="139"/>
        <v>2.1398002853067047E-2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  <c r="U1502" s="11"/>
      <c r="V1502" s="11"/>
      <c r="W1502" s="11"/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5">
        <f t="shared" si="139"/>
        <v>1.0232160199787264E-2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  <c r="U1503" s="11"/>
      <c r="V1503" s="11"/>
      <c r="W1503" s="11"/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5">
        <f t="shared" si="139"/>
        <v>1.4741464288914777E-2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  <c r="U1504" s="11"/>
      <c r="V1504" s="11"/>
      <c r="W1504" s="11"/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5">
        <f t="shared" si="139"/>
        <v>1.7548499356143089E-2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  <c r="U1505" s="11"/>
      <c r="V1505" s="11"/>
      <c r="W1505" s="11"/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5">
        <f t="shared" si="139"/>
        <v>1.488984833388686E-2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  <c r="U1506" s="11"/>
      <c r="V1506" s="11"/>
      <c r="W1506" s="11"/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5">
        <f t="shared" si="139"/>
        <v>2.0816991492186087E-2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  <c r="U1507" s="11"/>
      <c r="V1507" s="11"/>
      <c r="W1507" s="11"/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5">
        <f t="shared" si="139"/>
        <v>2.5733093955715141E-2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  <c r="U1508" s="11"/>
      <c r="V1508" s="11"/>
      <c r="W1508" s="11"/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5">
        <f t="shared" si="139"/>
        <v>1.2790697674418604E-2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  <c r="U1509" s="11"/>
      <c r="V1509" s="11"/>
      <c r="W1509" s="11"/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5">
        <f t="shared" si="139"/>
        <v>1.0297203650383094E-2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  <c r="U1510" s="11"/>
      <c r="V1510" s="11"/>
      <c r="W1510" s="11"/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5">
        <f t="shared" si="139"/>
        <v>9.0584649968896182E-3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  <c r="U1511" s="11"/>
      <c r="V1511" s="11"/>
      <c r="W1511" s="11"/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5">
        <f t="shared" si="139"/>
        <v>2.5053199386351265E-2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  <c r="U1512" s="11"/>
      <c r="V1512" s="11"/>
      <c r="W1512" s="11"/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5">
        <f t="shared" si="139"/>
        <v>1.3162098268481246E-2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  <c r="U1513" s="11"/>
      <c r="V1513" s="11"/>
      <c r="W1513" s="11"/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5">
        <f t="shared" si="139"/>
        <v>1.7129416577184638E-2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  <c r="U1514" s="11"/>
      <c r="V1514" s="11"/>
      <c r="W1514" s="11"/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5">
        <f t="shared" si="139"/>
        <v>1.791442736324626E-2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  <c r="U1515" s="11"/>
      <c r="V1515" s="11"/>
      <c r="W1515" s="11"/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5">
        <f t="shared" si="139"/>
        <v>6.6118186257936064E-3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  <c r="U1516" s="11"/>
      <c r="V1516" s="11"/>
      <c r="W1516" s="11"/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5">
        <f t="shared" si="139"/>
        <v>1.1769271386674639E-3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  <c r="U1517" s="11"/>
      <c r="V1517" s="11"/>
      <c r="W1517" s="11"/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5">
        <f t="shared" si="139"/>
        <v>6.2797747942832391E-3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  <c r="U1518" s="11"/>
      <c r="V1518" s="11"/>
      <c r="W1518" s="11"/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5">
        <f t="shared" si="139"/>
        <v>2.5311766884800593E-2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  <c r="U1519" s="11"/>
      <c r="V1519" s="11"/>
      <c r="W1519" s="11"/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5">
        <f t="shared" si="139"/>
        <v>7.6610939782502836E-3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  <c r="U1520" s="11"/>
      <c r="V1520" s="11"/>
      <c r="W1520" s="11"/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5">
        <f t="shared" si="139"/>
        <v>1.5586788852758594E-2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  <c r="U1521" s="11"/>
      <c r="V1521" s="11"/>
      <c r="W1521" s="11"/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5">
        <f t="shared" si="139"/>
        <v>8.9664429530201348E-3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  <c r="U1522" s="11"/>
      <c r="V1522" s="11"/>
      <c r="W1522" s="11"/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5">
        <f t="shared" si="139"/>
        <v>5.8669329671701409E-3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  <c r="U1523" s="11"/>
      <c r="V1523" s="11"/>
      <c r="W1523" s="11"/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5">
        <f t="shared" si="139"/>
        <v>7.4772415595673125E-3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  <c r="U1524" s="11"/>
      <c r="V1524" s="11"/>
      <c r="W1524" s="11"/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5">
        <f t="shared" si="139"/>
        <v>1.043470730862487E-2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  <c r="U1525" s="11"/>
      <c r="V1525" s="11"/>
      <c r="W1525" s="11"/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5">
        <f t="shared" si="139"/>
        <v>4.5088566827697265E-3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  <c r="U1526" s="11"/>
      <c r="V1526" s="11"/>
      <c r="W1526" s="11"/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5">
        <f t="shared" si="139"/>
        <v>3.0945039399666238E-2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  <c r="U1527" s="11"/>
      <c r="V1527" s="11"/>
      <c r="W1527" s="11"/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5">
        <f t="shared" si="139"/>
        <v>1.011743450767841E-2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  <c r="U1528" s="11"/>
      <c r="V1528" s="11"/>
      <c r="W1528" s="11"/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5">
        <f t="shared" si="139"/>
        <v>1.8108677937162886E-2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  <c r="U1529" s="11"/>
      <c r="V1529" s="11"/>
      <c r="W1529" s="11"/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5">
        <f t="shared" si="139"/>
        <v>1.894163608381674E-2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  <c r="U1530" s="11"/>
      <c r="V1530" s="11"/>
      <c r="W1530" s="11"/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5">
        <f t="shared" si="139"/>
        <v>7.3710073710073713E-3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  <c r="U1531" s="11"/>
      <c r="V1531" s="11"/>
      <c r="W1531" s="11"/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5">
        <f t="shared" si="139"/>
        <v>1.8521265549174597E-2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  <c r="U1532" s="11"/>
      <c r="V1532" s="11"/>
      <c r="W1532" s="11"/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5">
        <f t="shared" si="139"/>
        <v>1.7654171704957679E-2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  <c r="U1533" s="11"/>
      <c r="V1533" s="11"/>
      <c r="W1533" s="11"/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5">
        <f t="shared" si="139"/>
        <v>1.2148258336432379E-2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  <c r="U1534" s="11"/>
      <c r="V1534" s="11"/>
      <c r="W1534" s="11"/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5">
        <f t="shared" si="139"/>
        <v>1.1330056803392892E-2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  <c r="U1535" s="11"/>
      <c r="V1535" s="11"/>
      <c r="W1535" s="11"/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5">
        <f t="shared" si="139"/>
        <v>1.1777848707309288E-2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  <c r="U1536" s="11"/>
      <c r="V1536" s="11"/>
      <c r="W1536" s="11"/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5">
        <f t="shared" si="139"/>
        <v>2.0766471587691147E-2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  <c r="U1537" s="11"/>
      <c r="V1537" s="11"/>
      <c r="W1537" s="11"/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250.30841666666666</v>
      </c>
      <c r="P1538" s="5">
        <f t="shared" si="139"/>
        <v>1.514797910977158E-2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  <c r="U1538" s="11"/>
      <c r="V1538" s="11"/>
      <c r="W1538" s="11"/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(E1539/D1539)*100</f>
        <v>179.9</v>
      </c>
      <c r="P1539" s="5">
        <f t="shared" ref="P1539:P1602" si="145">AVERAGE(L1539/E1539)</f>
        <v>1.0376134889753566E-2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MID(N1539,FIND("/",N1539)+1,LEN(N1539))</f>
        <v>photobooks</v>
      </c>
      <c r="S1539" s="11">
        <f t="shared" ref="S1539:S1602" si="148">J1539/$Z$4+25569</f>
        <v>42552.315127314811</v>
      </c>
      <c r="T1539" s="11">
        <f t="shared" ref="T1539:T1602" si="149">I1539/$Z$4+DATE(1970,1,1)</f>
        <v>42588.75</v>
      </c>
      <c r="U1539" s="11"/>
      <c r="V1539" s="11"/>
      <c r="W1539" s="11"/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5">
        <f t="shared" si="145"/>
        <v>6.4031180400890867E-3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  <c r="U1540" s="11"/>
      <c r="V1540" s="11"/>
      <c r="W1540" s="11"/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5">
        <f t="shared" si="145"/>
        <v>1.0442243729322336E-2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  <c r="U1541" s="11"/>
      <c r="V1541" s="11"/>
      <c r="W1541" s="11"/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5">
        <f t="shared" si="145"/>
        <v>5.5429864253393668E-3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  <c r="U1542" s="11"/>
      <c r="V1542" s="11"/>
      <c r="W1542" s="11"/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5">
        <f t="shared" si="145"/>
        <v>0.33333333333333331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  <c r="U1543" s="11"/>
      <c r="V1543" s="11"/>
      <c r="W1543" s="11"/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5">
        <f t="shared" si="145"/>
        <v>0.05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  <c r="U1544" s="11"/>
      <c r="V1544" s="11"/>
      <c r="W1544" s="11"/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5">
        <f t="shared" si="145"/>
        <v>0.1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  <c r="U1545" s="11"/>
      <c r="V1545" s="11"/>
      <c r="W1545" s="11"/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  <c r="U1546" s="11"/>
      <c r="V1546" s="11"/>
      <c r="W1546" s="11"/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  <c r="U1547" s="11"/>
      <c r="V1547" s="11"/>
      <c r="W1547" s="11"/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5">
        <f t="shared" si="145"/>
        <v>3.8062283737024222E-2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  <c r="U1548" s="11"/>
      <c r="V1548" s="11"/>
      <c r="W1548" s="11"/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  <c r="U1549" s="11"/>
      <c r="V1549" s="11"/>
      <c r="W1549" s="11"/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5">
        <f t="shared" si="145"/>
        <v>1.6666666666666666E-2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  <c r="U1550" s="11"/>
      <c r="V1550" s="11"/>
      <c r="W1550" s="11"/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5">
        <f t="shared" si="145"/>
        <v>3.5294117647058823E-2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  <c r="U1551" s="11"/>
      <c r="V1551" s="11"/>
      <c r="W1551" s="11"/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5">
        <f t="shared" si="145"/>
        <v>6.9306930693069313E-2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  <c r="U1552" s="11"/>
      <c r="V1552" s="11"/>
      <c r="W1552" s="11"/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  <c r="U1553" s="11"/>
      <c r="V1553" s="11"/>
      <c r="W1553" s="11"/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5">
        <f t="shared" si="145"/>
        <v>7.5650118203309689E-3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  <c r="U1554" s="11"/>
      <c r="V1554" s="11"/>
      <c r="W1554" s="11"/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  <c r="U1555" s="11"/>
      <c r="V1555" s="11"/>
      <c r="W1555" s="11"/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  <c r="U1556" s="11"/>
      <c r="V1556" s="11"/>
      <c r="W1556" s="11"/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  <c r="U1557" s="11"/>
      <c r="V1557" s="11"/>
      <c r="W1557" s="11"/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5">
        <f t="shared" si="145"/>
        <v>1.7725258493353029E-2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  <c r="U1558" s="11"/>
      <c r="V1558" s="11"/>
      <c r="W1558" s="11"/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5">
        <f t="shared" si="145"/>
        <v>0.01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  <c r="U1559" s="11"/>
      <c r="V1559" s="11"/>
      <c r="W1559" s="11"/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5">
        <f t="shared" si="145"/>
        <v>8.5714285714285715E-2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  <c r="U1560" s="11"/>
      <c r="V1560" s="11"/>
      <c r="W1560" s="11"/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5">
        <f t="shared" si="145"/>
        <v>0.02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  <c r="U1561" s="11"/>
      <c r="V1561" s="11"/>
      <c r="W1561" s="11"/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5">
        <f t="shared" si="145"/>
        <v>4.2553191489361701E-2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  <c r="U1562" s="11"/>
      <c r="V1562" s="11"/>
      <c r="W1562" s="11"/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5">
        <f t="shared" si="145"/>
        <v>1.4925373134328358E-2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  <c r="U1563" s="11"/>
      <c r="V1563" s="11"/>
      <c r="W1563" s="11"/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  <c r="U1564" s="11"/>
      <c r="V1564" s="11"/>
      <c r="W1564" s="11"/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5">
        <f t="shared" si="145"/>
        <v>2.3529411764705882E-2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  <c r="U1565" s="11"/>
      <c r="V1565" s="11"/>
      <c r="W1565" s="11"/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5">
        <f t="shared" si="145"/>
        <v>0.1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  <c r="U1566" s="11"/>
      <c r="V1566" s="11"/>
      <c r="W1566" s="11"/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5">
        <f t="shared" si="145"/>
        <v>0.01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  <c r="U1567" s="11"/>
      <c r="V1567" s="11"/>
      <c r="W1567" s="11"/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5">
        <f t="shared" si="145"/>
        <v>9.2549019607843144E-3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  <c r="U1568" s="11"/>
      <c r="V1568" s="11"/>
      <c r="W1568" s="11"/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5">
        <f t="shared" si="145"/>
        <v>3.7142857142857144E-2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  <c r="U1569" s="11"/>
      <c r="V1569" s="11"/>
      <c r="W1569" s="11"/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5">
        <f t="shared" si="145"/>
        <v>6.4516129032258064E-3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  <c r="U1570" s="11"/>
      <c r="V1570" s="11"/>
      <c r="W1570" s="11"/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  <c r="U1571" s="11"/>
      <c r="V1571" s="11"/>
      <c r="W1571" s="11"/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5">
        <f t="shared" si="145"/>
        <v>2.0933977455716585E-2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  <c r="U1572" s="11"/>
      <c r="V1572" s="11"/>
      <c r="W1572" s="11"/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5">
        <f t="shared" si="145"/>
        <v>0.05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  <c r="U1573" s="11"/>
      <c r="V1573" s="11"/>
      <c r="W1573" s="11"/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5">
        <f t="shared" si="145"/>
        <v>2.4E-2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  <c r="U1574" s="11"/>
      <c r="V1574" s="11"/>
      <c r="W1574" s="11"/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5">
        <f t="shared" si="145"/>
        <v>1.3452914798206279E-2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  <c r="U1575" s="11"/>
      <c r="V1575" s="11"/>
      <c r="W1575" s="11"/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5">
        <f t="shared" si="145"/>
        <v>1.1857707509881422E-2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  <c r="U1576" s="11"/>
      <c r="V1576" s="11"/>
      <c r="W1576" s="11"/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5">
        <f t="shared" si="145"/>
        <v>1.5277171540811872E-2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  <c r="U1577" s="11"/>
      <c r="V1577" s="11"/>
      <c r="W1577" s="11"/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5">
        <f t="shared" si="145"/>
        <v>1.5384615384615385E-2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  <c r="U1578" s="11"/>
      <c r="V1578" s="11"/>
      <c r="W1578" s="11"/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5">
        <f t="shared" si="145"/>
        <v>3.6363636363636362E-2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  <c r="U1579" s="11"/>
      <c r="V1579" s="11"/>
      <c r="W1579" s="11"/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5">
        <f t="shared" si="145"/>
        <v>1.9512195121951219E-2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  <c r="U1580" s="11"/>
      <c r="V1580" s="11"/>
      <c r="W1580" s="11"/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5">
        <f t="shared" si="145"/>
        <v>7.1428571428571425E-2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  <c r="U1581" s="11"/>
      <c r="V1581" s="11"/>
      <c r="W1581" s="11"/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  <c r="U1582" s="11"/>
      <c r="V1582" s="11"/>
      <c r="W1582" s="11"/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5">
        <f t="shared" si="145"/>
        <v>0.2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  <c r="U1583" s="11"/>
      <c r="V1583" s="11"/>
      <c r="W1583" s="11"/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5">
        <f t="shared" si="145"/>
        <v>3.2258064516129031E-2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  <c r="U1584" s="11"/>
      <c r="V1584" s="11"/>
      <c r="W1584" s="11"/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5">
        <f t="shared" si="145"/>
        <v>6.6666666666666666E-2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  <c r="U1585" s="11"/>
      <c r="V1585" s="11"/>
      <c r="W1585" s="11"/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  <c r="U1586" s="11"/>
      <c r="V1586" s="11"/>
      <c r="W1586" s="11"/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5">
        <f t="shared" si="145"/>
        <v>7.5949367088607592E-3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  <c r="U1587" s="11"/>
      <c r="V1587" s="11"/>
      <c r="W1587" s="11"/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  <c r="U1588" s="11"/>
      <c r="V1588" s="11"/>
      <c r="W1588" s="11"/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  <c r="U1589" s="11"/>
      <c r="V1589" s="11"/>
      <c r="W1589" s="11"/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  <c r="U1590" s="11"/>
      <c r="V1590" s="11"/>
      <c r="W1590" s="11"/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  <c r="U1591" s="11"/>
      <c r="V1591" s="11"/>
      <c r="W1591" s="11"/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5">
        <f t="shared" si="145"/>
        <v>1.9607843137254902E-3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  <c r="U1592" s="11"/>
      <c r="V1592" s="11"/>
      <c r="W1592" s="11"/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5">
        <f t="shared" si="145"/>
        <v>2.2482893450635387E-2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  <c r="U1593" s="11"/>
      <c r="V1593" s="11"/>
      <c r="W1593" s="11"/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  <c r="U1594" s="11"/>
      <c r="V1594" s="11"/>
      <c r="W1594" s="11"/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  <c r="U1595" s="11"/>
      <c r="V1595" s="11"/>
      <c r="W1595" s="11"/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5">
        <f t="shared" si="145"/>
        <v>4.878048780487805E-2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  <c r="U1596" s="11"/>
      <c r="V1596" s="11"/>
      <c r="W1596" s="11"/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5">
        <f t="shared" si="145"/>
        <v>2.5000000000000001E-2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  <c r="U1597" s="11"/>
      <c r="V1597" s="11"/>
      <c r="W1597" s="11"/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5">
        <f t="shared" si="145"/>
        <v>0.04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  <c r="U1598" s="11"/>
      <c r="V1598" s="11"/>
      <c r="W1598" s="11"/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  <c r="U1599" s="11"/>
      <c r="V1599" s="11"/>
      <c r="W1599" s="11"/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  <c r="U1600" s="11"/>
      <c r="V1600" s="11"/>
      <c r="W1600" s="11"/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  <c r="U1601" s="11"/>
      <c r="V1601" s="11"/>
      <c r="W1601" s="11"/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</v>
      </c>
      <c r="P1602" s="5">
        <f t="shared" si="145"/>
        <v>2.4523160762942781E-2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  <c r="U1602" s="11"/>
      <c r="V1602" s="11"/>
      <c r="W1602" s="11"/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(E1603/D1603)*100</f>
        <v>108.2492</v>
      </c>
      <c r="P1603" s="5">
        <f t="shared" ref="P1603:P1666" si="151">AVERAGE(L1603/E1603)</f>
        <v>2.0692993574086459E-2</v>
      </c>
      <c r="Q1603" t="str">
        <f t="shared" ref="Q1603:Q1666" si="152">LEFT(N1603,FIND("/",N1603)-1)</f>
        <v>music</v>
      </c>
      <c r="R1603" t="str">
        <f t="shared" ref="R1603:R1666" si="153">MID(N1603,FIND("/",N1603)+1,LEN(N1603))</f>
        <v>rock</v>
      </c>
      <c r="S1603" s="11">
        <f t="shared" ref="S1603:S1666" si="154">J1603/$Z$4+25569</f>
        <v>40638.092974537038</v>
      </c>
      <c r="T1603" s="11">
        <f t="shared" ref="T1603:T1666" si="155">I1603/$Z$4+DATE(1970,1,1)</f>
        <v>40668.092974537038</v>
      </c>
      <c r="U1603" s="11"/>
      <c r="V1603" s="11"/>
      <c r="W1603" s="11"/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5">
        <f t="shared" si="151"/>
        <v>2.1297836938435941E-2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  <c r="U1604" s="11"/>
      <c r="V1604" s="11"/>
      <c r="W1604" s="11"/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5">
        <f t="shared" si="151"/>
        <v>1.4995051632961122E-2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  <c r="U1605" s="11"/>
      <c r="V1605" s="11"/>
      <c r="W1605" s="11"/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5">
        <f t="shared" si="151"/>
        <v>2.0473822755191575E-2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  <c r="U1606" s="11"/>
      <c r="V1606" s="11"/>
      <c r="W1606" s="11"/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5">
        <f t="shared" si="151"/>
        <v>7.2828389830508471E-3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  <c r="U1607" s="11"/>
      <c r="V1607" s="11"/>
      <c r="W1607" s="11"/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5">
        <f t="shared" si="151"/>
        <v>1.138567360491465E-2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  <c r="U1608" s="11"/>
      <c r="V1608" s="11"/>
      <c r="W1608" s="11"/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5">
        <f t="shared" si="151"/>
        <v>1.4127213837778237E-2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  <c r="U1609" s="11"/>
      <c r="V1609" s="11"/>
      <c r="W1609" s="11"/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5">
        <f t="shared" si="151"/>
        <v>1.8930041152263374E-2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  <c r="U1610" s="11"/>
      <c r="V1610" s="11"/>
      <c r="W1610" s="11"/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5">
        <f t="shared" si="151"/>
        <v>2.2535211267605635E-3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  <c r="U1611" s="11"/>
      <c r="V1611" s="11"/>
      <c r="W1611" s="11"/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5">
        <f t="shared" si="151"/>
        <v>2.0599595365091043E-2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  <c r="U1612" s="11"/>
      <c r="V1612" s="11"/>
      <c r="W1612" s="11"/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5">
        <f t="shared" si="151"/>
        <v>2.6973026973026972E-2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  <c r="U1613" s="11"/>
      <c r="V1613" s="11"/>
      <c r="W1613" s="11"/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5">
        <f t="shared" si="151"/>
        <v>0.02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  <c r="U1614" s="11"/>
      <c r="V1614" s="11"/>
      <c r="W1614" s="11"/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5">
        <f t="shared" si="151"/>
        <v>2.561576354679803E-2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  <c r="U1615" s="11"/>
      <c r="V1615" s="11"/>
      <c r="W1615" s="11"/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5">
        <f t="shared" si="151"/>
        <v>1.4995131450827653E-2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  <c r="U1616" s="11"/>
      <c r="V1616" s="11"/>
      <c r="W1616" s="11"/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5">
        <f t="shared" si="151"/>
        <v>1.4895947426067908E-2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  <c r="U1617" s="11"/>
      <c r="V1617" s="11"/>
      <c r="W1617" s="11"/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5">
        <f t="shared" si="151"/>
        <v>1.5067178502879079E-2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  <c r="U1618" s="11"/>
      <c r="V1618" s="11"/>
      <c r="W1618" s="11"/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5">
        <f t="shared" si="151"/>
        <v>1.5475024485798237E-2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  <c r="U1619" s="11"/>
      <c r="V1619" s="11"/>
      <c r="W1619" s="11"/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5">
        <f t="shared" si="151"/>
        <v>1.7131979695431471E-2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  <c r="U1620" s="11"/>
      <c r="V1620" s="11"/>
      <c r="W1620" s="11"/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5">
        <f t="shared" si="151"/>
        <v>1.15E-2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  <c r="U1621" s="11"/>
      <c r="V1621" s="11"/>
      <c r="W1621" s="11"/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5">
        <f t="shared" si="151"/>
        <v>1.5044247787610619E-2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  <c r="U1622" s="11"/>
      <c r="V1622" s="11"/>
      <c r="W1622" s="11"/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5">
        <f t="shared" si="151"/>
        <v>6.1056105610561053E-3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  <c r="U1623" s="11"/>
      <c r="V1623" s="11"/>
      <c r="W1623" s="11"/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5">
        <f t="shared" si="151"/>
        <v>9.2605784299757809E-3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  <c r="U1624" s="11"/>
      <c r="V1624" s="11"/>
      <c r="W1624" s="11"/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5">
        <f t="shared" si="151"/>
        <v>2.3746701846965697E-2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  <c r="U1625" s="11"/>
      <c r="V1625" s="11"/>
      <c r="W1625" s="11"/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5">
        <f t="shared" si="151"/>
        <v>2.1186440677966101E-2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  <c r="U1626" s="11"/>
      <c r="V1626" s="11"/>
      <c r="W1626" s="11"/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5">
        <f t="shared" si="151"/>
        <v>8.9270386266094414E-3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  <c r="U1627" s="11"/>
      <c r="V1627" s="11"/>
      <c r="W1627" s="11"/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5">
        <f t="shared" si="151"/>
        <v>1.3341568869672638E-2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  <c r="U1628" s="11"/>
      <c r="V1628" s="11"/>
      <c r="W1628" s="11"/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5">
        <f t="shared" si="151"/>
        <v>1.6239316239316241E-2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  <c r="U1629" s="11"/>
      <c r="V1629" s="11"/>
      <c r="W1629" s="11"/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5">
        <f t="shared" si="151"/>
        <v>2.1798365122615803E-2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  <c r="U1630" s="11"/>
      <c r="V1630" s="11"/>
      <c r="W1630" s="11"/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5">
        <f t="shared" si="151"/>
        <v>1.3183279742765274E-2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  <c r="U1631" s="11"/>
      <c r="V1631" s="11"/>
      <c r="W1631" s="11"/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5">
        <f t="shared" si="151"/>
        <v>1.1875589066918001E-2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  <c r="U1632" s="11"/>
      <c r="V1632" s="11"/>
      <c r="W1632" s="11"/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5">
        <f t="shared" si="151"/>
        <v>8.5305625040087221E-3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  <c r="U1633" s="11"/>
      <c r="V1633" s="11"/>
      <c r="W1633" s="11"/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5">
        <f t="shared" si="151"/>
        <v>1.1562115621156211E-2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  <c r="U1634" s="11"/>
      <c r="V1634" s="11"/>
      <c r="W1634" s="11"/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5">
        <f t="shared" si="151"/>
        <v>5.7999999999999996E-3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  <c r="U1635" s="11"/>
      <c r="V1635" s="11"/>
      <c r="W1635" s="11"/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5">
        <f t="shared" si="151"/>
        <v>1.5920398009950248E-2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  <c r="U1636" s="11"/>
      <c r="V1636" s="11"/>
      <c r="W1636" s="11"/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5">
        <f t="shared" si="151"/>
        <v>1.4764565043894652E-2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  <c r="U1637" s="11"/>
      <c r="V1637" s="11"/>
      <c r="W1637" s="11"/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5">
        <f t="shared" si="151"/>
        <v>1.8669527896995709E-2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  <c r="U1638" s="11"/>
      <c r="V1638" s="11"/>
      <c r="W1638" s="11"/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5">
        <f t="shared" si="151"/>
        <v>2.8901734104046242E-2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  <c r="U1639" s="11"/>
      <c r="V1639" s="11"/>
      <c r="W1639" s="11"/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5">
        <f t="shared" si="151"/>
        <v>2.5714285714285714E-2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  <c r="U1640" s="11"/>
      <c r="V1640" s="11"/>
      <c r="W1640" s="11"/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5">
        <f t="shared" si="151"/>
        <v>1.0555555555555556E-2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  <c r="U1641" s="11"/>
      <c r="V1641" s="11"/>
      <c r="W1641" s="11"/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5">
        <f t="shared" si="151"/>
        <v>2.5020605204285881E-2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  <c r="U1642" s="11"/>
      <c r="V1642" s="11"/>
      <c r="W1642" s="11"/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5">
        <f t="shared" si="151"/>
        <v>1.0256410256410256E-2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  <c r="U1643" s="11"/>
      <c r="V1643" s="11"/>
      <c r="W1643" s="11"/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5">
        <f t="shared" si="151"/>
        <v>2.3333333333333334E-2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  <c r="U1644" s="11"/>
      <c r="V1644" s="11"/>
      <c r="W1644" s="11"/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5">
        <f t="shared" si="151"/>
        <v>5.9342421812349638E-3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  <c r="U1645" s="11"/>
      <c r="V1645" s="11"/>
      <c r="W1645" s="11"/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5">
        <f t="shared" si="151"/>
        <v>1.1689497716894977E-2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  <c r="U1646" s="11"/>
      <c r="V1646" s="11"/>
      <c r="W1646" s="11"/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5">
        <f t="shared" si="151"/>
        <v>1.8050541516245488E-3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  <c r="U1647" s="11"/>
      <c r="V1647" s="11"/>
      <c r="W1647" s="11"/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5">
        <f t="shared" si="151"/>
        <v>3.7658802177858441E-2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  <c r="U1648" s="11"/>
      <c r="V1648" s="11"/>
      <c r="W1648" s="11"/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5">
        <f t="shared" si="151"/>
        <v>8.7853323147440796E-3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  <c r="U1649" s="11"/>
      <c r="V1649" s="11"/>
      <c r="W1649" s="11"/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5">
        <f t="shared" si="151"/>
        <v>3.1239153071850052E-2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  <c r="U1650" s="11"/>
      <c r="V1650" s="11"/>
      <c r="W1650" s="11"/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5">
        <f t="shared" si="151"/>
        <v>2.119126292078392E-2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  <c r="U1651" s="11"/>
      <c r="V1651" s="11"/>
      <c r="W1651" s="11"/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5">
        <f t="shared" si="151"/>
        <v>1.1303426351112681E-2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  <c r="U1652" s="11"/>
      <c r="V1652" s="11"/>
      <c r="W1652" s="11"/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5">
        <f t="shared" si="151"/>
        <v>9.9255583126550868E-3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  <c r="U1653" s="11"/>
      <c r="V1653" s="11"/>
      <c r="W1653" s="11"/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5">
        <f t="shared" si="151"/>
        <v>1.5452538631346579E-2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  <c r="U1654" s="11"/>
      <c r="V1654" s="11"/>
      <c r="W1654" s="11"/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5">
        <f t="shared" si="151"/>
        <v>1.9284809080390104E-2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  <c r="U1655" s="11"/>
      <c r="V1655" s="11"/>
      <c r="W1655" s="11"/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5">
        <f t="shared" si="151"/>
        <v>2.5777103866565579E-2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  <c r="U1656" s="11"/>
      <c r="V1656" s="11"/>
      <c r="W1656" s="11"/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5">
        <f t="shared" si="151"/>
        <v>2.2398506766215586E-2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  <c r="U1657" s="11"/>
      <c r="V1657" s="11"/>
      <c r="W1657" s="11"/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5">
        <f t="shared" si="151"/>
        <v>6.3786358224187786E-3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  <c r="U1658" s="11"/>
      <c r="V1658" s="11"/>
      <c r="W1658" s="11"/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5">
        <f t="shared" si="151"/>
        <v>8.4243589768025172E-3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  <c r="U1659" s="11"/>
      <c r="V1659" s="11"/>
      <c r="W1659" s="11"/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5">
        <f t="shared" si="151"/>
        <v>1.3486261658684145E-2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  <c r="U1660" s="11"/>
      <c r="V1660" s="11"/>
      <c r="W1660" s="11"/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5">
        <f t="shared" si="151"/>
        <v>7.9787234042553196E-2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  <c r="U1661" s="11"/>
      <c r="V1661" s="11"/>
      <c r="W1661" s="11"/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5">
        <f t="shared" si="151"/>
        <v>3.589232303090728E-2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  <c r="U1662" s="11"/>
      <c r="V1662" s="11"/>
      <c r="W1662" s="11"/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5">
        <f t="shared" si="151"/>
        <v>1.2472215361817732E-2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  <c r="U1663" s="11"/>
      <c r="V1663" s="11"/>
      <c r="W1663" s="11"/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5">
        <f t="shared" si="151"/>
        <v>7.5508464255267327E-3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  <c r="U1664" s="11"/>
      <c r="V1664" s="11"/>
      <c r="W1664" s="11"/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5">
        <f t="shared" si="151"/>
        <v>2.9629629629629631E-2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  <c r="U1665" s="11"/>
      <c r="V1665" s="11"/>
      <c r="W1665" s="11"/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122.40879999999999</v>
      </c>
      <c r="P1666" s="5">
        <f t="shared" si="151"/>
        <v>2.9082876394507587E-2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  <c r="U1666" s="11"/>
      <c r="V1666" s="11"/>
      <c r="W1666" s="11"/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(E1667/D1667)*100</f>
        <v>119.45714285714286</v>
      </c>
      <c r="P1667" s="5">
        <f t="shared" ref="P1667:P1730" si="157">AVERAGE(L1667/E1667)</f>
        <v>2.2243482420473571E-2</v>
      </c>
      <c r="Q1667" t="str">
        <f t="shared" ref="Q1667:Q1730" si="158">LEFT(N1667,FIND("/",N1667)-1)</f>
        <v>music</v>
      </c>
      <c r="R1667" t="str">
        <f t="shared" ref="R1667:R1730" si="159">MID(N1667,FIND("/",N1667)+1,LEN(N1667))</f>
        <v>pop</v>
      </c>
      <c r="S1667" s="11">
        <f t="shared" ref="S1667:S1730" si="160">J1667/$Z$4+25569</f>
        <v>40564.649456018517</v>
      </c>
      <c r="T1667" s="11">
        <f t="shared" ref="T1667:T1730" si="161">I1667/$Z$4+DATE(1970,1,1)</f>
        <v>40596.125</v>
      </c>
      <c r="U1667" s="11"/>
      <c r="V1667" s="11"/>
      <c r="W1667" s="11"/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5">
        <f t="shared" si="157"/>
        <v>2.4365987071108902E-2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  <c r="U1668" s="11"/>
      <c r="V1668" s="11"/>
      <c r="W1668" s="11"/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5">
        <f t="shared" si="157"/>
        <v>1.9012288430326919E-2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  <c r="U1669" s="11"/>
      <c r="V1669" s="11"/>
      <c r="W1669" s="11"/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5">
        <f t="shared" si="157"/>
        <v>1.412739008646937E-2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  <c r="U1670" s="11"/>
      <c r="V1670" s="11"/>
      <c r="W1670" s="11"/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5">
        <f t="shared" si="157"/>
        <v>1.8604651162790697E-2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  <c r="U1671" s="11"/>
      <c r="V1671" s="11"/>
      <c r="W1671" s="11"/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5">
        <f t="shared" si="157"/>
        <v>2.2417153996101363E-2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  <c r="U1672" s="11"/>
      <c r="V1672" s="11"/>
      <c r="W1672" s="11"/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5">
        <f t="shared" si="157"/>
        <v>3.8242437185555284E-2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  <c r="U1673" s="11"/>
      <c r="V1673" s="11"/>
      <c r="W1673" s="11"/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5">
        <f t="shared" si="157"/>
        <v>2.5520833333333333E-2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  <c r="U1674" s="11"/>
      <c r="V1674" s="11"/>
      <c r="W1674" s="11"/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5">
        <f t="shared" si="157"/>
        <v>2.1933085501858737E-2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  <c r="U1675" s="11"/>
      <c r="V1675" s="11"/>
      <c r="W1675" s="11"/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5">
        <f t="shared" si="157"/>
        <v>1.1204759543877046E-2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  <c r="U1676" s="11"/>
      <c r="V1676" s="11"/>
      <c r="W1676" s="11"/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5">
        <f t="shared" si="157"/>
        <v>2.4742388077079815E-2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  <c r="U1677" s="11"/>
      <c r="V1677" s="11"/>
      <c r="W1677" s="11"/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5">
        <f t="shared" si="157"/>
        <v>1.2138728323699421E-2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  <c r="U1678" s="11"/>
      <c r="V1678" s="11"/>
      <c r="W1678" s="11"/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5">
        <f t="shared" si="157"/>
        <v>6.2686567164179103E-3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  <c r="U1679" s="11"/>
      <c r="V1679" s="11"/>
      <c r="W1679" s="11"/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5">
        <f t="shared" si="157"/>
        <v>2.7590090090090089E-2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  <c r="U1680" s="11"/>
      <c r="V1680" s="11"/>
      <c r="W1680" s="11"/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5">
        <f t="shared" si="157"/>
        <v>1.6E-2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  <c r="U1681" s="11"/>
      <c r="V1681" s="11"/>
      <c r="W1681" s="11"/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5">
        <f t="shared" si="157"/>
        <v>2.1276595744680851E-2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  <c r="U1682" s="11"/>
      <c r="V1682" s="11"/>
      <c r="W1682" s="11"/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5">
        <f t="shared" si="157"/>
        <v>1.3409303204671775E-2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  <c r="U1683" s="11"/>
      <c r="V1683" s="11"/>
      <c r="W1683" s="11"/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  <c r="U1684" s="11"/>
      <c r="V1684" s="11"/>
      <c r="W1684" s="11"/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5">
        <f t="shared" si="157"/>
        <v>1.3157894736842105E-2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  <c r="U1685" s="11"/>
      <c r="V1685" s="11"/>
      <c r="W1685" s="11"/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5">
        <f t="shared" si="157"/>
        <v>1.156930126002291E-2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  <c r="U1686" s="11"/>
      <c r="V1686" s="11"/>
      <c r="W1686" s="11"/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5">
        <f t="shared" si="157"/>
        <v>4.1666666666666664E-2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  <c r="U1687" s="11"/>
      <c r="V1687" s="11"/>
      <c r="W1687" s="11"/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5">
        <f t="shared" si="157"/>
        <v>5.5555555555555552E-2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  <c r="U1688" s="11"/>
      <c r="V1688" s="11"/>
      <c r="W1688" s="11"/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5">
        <f t="shared" si="157"/>
        <v>1.248E-2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  <c r="U1689" s="11"/>
      <c r="V1689" s="11"/>
      <c r="W1689" s="11"/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5">
        <f t="shared" si="157"/>
        <v>3.9503386004514675E-3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  <c r="U1690" s="11"/>
      <c r="V1690" s="11"/>
      <c r="W1690" s="11"/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5">
        <f t="shared" si="157"/>
        <v>5.8333333333333336E-3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  <c r="U1691" s="11"/>
      <c r="V1691" s="11"/>
      <c r="W1691" s="11"/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5">
        <f t="shared" si="157"/>
        <v>1.7322834645669291E-2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  <c r="U1692" s="11"/>
      <c r="V1692" s="11"/>
      <c r="W1692" s="11"/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5">
        <f t="shared" si="157"/>
        <v>3.7841067516430991E-3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  <c r="U1693" s="11"/>
      <c r="V1693" s="11"/>
      <c r="W1693" s="11"/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5">
        <f t="shared" si="157"/>
        <v>6.2761506276150627E-3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  <c r="U1694" s="11"/>
      <c r="V1694" s="11"/>
      <c r="W1694" s="11"/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5">
        <f t="shared" si="157"/>
        <v>2.8571428571428571E-2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  <c r="U1695" s="11"/>
      <c r="V1695" s="11"/>
      <c r="W1695" s="11"/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5">
        <f t="shared" si="157"/>
        <v>0.2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  <c r="U1696" s="11"/>
      <c r="V1696" s="11"/>
      <c r="W1696" s="11"/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5">
        <f t="shared" si="157"/>
        <v>1.6370106761565837E-2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  <c r="U1697" s="11"/>
      <c r="V1697" s="11"/>
      <c r="W1697" s="11"/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  <c r="U1698" s="11"/>
      <c r="V1698" s="11"/>
      <c r="W1698" s="11"/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5">
        <f t="shared" si="157"/>
        <v>8.7094220110847196E-3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  <c r="U1699" s="11"/>
      <c r="V1699" s="11"/>
      <c r="W1699" s="11"/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  <c r="U1700" s="11"/>
      <c r="V1700" s="11"/>
      <c r="W1700" s="11"/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5">
        <f t="shared" si="157"/>
        <v>1.8518518518518517E-2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  <c r="U1701" s="11"/>
      <c r="V1701" s="11"/>
      <c r="W1701" s="11"/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5">
        <f t="shared" si="157"/>
        <v>1.5157329240214889E-2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  <c r="U1702" s="11"/>
      <c r="V1702" s="11"/>
      <c r="W1702" s="11"/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5">
        <f t="shared" si="157"/>
        <v>0.2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  <c r="U1703" s="11"/>
      <c r="V1703" s="11"/>
      <c r="W1703" s="11"/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  <c r="U1704" s="11"/>
      <c r="V1704" s="11"/>
      <c r="W1704" s="11"/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5">
        <f t="shared" si="157"/>
        <v>3.9215686274509803E-2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  <c r="U1705" s="11"/>
      <c r="V1705" s="11"/>
      <c r="W1705" s="11"/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5">
        <f t="shared" si="157"/>
        <v>8.4485407066052232E-3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  <c r="U1706" s="11"/>
      <c r="V1706" s="11"/>
      <c r="W1706" s="11"/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  <c r="U1707" s="11"/>
      <c r="V1707" s="11"/>
      <c r="W1707" s="11"/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  <c r="U1708" s="11"/>
      <c r="V1708" s="11"/>
      <c r="W1708" s="11"/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5">
        <f t="shared" si="157"/>
        <v>1.8480492813141684E-2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  <c r="U1709" s="11"/>
      <c r="V1709" s="11"/>
      <c r="W1709" s="11"/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  <c r="U1710" s="11"/>
      <c r="V1710" s="11"/>
      <c r="W1710" s="11"/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5">
        <f t="shared" si="157"/>
        <v>4.7058823529411764E-2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  <c r="U1711" s="11"/>
      <c r="V1711" s="11"/>
      <c r="W1711" s="11"/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5">
        <f t="shared" si="157"/>
        <v>2.9411764705882353E-2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  <c r="U1712" s="11"/>
      <c r="V1712" s="11"/>
      <c r="W1712" s="11"/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5">
        <f t="shared" si="157"/>
        <v>1.9047619047619048E-3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  <c r="U1713" s="11"/>
      <c r="V1713" s="11"/>
      <c r="W1713" s="11"/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  <c r="U1714" s="11"/>
      <c r="V1714" s="11"/>
      <c r="W1714" s="11"/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5">
        <f t="shared" si="157"/>
        <v>0.02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  <c r="U1715" s="11"/>
      <c r="V1715" s="11"/>
      <c r="W1715" s="11"/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5">
        <f t="shared" si="157"/>
        <v>8.6426029486527702E-3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  <c r="U1716" s="11"/>
      <c r="V1716" s="11"/>
      <c r="W1716" s="11"/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5">
        <f t="shared" si="157"/>
        <v>0.18181818181818182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  <c r="U1717" s="11"/>
      <c r="V1717" s="11"/>
      <c r="W1717" s="11"/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5">
        <f t="shared" si="157"/>
        <v>0.02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  <c r="U1718" s="11"/>
      <c r="V1718" s="11"/>
      <c r="W1718" s="11"/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5">
        <f t="shared" si="157"/>
        <v>2.9390681003584228E-2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  <c r="U1719" s="11"/>
      <c r="V1719" s="11"/>
      <c r="W1719" s="11"/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5">
        <f t="shared" si="157"/>
        <v>2.6666666666666668E-2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  <c r="U1720" s="11"/>
      <c r="V1720" s="11"/>
      <c r="W1720" s="11"/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5">
        <f t="shared" si="157"/>
        <v>8.5714285714285715E-2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  <c r="U1721" s="11"/>
      <c r="V1721" s="11"/>
      <c r="W1721" s="11"/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5">
        <f t="shared" si="157"/>
        <v>3.5555555555555556E-2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  <c r="U1722" s="11"/>
      <c r="V1722" s="11"/>
      <c r="W1722" s="11"/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  <c r="U1723" s="11"/>
      <c r="V1723" s="11"/>
      <c r="W1723" s="11"/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  <c r="U1724" s="11"/>
      <c r="V1724" s="11"/>
      <c r="W1724" s="11"/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5">
        <f t="shared" si="157"/>
        <v>4.6153846153846158E-3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  <c r="U1725" s="11"/>
      <c r="V1725" s="11"/>
      <c r="W1725" s="11"/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5">
        <f t="shared" si="157"/>
        <v>0.11428571428571428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  <c r="U1726" s="11"/>
      <c r="V1726" s="11"/>
      <c r="W1726" s="11"/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5">
        <f t="shared" si="157"/>
        <v>1.607142857142857E-2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  <c r="U1727" s="11"/>
      <c r="V1727" s="11"/>
      <c r="W1727" s="11"/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5">
        <f t="shared" si="157"/>
        <v>7.2859744990892532E-3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  <c r="U1728" s="11"/>
      <c r="V1728" s="11"/>
      <c r="W1728" s="11"/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  <c r="U1729" s="11"/>
      <c r="V1729" s="11"/>
      <c r="W1729" s="11"/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68.400000000000006</v>
      </c>
      <c r="P1730" s="5">
        <f t="shared" si="157"/>
        <v>8.1871345029239772E-3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  <c r="U1730" s="11"/>
      <c r="V1730" s="11"/>
      <c r="W1730" s="11"/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(E1731/D1731)*100</f>
        <v>0</v>
      </c>
      <c r="P1731" s="5" t="e">
        <f t="shared" ref="P1731:P1794" si="163">AVERAGE(L1731/E1731)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MID(N1731,FIND("/",N1731)+1,LEN(N1731))</f>
        <v>faith</v>
      </c>
      <c r="S1731" s="11">
        <f t="shared" ref="S1731:S1794" si="166">J1731/$Z$4+25569</f>
        <v>42471.052152777775</v>
      </c>
      <c r="T1731" s="11">
        <f t="shared" ref="T1731:T1794" si="167">I1731/$Z$4+DATE(1970,1,1)</f>
        <v>42531.052152777775</v>
      </c>
      <c r="U1731" s="11"/>
      <c r="V1731" s="11"/>
      <c r="W1731" s="11"/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  <c r="U1732" s="11"/>
      <c r="V1732" s="11"/>
      <c r="W1732" s="11"/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  <c r="U1733" s="11"/>
      <c r="V1733" s="11"/>
      <c r="W1733" s="11"/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  <c r="U1734" s="11"/>
      <c r="V1734" s="11"/>
      <c r="W1734" s="11"/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  <c r="U1735" s="11"/>
      <c r="V1735" s="11"/>
      <c r="W1735" s="11"/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  <c r="U1736" s="11"/>
      <c r="V1736" s="11"/>
      <c r="W1736" s="11"/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5">
        <f t="shared" si="163"/>
        <v>1.8181818181818181E-2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  <c r="U1737" s="11"/>
      <c r="V1737" s="11"/>
      <c r="W1737" s="11"/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5">
        <f t="shared" si="163"/>
        <v>4.5454545454545456E-2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  <c r="U1738" s="11"/>
      <c r="V1738" s="11"/>
      <c r="W1738" s="11"/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5">
        <f t="shared" si="163"/>
        <v>1.7647058823529412E-2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  <c r="U1739" s="11"/>
      <c r="V1739" s="11"/>
      <c r="W1739" s="11"/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5">
        <f t="shared" si="163"/>
        <v>0.05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  <c r="U1740" s="11"/>
      <c r="V1740" s="11"/>
      <c r="W1740" s="11"/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  <c r="U1741" s="11"/>
      <c r="V1741" s="11"/>
      <c r="W1741" s="11"/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  <c r="U1742" s="11"/>
      <c r="V1742" s="11"/>
      <c r="W1742" s="11"/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5">
        <f t="shared" si="163"/>
        <v>3.9097744360902256E-2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  <c r="U1743" s="11"/>
      <c r="V1743" s="11"/>
      <c r="W1743" s="11"/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5">
        <f t="shared" si="163"/>
        <v>1.5632183908045976E-2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  <c r="U1744" s="11"/>
      <c r="V1744" s="11"/>
      <c r="W1744" s="11"/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5">
        <f t="shared" si="163"/>
        <v>1.1120331950207469E-2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  <c r="U1745" s="11"/>
      <c r="V1745" s="11"/>
      <c r="W1745" s="11"/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5">
        <f t="shared" si="163"/>
        <v>1.0744435917114352E-2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  <c r="U1746" s="11"/>
      <c r="V1746" s="11"/>
      <c r="W1746" s="11"/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5">
        <f t="shared" si="163"/>
        <v>1.1151484776343817E-2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  <c r="U1747" s="11"/>
      <c r="V1747" s="11"/>
      <c r="W1747" s="11"/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5">
        <f t="shared" si="163"/>
        <v>4.8165653837497187E-3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  <c r="U1748" s="11"/>
      <c r="V1748" s="11"/>
      <c r="W1748" s="11"/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5">
        <f t="shared" si="163"/>
        <v>1.6832521702307854E-2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  <c r="U1749" s="11"/>
      <c r="V1749" s="11"/>
      <c r="W1749" s="11"/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5">
        <f t="shared" si="163"/>
        <v>2.785729676485979E-3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  <c r="U1750" s="11"/>
      <c r="V1750" s="11"/>
      <c r="W1750" s="11"/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5">
        <f t="shared" si="163"/>
        <v>1.055557793803634E-2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  <c r="U1751" s="11"/>
      <c r="V1751" s="11"/>
      <c r="W1751" s="11"/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5">
        <f t="shared" si="163"/>
        <v>1.2399563535363554E-2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  <c r="U1752" s="11"/>
      <c r="V1752" s="11"/>
      <c r="W1752" s="11"/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5">
        <f t="shared" si="163"/>
        <v>5.928085519922255E-3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  <c r="U1753" s="11"/>
      <c r="V1753" s="11"/>
      <c r="W1753" s="11"/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5">
        <f t="shared" si="163"/>
        <v>2.8827674567584883E-2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  <c r="U1754" s="11"/>
      <c r="V1754" s="11"/>
      <c r="W1754" s="11"/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5">
        <f t="shared" si="163"/>
        <v>2.1604938271604936E-3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  <c r="U1755" s="11"/>
      <c r="V1755" s="11"/>
      <c r="W1755" s="11"/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5">
        <f t="shared" si="163"/>
        <v>9.5795635976583283E-3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  <c r="U1756" s="11"/>
      <c r="V1756" s="11"/>
      <c r="W1756" s="11"/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5">
        <f t="shared" si="163"/>
        <v>0.13333333333333333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  <c r="U1757" s="11"/>
      <c r="V1757" s="11"/>
      <c r="W1757" s="11"/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5">
        <f t="shared" si="163"/>
        <v>2.121790791427965E-2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  <c r="U1758" s="11"/>
      <c r="V1758" s="11"/>
      <c r="W1758" s="11"/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5">
        <f t="shared" si="163"/>
        <v>2.413793103448276E-3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  <c r="U1759" s="11"/>
      <c r="V1759" s="11"/>
      <c r="W1759" s="11"/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5">
        <f t="shared" si="163"/>
        <v>2.3539668700959023E-2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  <c r="U1760" s="11"/>
      <c r="V1760" s="11"/>
      <c r="W1760" s="11"/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5">
        <f t="shared" si="163"/>
        <v>9.1932457786116327E-3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  <c r="U1761" s="11"/>
      <c r="V1761" s="11"/>
      <c r="W1761" s="11"/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5">
        <f t="shared" si="163"/>
        <v>1.2330754352030947E-2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  <c r="U1762" s="11"/>
      <c r="V1762" s="11"/>
      <c r="W1762" s="11"/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5">
        <f t="shared" si="163"/>
        <v>1.935483870967742E-2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  <c r="U1763" s="11"/>
      <c r="V1763" s="11"/>
      <c r="W1763" s="11"/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5">
        <f t="shared" si="163"/>
        <v>2.8248587570621469E-2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  <c r="U1764" s="11"/>
      <c r="V1764" s="11"/>
      <c r="W1764" s="11"/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5">
        <f t="shared" si="163"/>
        <v>9.6491945375746183E-3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  <c r="U1765" s="11"/>
      <c r="V1765" s="11"/>
      <c r="W1765" s="11"/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5">
        <f t="shared" si="163"/>
        <v>1.8089053803339517E-2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  <c r="U1766" s="11"/>
      <c r="V1766" s="11"/>
      <c r="W1766" s="11"/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5">
        <f t="shared" si="163"/>
        <v>1.3856228845708874E-2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  <c r="U1767" s="11"/>
      <c r="V1767" s="11"/>
      <c r="W1767" s="11"/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  <c r="U1768" s="11"/>
      <c r="V1768" s="11"/>
      <c r="W1768" s="11"/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5">
        <f t="shared" si="163"/>
        <v>1.7060367454068241E-2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  <c r="U1769" s="11"/>
      <c r="V1769" s="11"/>
      <c r="W1769" s="11"/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5">
        <f t="shared" si="163"/>
        <v>8.0213903743315509E-2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  <c r="U1770" s="11"/>
      <c r="V1770" s="11"/>
      <c r="W1770" s="11"/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5">
        <f t="shared" si="163"/>
        <v>2.0351526364477335E-2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  <c r="U1771" s="11"/>
      <c r="V1771" s="11"/>
      <c r="W1771" s="11"/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5">
        <f t="shared" si="163"/>
        <v>6.6445182724252493E-3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  <c r="U1772" s="11"/>
      <c r="V1772" s="11"/>
      <c r="W1772" s="11"/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5">
        <f t="shared" si="163"/>
        <v>2.7932960893854747E-2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  <c r="U1773" s="11"/>
      <c r="V1773" s="11"/>
      <c r="W1773" s="11"/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5">
        <f t="shared" si="163"/>
        <v>2.2144522144522144E-2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  <c r="U1774" s="11"/>
      <c r="V1774" s="11"/>
      <c r="W1774" s="11"/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5">
        <f t="shared" si="163"/>
        <v>1.0122535961640916E-2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  <c r="U1775" s="11"/>
      <c r="V1775" s="11"/>
      <c r="W1775" s="11"/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5">
        <f t="shared" si="163"/>
        <v>1.1324041811846691E-2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  <c r="U1776" s="11"/>
      <c r="V1776" s="11"/>
      <c r="W1776" s="11"/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5">
        <f t="shared" si="163"/>
        <v>5.8606673598638808E-3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  <c r="U1777" s="11"/>
      <c r="V1777" s="11"/>
      <c r="W1777" s="11"/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5">
        <f t="shared" si="163"/>
        <v>1.1940298507462687E-2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  <c r="U1778" s="11"/>
      <c r="V1778" s="11"/>
      <c r="W1778" s="11"/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5">
        <f t="shared" si="163"/>
        <v>1.5360983102918587E-2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  <c r="U1779" s="11"/>
      <c r="V1779" s="11"/>
      <c r="W1779" s="11"/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5">
        <f t="shared" si="163"/>
        <v>1.507537688442211E-2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  <c r="U1780" s="11"/>
      <c r="V1780" s="11"/>
      <c r="W1780" s="11"/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5">
        <f t="shared" si="163"/>
        <v>9.5333667837431014E-3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  <c r="U1781" s="11"/>
      <c r="V1781" s="11"/>
      <c r="W1781" s="11"/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5">
        <f t="shared" si="163"/>
        <v>1.2748469344963516E-2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  <c r="U1782" s="11"/>
      <c r="V1782" s="11"/>
      <c r="W1782" s="11"/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5">
        <f t="shared" si="163"/>
        <v>1.6937191249117856E-2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  <c r="U1783" s="11"/>
      <c r="V1783" s="11"/>
      <c r="W1783" s="11"/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5">
        <f t="shared" si="163"/>
        <v>1.4016967908520842E-2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  <c r="U1784" s="11"/>
      <c r="V1784" s="11"/>
      <c r="W1784" s="11"/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5">
        <f t="shared" si="163"/>
        <v>1.9520945446871371E-2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  <c r="U1785" s="11"/>
      <c r="V1785" s="11"/>
      <c r="W1785" s="11"/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5">
        <f t="shared" si="163"/>
        <v>1.659959758551308E-2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  <c r="U1786" s="11"/>
      <c r="V1786" s="11"/>
      <c r="W1786" s="11"/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5">
        <f t="shared" si="163"/>
        <v>2.2254275705749022E-2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  <c r="U1787" s="11"/>
      <c r="V1787" s="11"/>
      <c r="W1787" s="11"/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5">
        <f t="shared" si="163"/>
        <v>3.2044198895027624E-2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  <c r="U1788" s="11"/>
      <c r="V1788" s="11"/>
      <c r="W1788" s="11"/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5">
        <f t="shared" si="163"/>
        <v>1.5655577299412915E-2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  <c r="U1789" s="11"/>
      <c r="V1789" s="11"/>
      <c r="W1789" s="11"/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5">
        <f t="shared" si="163"/>
        <v>5.2631578947368418E-2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  <c r="U1790" s="11"/>
      <c r="V1790" s="11"/>
      <c r="W1790" s="11"/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5">
        <f t="shared" si="163"/>
        <v>0.1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  <c r="U1791" s="11"/>
      <c r="V1791" s="11"/>
      <c r="W1791" s="11"/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5">
        <f t="shared" si="163"/>
        <v>9.1687041564792182E-3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  <c r="U1792" s="11"/>
      <c r="V1792" s="11"/>
      <c r="W1792" s="11"/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5">
        <f t="shared" si="163"/>
        <v>3.7383177570093455E-2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  <c r="U1793" s="11"/>
      <c r="V1793" s="11"/>
      <c r="W1793" s="11"/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61.124000000000002</v>
      </c>
      <c r="P1794" s="5">
        <f t="shared" si="163"/>
        <v>9.0962633335514697E-3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  <c r="U1794" s="11"/>
      <c r="V1794" s="11"/>
      <c r="W1794" s="11"/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(E1795/D1795)*100</f>
        <v>1.3333333333333335</v>
      </c>
      <c r="P1795" s="5">
        <f t="shared" ref="P1795:P1858" si="169">AVERAGE(L1795/E1795)</f>
        <v>0.05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MID(N1795,FIND("/",N1795)+1,LEN(N1795))</f>
        <v>photobooks</v>
      </c>
      <c r="S1795" s="11">
        <f t="shared" ref="S1795:S1858" si="172">J1795/$Z$4+25569</f>
        <v>41940.891666666663</v>
      </c>
      <c r="T1795" s="11">
        <f t="shared" ref="T1795:T1858" si="173">I1795/$Z$4+DATE(1970,1,1)</f>
        <v>41970.933333333334</v>
      </c>
      <c r="U1795" s="11"/>
      <c r="V1795" s="11"/>
      <c r="W1795" s="11"/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5">
        <f t="shared" si="169"/>
        <v>1.8054162487462388E-2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  <c r="U1796" s="11"/>
      <c r="V1796" s="11"/>
      <c r="W1796" s="11"/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5">
        <f t="shared" si="169"/>
        <v>7.4681910381707538E-3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  <c r="U1797" s="11"/>
      <c r="V1797" s="11"/>
      <c r="W1797" s="11"/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5">
        <f t="shared" si="169"/>
        <v>2.052505966587112E-2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  <c r="U1798" s="11"/>
      <c r="V1798" s="11"/>
      <c r="W1798" s="11"/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5">
        <f t="shared" si="169"/>
        <v>2.072538860103627E-2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  <c r="U1799" s="11"/>
      <c r="V1799" s="11"/>
      <c r="W1799" s="11"/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5">
        <f t="shared" si="169"/>
        <v>1.6956920256645278E-2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  <c r="U1800" s="11"/>
      <c r="V1800" s="11"/>
      <c r="W1800" s="11"/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5">
        <f t="shared" si="169"/>
        <v>8.5922955749677787E-2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  <c r="U1801" s="11"/>
      <c r="V1801" s="11"/>
      <c r="W1801" s="11"/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5">
        <f t="shared" si="169"/>
        <v>1.1945031712473573E-2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  <c r="U1802" s="11"/>
      <c r="V1802" s="11"/>
      <c r="W1802" s="11"/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5">
        <f t="shared" si="169"/>
        <v>1.5711252653927813E-2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  <c r="U1803" s="11"/>
      <c r="V1803" s="11"/>
      <c r="W1803" s="11"/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5">
        <f t="shared" si="169"/>
        <v>1.060695344725987E-2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  <c r="U1804" s="11"/>
      <c r="V1804" s="11"/>
      <c r="W1804" s="11"/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5">
        <f t="shared" si="169"/>
        <v>1.3914656771799629E-2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  <c r="U1805" s="11"/>
      <c r="V1805" s="11"/>
      <c r="W1805" s="11"/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5">
        <f t="shared" si="169"/>
        <v>9.5377842993396925E-3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  <c r="U1806" s="11"/>
      <c r="V1806" s="11"/>
      <c r="W1806" s="11"/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5">
        <f t="shared" si="169"/>
        <v>1.489439628860945E-2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  <c r="U1807" s="11"/>
      <c r="V1807" s="11"/>
      <c r="W1807" s="11"/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5">
        <f t="shared" si="169"/>
        <v>1.3536379018612521E-2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  <c r="U1808" s="11"/>
      <c r="V1808" s="11"/>
      <c r="W1808" s="11"/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5">
        <f t="shared" si="169"/>
        <v>1.4466546112115732E-2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  <c r="U1809" s="11"/>
      <c r="V1809" s="11"/>
      <c r="W1809" s="11"/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5">
        <f t="shared" si="169"/>
        <v>8.2801449025357941E-3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  <c r="U1810" s="11"/>
      <c r="V1810" s="11"/>
      <c r="W1810" s="11"/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5">
        <f t="shared" si="169"/>
        <v>2.368421052631579E-2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  <c r="U1811" s="11"/>
      <c r="V1811" s="11"/>
      <c r="W1811" s="11"/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5">
        <f t="shared" si="169"/>
        <v>0.13333333333333333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  <c r="U1812" s="11"/>
      <c r="V1812" s="11"/>
      <c r="W1812" s="11"/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5">
        <f t="shared" si="169"/>
        <v>0.65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  <c r="U1813" s="11"/>
      <c r="V1813" s="11"/>
      <c r="W1813" s="11"/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5">
        <f t="shared" si="169"/>
        <v>2.6589595375722544E-2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  <c r="U1814" s="11"/>
      <c r="V1814" s="11"/>
      <c r="W1814" s="11"/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  <c r="U1815" s="11"/>
      <c r="V1815" s="11"/>
      <c r="W1815" s="11"/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5">
        <f t="shared" si="169"/>
        <v>2.3720772619451033E-2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  <c r="U1816" s="11"/>
      <c r="V1816" s="11"/>
      <c r="W1816" s="11"/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  <c r="U1817" s="11"/>
      <c r="V1817" s="11"/>
      <c r="W1817" s="11"/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5">
        <f t="shared" si="169"/>
        <v>1.1787819253438114E-2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  <c r="U1818" s="11"/>
      <c r="V1818" s="11"/>
      <c r="W1818" s="11"/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5">
        <f t="shared" si="169"/>
        <v>1.0616838305552606E-2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  <c r="U1819" s="11"/>
      <c r="V1819" s="11"/>
      <c r="W1819" s="11"/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  <c r="U1820" s="11"/>
      <c r="V1820" s="11"/>
      <c r="W1820" s="11"/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5">
        <f t="shared" si="169"/>
        <v>0.16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  <c r="U1821" s="11"/>
      <c r="V1821" s="11"/>
      <c r="W1821" s="11"/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5">
        <f t="shared" si="169"/>
        <v>4.6865846514352666E-3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  <c r="U1822" s="11"/>
      <c r="V1822" s="11"/>
      <c r="W1822" s="11"/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5">
        <f t="shared" si="169"/>
        <v>1.6902661427830083E-2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  <c r="U1823" s="11"/>
      <c r="V1823" s="11"/>
      <c r="W1823" s="11"/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5">
        <f t="shared" si="169"/>
        <v>3.6666666666666667E-2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  <c r="U1824" s="11"/>
      <c r="V1824" s="11"/>
      <c r="W1824" s="11"/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5">
        <f t="shared" si="169"/>
        <v>4.0690505548705305E-2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  <c r="U1825" s="11"/>
      <c r="V1825" s="11"/>
      <c r="W1825" s="11"/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5">
        <f t="shared" si="169"/>
        <v>1.3324450366422385E-2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  <c r="U1826" s="11"/>
      <c r="V1826" s="11"/>
      <c r="W1826" s="11"/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5">
        <f t="shared" si="169"/>
        <v>2.3798191337458353E-2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  <c r="U1827" s="11"/>
      <c r="V1827" s="11"/>
      <c r="W1827" s="11"/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5">
        <f t="shared" si="169"/>
        <v>1.8811881188118811E-2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  <c r="U1828" s="11"/>
      <c r="V1828" s="11"/>
      <c r="W1828" s="11"/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5">
        <f t="shared" si="169"/>
        <v>1.1921023221159815E-2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  <c r="U1829" s="11"/>
      <c r="V1829" s="11"/>
      <c r="W1829" s="11"/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5">
        <f t="shared" si="169"/>
        <v>2.3961661341853034E-3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  <c r="U1830" s="11"/>
      <c r="V1830" s="11"/>
      <c r="W1830" s="11"/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5">
        <f t="shared" si="169"/>
        <v>1.3198680131986801E-2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  <c r="U1831" s="11"/>
      <c r="V1831" s="11"/>
      <c r="W1831" s="11"/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5">
        <f t="shared" si="169"/>
        <v>1.4839133289560078E-2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  <c r="U1832" s="11"/>
      <c r="V1832" s="11"/>
      <c r="W1832" s="11"/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5">
        <f t="shared" si="169"/>
        <v>1.3592233009708738E-2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  <c r="U1833" s="11"/>
      <c r="V1833" s="11"/>
      <c r="W1833" s="11"/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5">
        <f t="shared" si="169"/>
        <v>0.04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  <c r="U1834" s="11"/>
      <c r="V1834" s="11"/>
      <c r="W1834" s="11"/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5">
        <f t="shared" si="169"/>
        <v>2.3809523809523808E-2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  <c r="U1835" s="11"/>
      <c r="V1835" s="11"/>
      <c r="W1835" s="11"/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5">
        <f t="shared" si="169"/>
        <v>7.6238881829733167E-3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  <c r="U1836" s="11"/>
      <c r="V1836" s="11"/>
      <c r="W1836" s="11"/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5">
        <f t="shared" si="169"/>
        <v>2.1153846153846155E-2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  <c r="U1837" s="11"/>
      <c r="V1837" s="11"/>
      <c r="W1837" s="11"/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5">
        <f t="shared" si="169"/>
        <v>5.4906658680243586E-3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  <c r="U1838" s="11"/>
      <c r="V1838" s="11"/>
      <c r="W1838" s="11"/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5">
        <f t="shared" si="169"/>
        <v>1.6295491580662683E-2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  <c r="U1839" s="11"/>
      <c r="V1839" s="11"/>
      <c r="W1839" s="11"/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5">
        <f t="shared" si="169"/>
        <v>2.795834207031523E-2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  <c r="U1840" s="11"/>
      <c r="V1840" s="11"/>
      <c r="W1840" s="11"/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5">
        <f t="shared" si="169"/>
        <v>2.1919142717973697E-2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  <c r="U1841" s="11"/>
      <c r="V1841" s="11"/>
      <c r="W1841" s="11"/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5">
        <f t="shared" si="169"/>
        <v>1.3265306122448979E-2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  <c r="U1842" s="11"/>
      <c r="V1842" s="11"/>
      <c r="W1842" s="11"/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5">
        <f t="shared" si="169"/>
        <v>1.9656019656019656E-2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  <c r="U1843" s="11"/>
      <c r="V1843" s="11"/>
      <c r="W1843" s="11"/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5">
        <f t="shared" si="169"/>
        <v>8.3832335329341312E-3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  <c r="U1844" s="11"/>
      <c r="V1844" s="11"/>
      <c r="W1844" s="11"/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5">
        <f t="shared" si="169"/>
        <v>1.0805920031353295E-2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  <c r="U1845" s="11"/>
      <c r="V1845" s="11"/>
      <c r="W1845" s="11"/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5">
        <f t="shared" si="169"/>
        <v>1.3149243918474688E-2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  <c r="U1846" s="11"/>
      <c r="V1846" s="11"/>
      <c r="W1846" s="11"/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5">
        <f t="shared" si="169"/>
        <v>1.9E-2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  <c r="U1847" s="11"/>
      <c r="V1847" s="11"/>
      <c r="W1847" s="11"/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5">
        <f t="shared" si="169"/>
        <v>1.0101986562907825E-2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  <c r="U1848" s="11"/>
      <c r="V1848" s="11"/>
      <c r="W1848" s="11"/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5">
        <f t="shared" si="169"/>
        <v>1.257445400397088E-2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  <c r="U1849" s="11"/>
      <c r="V1849" s="11"/>
      <c r="W1849" s="11"/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5">
        <f t="shared" si="169"/>
        <v>7.4511021421918662E-3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  <c r="U1850" s="11"/>
      <c r="V1850" s="11"/>
      <c r="W1850" s="11"/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5">
        <f t="shared" si="169"/>
        <v>2.6578073089700997E-2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  <c r="U1851" s="11"/>
      <c r="V1851" s="11"/>
      <c r="W1851" s="11"/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5">
        <f t="shared" si="169"/>
        <v>1.9590675276348911E-2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  <c r="U1852" s="11"/>
      <c r="V1852" s="11"/>
      <c r="W1852" s="11"/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5">
        <f t="shared" si="169"/>
        <v>1.9984627209838585E-2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  <c r="U1853" s="11"/>
      <c r="V1853" s="11"/>
      <c r="W1853" s="11"/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5">
        <f t="shared" si="169"/>
        <v>7.4665146765460245E-3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  <c r="U1854" s="11"/>
      <c r="V1854" s="11"/>
      <c r="W1854" s="11"/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5">
        <f t="shared" si="169"/>
        <v>1.7177914110429449E-2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  <c r="U1855" s="11"/>
      <c r="V1855" s="11"/>
      <c r="W1855" s="11"/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5">
        <f t="shared" si="169"/>
        <v>1.1358777429978687E-2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  <c r="U1856" s="11"/>
      <c r="V1856" s="11"/>
      <c r="W1856" s="11"/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5">
        <f t="shared" si="169"/>
        <v>1.4168971288174622E-2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  <c r="U1857" s="11"/>
      <c r="V1857" s="11"/>
      <c r="W1857" s="11"/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101.25</v>
      </c>
      <c r="P1858" s="5">
        <f t="shared" si="169"/>
        <v>1.8765432098765432E-2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  <c r="U1858" s="11"/>
      <c r="V1858" s="11"/>
      <c r="W1858" s="11"/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(E1859/D1859)*100</f>
        <v>100</v>
      </c>
      <c r="P1859" s="5">
        <f t="shared" ref="P1859:P1922" si="175">AVERAGE(L1859/E1859)</f>
        <v>7.3333333333333332E-3</v>
      </c>
      <c r="Q1859" t="str">
        <f t="shared" ref="Q1859:Q1922" si="176">LEFT(N1859,FIND("/",N1859)-1)</f>
        <v>music</v>
      </c>
      <c r="R1859" t="str">
        <f t="shared" ref="R1859:R1922" si="177">MID(N1859,FIND("/",N1859)+1,LEN(N1859))</f>
        <v>rock</v>
      </c>
      <c r="S1859" s="11">
        <f t="shared" ref="S1859:S1922" si="178">J1859/$Z$4+25569</f>
        <v>41864.76866898148</v>
      </c>
      <c r="T1859" s="11">
        <f t="shared" ref="T1859:T1922" si="179">I1859/$Z$4+DATE(1970,1,1)</f>
        <v>41894.76866898148</v>
      </c>
      <c r="U1859" s="11"/>
      <c r="V1859" s="11"/>
      <c r="W1859" s="11"/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5">
        <f t="shared" si="175"/>
        <v>2.4662545207769528E-2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  <c r="U1860" s="11"/>
      <c r="V1860" s="11"/>
      <c r="W1860" s="11"/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5">
        <f t="shared" si="175"/>
        <v>1.415929203539823E-2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  <c r="U1861" s="11"/>
      <c r="V1861" s="11"/>
      <c r="W1861" s="11"/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5">
        <f t="shared" si="175"/>
        <v>1.898101898101898E-2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  <c r="U1862" s="11"/>
      <c r="V1862" s="11"/>
      <c r="W1862" s="11"/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  <c r="U1863" s="11"/>
      <c r="V1863" s="11"/>
      <c r="W1863" s="11"/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5">
        <f t="shared" si="175"/>
        <v>1.0996563573883162E-2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  <c r="U1864" s="11"/>
      <c r="V1864" s="11"/>
      <c r="W1864" s="11"/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5">
        <f t="shared" si="175"/>
        <v>0.2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  <c r="U1865" s="11"/>
      <c r="V1865" s="11"/>
      <c r="W1865" s="11"/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5">
        <f t="shared" si="175"/>
        <v>1.721664275466284E-2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  <c r="U1866" s="11"/>
      <c r="V1866" s="11"/>
      <c r="W1866" s="11"/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5">
        <f t="shared" si="175"/>
        <v>0.5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  <c r="U1867" s="11"/>
      <c r="V1867" s="11"/>
      <c r="W1867" s="11"/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5">
        <f t="shared" si="175"/>
        <v>1.6E-2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  <c r="U1868" s="11"/>
      <c r="V1868" s="11"/>
      <c r="W1868" s="11"/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5">
        <f t="shared" si="175"/>
        <v>0.1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  <c r="U1869" s="11"/>
      <c r="V1869" s="11"/>
      <c r="W1869" s="11"/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5">
        <f t="shared" si="175"/>
        <v>1.3968775677896467E-2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  <c r="U1870" s="11"/>
      <c r="V1870" s="11"/>
      <c r="W1870" s="11"/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  <c r="U1871" s="11"/>
      <c r="V1871" s="11"/>
      <c r="W1871" s="11"/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5">
        <f t="shared" si="175"/>
        <v>3.0470914127423823E-2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  <c r="U1872" s="11"/>
      <c r="V1872" s="11"/>
      <c r="W1872" s="11"/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5">
        <f t="shared" si="175"/>
        <v>2.0360051435919416E-2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  <c r="U1873" s="11"/>
      <c r="V1873" s="11"/>
      <c r="W1873" s="11"/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5">
        <f t="shared" si="175"/>
        <v>6.1320754716981132E-2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  <c r="U1874" s="11"/>
      <c r="V1874" s="11"/>
      <c r="W1874" s="11"/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5">
        <f t="shared" si="175"/>
        <v>5.5555555555555552E-2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  <c r="U1875" s="11"/>
      <c r="V1875" s="11"/>
      <c r="W1875" s="11"/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5">
        <f t="shared" si="175"/>
        <v>7.6923076923076927E-2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  <c r="U1876" s="11"/>
      <c r="V1876" s="11"/>
      <c r="W1876" s="11"/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5">
        <f t="shared" si="175"/>
        <v>5.8823529411764705E-2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  <c r="U1877" s="11"/>
      <c r="V1877" s="11"/>
      <c r="W1877" s="11"/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  <c r="U1878" s="11"/>
      <c r="V1878" s="11"/>
      <c r="W1878" s="11"/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  <c r="U1879" s="11"/>
      <c r="V1879" s="11"/>
      <c r="W1879" s="11"/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  <c r="U1880" s="11"/>
      <c r="V1880" s="11"/>
      <c r="W1880" s="11"/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5">
        <f t="shared" si="175"/>
        <v>0.33333333333333331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  <c r="U1881" s="11"/>
      <c r="V1881" s="11"/>
      <c r="W1881" s="11"/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5">
        <f t="shared" si="175"/>
        <v>2.3904382470119521E-2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  <c r="U1882" s="11"/>
      <c r="V1882" s="11"/>
      <c r="W1882" s="11"/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5">
        <f t="shared" si="175"/>
        <v>2.0268176935393737E-2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  <c r="U1883" s="11"/>
      <c r="V1883" s="11"/>
      <c r="W1883" s="11"/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5">
        <f t="shared" si="175"/>
        <v>2.3964497041420119E-2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  <c r="U1884" s="11"/>
      <c r="V1884" s="11"/>
      <c r="W1884" s="11"/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5">
        <f t="shared" si="175"/>
        <v>3.0563514804202482E-2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  <c r="U1885" s="11"/>
      <c r="V1885" s="11"/>
      <c r="W1885" s="11"/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5">
        <f t="shared" si="175"/>
        <v>1.924500370096225E-2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  <c r="U1886" s="11"/>
      <c r="V1886" s="11"/>
      <c r="W1886" s="11"/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5">
        <f t="shared" si="175"/>
        <v>1.9729425028184894E-2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  <c r="U1887" s="11"/>
      <c r="V1887" s="11"/>
      <c r="W1887" s="11"/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5">
        <f t="shared" si="175"/>
        <v>2.3673469387755101E-2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  <c r="U1888" s="11"/>
      <c r="V1888" s="11"/>
      <c r="W1888" s="11"/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5">
        <f t="shared" si="175"/>
        <v>2.3988005997001498E-3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  <c r="U1889" s="11"/>
      <c r="V1889" s="11"/>
      <c r="W1889" s="11"/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5">
        <f t="shared" si="175"/>
        <v>2.1435452793834298E-2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  <c r="U1890" s="11"/>
      <c r="V1890" s="11"/>
      <c r="W1890" s="11"/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5">
        <f t="shared" si="175"/>
        <v>2.0637898686679174E-2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  <c r="U1891" s="11"/>
      <c r="V1891" s="11"/>
      <c r="W1891" s="11"/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5">
        <f t="shared" si="175"/>
        <v>1.4178568114475222E-2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  <c r="U1892" s="11"/>
      <c r="V1892" s="11"/>
      <c r="W1892" s="11"/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5">
        <f t="shared" si="175"/>
        <v>1.1369019422074847E-2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  <c r="U1893" s="11"/>
      <c r="V1893" s="11"/>
      <c r="W1893" s="11"/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5">
        <f t="shared" si="175"/>
        <v>3.8067349926793559E-2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  <c r="U1894" s="11"/>
      <c r="V1894" s="11"/>
      <c r="W1894" s="11"/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5">
        <f t="shared" si="175"/>
        <v>1.7307692307692309E-2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  <c r="U1895" s="11"/>
      <c r="V1895" s="11"/>
      <c r="W1895" s="11"/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5">
        <f t="shared" si="175"/>
        <v>1.7467248908296942E-2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  <c r="U1896" s="11"/>
      <c r="V1896" s="11"/>
      <c r="W1896" s="11"/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5">
        <f t="shared" si="175"/>
        <v>5.0931946250541826E-3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  <c r="U1897" s="11"/>
      <c r="V1897" s="11"/>
      <c r="W1897" s="11"/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5">
        <f t="shared" si="175"/>
        <v>2.3255813953488372E-2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  <c r="U1898" s="11"/>
      <c r="V1898" s="11"/>
      <c r="W1898" s="11"/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5">
        <f t="shared" si="175"/>
        <v>2.8127881955118353E-2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  <c r="U1899" s="11"/>
      <c r="V1899" s="11"/>
      <c r="W1899" s="11"/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5">
        <f t="shared" si="175"/>
        <v>1.453287197231834E-2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  <c r="U1900" s="11"/>
      <c r="V1900" s="11"/>
      <c r="W1900" s="11"/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5">
        <f t="shared" si="175"/>
        <v>3.5000000000000003E-2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  <c r="U1901" s="11"/>
      <c r="V1901" s="11"/>
      <c r="W1901" s="11"/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5">
        <f t="shared" si="175"/>
        <v>1.9750485532769348E-2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  <c r="U1902" s="11"/>
      <c r="V1902" s="11"/>
      <c r="W1902" s="11"/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5">
        <f t="shared" si="175"/>
        <v>9.3632958801498131E-3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  <c r="U1903" s="11"/>
      <c r="V1903" s="11"/>
      <c r="W1903" s="11"/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5">
        <f t="shared" si="175"/>
        <v>0.25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  <c r="U1904" s="11"/>
      <c r="V1904" s="11"/>
      <c r="W1904" s="11"/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5">
        <f t="shared" si="175"/>
        <v>2.9327610872675252E-2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  <c r="U1905" s="11"/>
      <c r="V1905" s="11"/>
      <c r="W1905" s="11"/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5">
        <f t="shared" si="175"/>
        <v>0.04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  <c r="U1906" s="11"/>
      <c r="V1906" s="11"/>
      <c r="W1906" s="11"/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5">
        <f t="shared" si="175"/>
        <v>9.5238095238095233E-2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  <c r="U1907" s="11"/>
      <c r="V1907" s="11"/>
      <c r="W1907" s="11"/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5">
        <f t="shared" si="175"/>
        <v>4.6304957904583725E-3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  <c r="U1908" s="11"/>
      <c r="V1908" s="11"/>
      <c r="W1908" s="11"/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5">
        <f t="shared" si="175"/>
        <v>4.7058823529411764E-2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  <c r="U1909" s="11"/>
      <c r="V1909" s="11"/>
      <c r="W1909" s="11"/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5">
        <f t="shared" si="175"/>
        <v>9.2378752886836026E-3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  <c r="U1910" s="11"/>
      <c r="V1910" s="11"/>
      <c r="W1910" s="11"/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5">
        <f t="shared" si="175"/>
        <v>7.6938651548896534E-3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  <c r="U1911" s="11"/>
      <c r="V1911" s="11"/>
      <c r="W1911" s="11"/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5">
        <f t="shared" si="175"/>
        <v>8.5110195305500812E-3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  <c r="U1912" s="11"/>
      <c r="V1912" s="11"/>
      <c r="W1912" s="11"/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5">
        <f t="shared" si="175"/>
        <v>0.1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  <c r="U1913" s="11"/>
      <c r="V1913" s="11"/>
      <c r="W1913" s="11"/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5">
        <f t="shared" si="175"/>
        <v>1.4165261382799325E-2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  <c r="U1914" s="11"/>
      <c r="V1914" s="11"/>
      <c r="W1914" s="11"/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5">
        <f t="shared" si="175"/>
        <v>4.0816326530612242E-2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  <c r="U1915" s="11"/>
      <c r="V1915" s="11"/>
      <c r="W1915" s="11"/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5">
        <f t="shared" si="175"/>
        <v>3.3333333333333333E-2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  <c r="U1916" s="11"/>
      <c r="V1916" s="11"/>
      <c r="W1916" s="11"/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5">
        <f t="shared" si="175"/>
        <v>0.5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  <c r="U1917" s="11"/>
      <c r="V1917" s="11"/>
      <c r="W1917" s="11"/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5">
        <f t="shared" si="175"/>
        <v>5.8823529411764705E-2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  <c r="U1918" s="11"/>
      <c r="V1918" s="11"/>
      <c r="W1918" s="11"/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5">
        <f t="shared" si="175"/>
        <v>3.4142177783197169E-4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  <c r="U1919" s="11"/>
      <c r="V1919" s="11"/>
      <c r="W1919" s="11"/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5">
        <f t="shared" si="175"/>
        <v>3.4615384615384617E-2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  <c r="U1920" s="11"/>
      <c r="V1920" s="11"/>
      <c r="W1920" s="11"/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5">
        <f t="shared" si="175"/>
        <v>3.3755274261603373E-2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  <c r="U1921" s="11"/>
      <c r="V1921" s="11"/>
      <c r="W1921" s="11"/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43.03</v>
      </c>
      <c r="P1922" s="5">
        <f t="shared" si="175"/>
        <v>2.4401580292818963E-2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  <c r="U1922" s="11"/>
      <c r="V1922" s="11"/>
      <c r="W1922" s="11"/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(E1923/D1923)*100</f>
        <v>136.80000000000001</v>
      </c>
      <c r="P1923" s="5">
        <f t="shared" ref="P1923:P1986" si="181">AVERAGE(L1923/E1923)</f>
        <v>1.8518518518518517E-2</v>
      </c>
      <c r="Q1923" t="str">
        <f t="shared" ref="Q1923:Q1986" si="182">LEFT(N1923,FIND("/",N1923)-1)</f>
        <v>music</v>
      </c>
      <c r="R1923" t="str">
        <f t="shared" ref="R1923:R1986" si="183">MID(N1923,FIND("/",N1923)+1,LEN(N1923))</f>
        <v>indie rock</v>
      </c>
      <c r="S1923" s="11">
        <f t="shared" ref="S1923:S1986" si="184">J1923/$Z$4+25569</f>
        <v>41074.221562500003</v>
      </c>
      <c r="T1923" s="11">
        <f t="shared" ref="T1923:T1986" si="185">I1923/$Z$4+DATE(1970,1,1)</f>
        <v>41104.221562500003</v>
      </c>
      <c r="U1923" s="11"/>
      <c r="V1923" s="11"/>
      <c r="W1923" s="11"/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5">
        <f t="shared" si="181"/>
        <v>2.7693639117265252E-2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  <c r="U1924" s="11"/>
      <c r="V1924" s="11"/>
      <c r="W1924" s="11"/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5">
        <f t="shared" si="181"/>
        <v>4.3189368770764118E-2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  <c r="U1925" s="11"/>
      <c r="V1925" s="11"/>
      <c r="W1925" s="11"/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5">
        <f t="shared" si="181"/>
        <v>9.6153846153846159E-3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  <c r="U1926" s="11"/>
      <c r="V1926" s="11"/>
      <c r="W1926" s="11"/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5">
        <f t="shared" si="181"/>
        <v>3.1419939577039278E-2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  <c r="U1927" s="11"/>
      <c r="V1927" s="11"/>
      <c r="W1927" s="11"/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5">
        <f t="shared" si="181"/>
        <v>3.6510173372141033E-2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  <c r="U1928" s="11"/>
      <c r="V1928" s="11"/>
      <c r="W1928" s="11"/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5">
        <f t="shared" si="181"/>
        <v>1.7741935483870968E-2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  <c r="U1929" s="11"/>
      <c r="V1929" s="11"/>
      <c r="W1929" s="11"/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5">
        <f t="shared" si="181"/>
        <v>1.2927756653992395E-2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  <c r="U1930" s="11"/>
      <c r="V1930" s="11"/>
      <c r="W1930" s="11"/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5">
        <f t="shared" si="181"/>
        <v>2.336448598130841E-2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  <c r="U1931" s="11"/>
      <c r="V1931" s="11"/>
      <c r="W1931" s="11"/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5">
        <f t="shared" si="181"/>
        <v>2.0472440944881889E-2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  <c r="U1932" s="11"/>
      <c r="V1932" s="11"/>
      <c r="W1932" s="11"/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5">
        <f t="shared" si="181"/>
        <v>2.0729513022280082E-2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  <c r="U1933" s="11"/>
      <c r="V1933" s="11"/>
      <c r="W1933" s="11"/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5">
        <f t="shared" si="181"/>
        <v>1.424247819120527E-2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  <c r="U1934" s="11"/>
      <c r="V1934" s="11"/>
      <c r="W1934" s="11"/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5">
        <f t="shared" si="181"/>
        <v>1.0632128358786004E-2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  <c r="U1935" s="11"/>
      <c r="V1935" s="11"/>
      <c r="W1935" s="11"/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5">
        <f t="shared" si="181"/>
        <v>1.245753114382786E-2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  <c r="U1936" s="11"/>
      <c r="V1936" s="11"/>
      <c r="W1936" s="11"/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5">
        <f t="shared" si="181"/>
        <v>1.8450184501845018E-2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  <c r="U1937" s="11"/>
      <c r="V1937" s="11"/>
      <c r="W1937" s="11"/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5">
        <f t="shared" si="181"/>
        <v>1.6592268460615102E-2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  <c r="U1938" s="11"/>
      <c r="V1938" s="11"/>
      <c r="W1938" s="11"/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5">
        <f t="shared" si="181"/>
        <v>2.5812883299064504E-2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  <c r="U1939" s="11"/>
      <c r="V1939" s="11"/>
      <c r="W1939" s="11"/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5">
        <f t="shared" si="181"/>
        <v>6.5554916618746403E-3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  <c r="U1940" s="11"/>
      <c r="V1940" s="11"/>
      <c r="W1940" s="11"/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5">
        <f t="shared" si="181"/>
        <v>8.6720867208672087E-3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  <c r="U1941" s="11"/>
      <c r="V1941" s="11"/>
      <c r="W1941" s="11"/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5">
        <f t="shared" si="181"/>
        <v>2.7902790279027902E-2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  <c r="U1942" s="11"/>
      <c r="V1942" s="11"/>
      <c r="W1942" s="11"/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5">
        <f t="shared" si="181"/>
        <v>1.5487039808860178E-2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  <c r="U1943" s="11"/>
      <c r="V1943" s="11"/>
      <c r="W1943" s="11"/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5">
        <f t="shared" si="181"/>
        <v>1.1436936730866005E-2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  <c r="U1944" s="11"/>
      <c r="V1944" s="11"/>
      <c r="W1944" s="11"/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5">
        <f t="shared" si="181"/>
        <v>1.453159360797537E-2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  <c r="U1945" s="11"/>
      <c r="V1945" s="11"/>
      <c r="W1945" s="11"/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5">
        <f t="shared" si="181"/>
        <v>5.6753616972408669E-3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  <c r="U1946" s="11"/>
      <c r="V1946" s="11"/>
      <c r="W1946" s="11"/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5">
        <f t="shared" si="181"/>
        <v>1.9539219235786653E-3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  <c r="U1947" s="11"/>
      <c r="V1947" s="11"/>
      <c r="W1947" s="11"/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5">
        <f t="shared" si="181"/>
        <v>6.2327486421511888E-3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  <c r="U1948" s="11"/>
      <c r="V1948" s="11"/>
      <c r="W1948" s="11"/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5">
        <f t="shared" si="181"/>
        <v>2.8568944315401145E-2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  <c r="U1949" s="11"/>
      <c r="V1949" s="11"/>
      <c r="W1949" s="11"/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5">
        <f t="shared" si="181"/>
        <v>5.3048508455894759E-3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  <c r="U1950" s="11"/>
      <c r="V1950" s="11"/>
      <c r="W1950" s="11"/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5">
        <f t="shared" si="181"/>
        <v>1.77920164222387E-2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  <c r="U1951" s="11"/>
      <c r="V1951" s="11"/>
      <c r="W1951" s="11"/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5">
        <f t="shared" si="181"/>
        <v>1.9491119696254378E-2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  <c r="U1952" s="11"/>
      <c r="V1952" s="11"/>
      <c r="W1952" s="11"/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5">
        <f t="shared" si="181"/>
        <v>7.8514808608386218E-3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  <c r="U1953" s="11"/>
      <c r="V1953" s="11"/>
      <c r="W1953" s="11"/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5">
        <f t="shared" si="181"/>
        <v>9.8178472628000189E-3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  <c r="U1954" s="11"/>
      <c r="V1954" s="11"/>
      <c r="W1954" s="11"/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5">
        <f t="shared" si="181"/>
        <v>4.3373067390534642E-3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  <c r="U1955" s="11"/>
      <c r="V1955" s="11"/>
      <c r="W1955" s="11"/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5">
        <f t="shared" si="181"/>
        <v>1.1874989269588009E-3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  <c r="U1956" s="11"/>
      <c r="V1956" s="11"/>
      <c r="W1956" s="11"/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5">
        <f t="shared" si="181"/>
        <v>1.7322738507527806E-3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  <c r="U1957" s="11"/>
      <c r="V1957" s="11"/>
      <c r="W1957" s="11"/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5">
        <f t="shared" si="181"/>
        <v>2.0689264255753315E-3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  <c r="U1958" s="11"/>
      <c r="V1958" s="11"/>
      <c r="W1958" s="11"/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5">
        <f t="shared" si="181"/>
        <v>1.31339598232169E-2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  <c r="U1959" s="11"/>
      <c r="V1959" s="11"/>
      <c r="W1959" s="11"/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5">
        <f t="shared" si="181"/>
        <v>1.3493877302442571E-2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  <c r="U1960" s="11"/>
      <c r="V1960" s="11"/>
      <c r="W1960" s="11"/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5">
        <f t="shared" si="181"/>
        <v>2.7052134056084687E-2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  <c r="U1961" s="11"/>
      <c r="V1961" s="11"/>
      <c r="W1961" s="11"/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5">
        <f t="shared" si="181"/>
        <v>3.9984490864149663E-4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  <c r="U1962" s="11"/>
      <c r="V1962" s="11"/>
      <c r="W1962" s="11"/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5">
        <f t="shared" si="181"/>
        <v>1.4773184128696961E-2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  <c r="U1963" s="11"/>
      <c r="V1963" s="11"/>
      <c r="W1963" s="11"/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5">
        <f t="shared" si="181"/>
        <v>1.5861085914215367E-2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  <c r="U1964" s="11"/>
      <c r="V1964" s="11"/>
      <c r="W1964" s="11"/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5">
        <f t="shared" si="181"/>
        <v>8.5034013605442185E-3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  <c r="U1965" s="11"/>
      <c r="V1965" s="11"/>
      <c r="W1965" s="11"/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5">
        <f t="shared" si="181"/>
        <v>5.5324468289103127E-3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  <c r="U1966" s="11"/>
      <c r="V1966" s="11"/>
      <c r="W1966" s="11"/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5">
        <f t="shared" si="181"/>
        <v>7.8542016165929537E-3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  <c r="U1967" s="11"/>
      <c r="V1967" s="11"/>
      <c r="W1967" s="11"/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5">
        <f t="shared" si="181"/>
        <v>7.3182615196474045E-3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  <c r="U1968" s="11"/>
      <c r="V1968" s="11"/>
      <c r="W1968" s="11"/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5">
        <f t="shared" si="181"/>
        <v>5.4710507119120309E-3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  <c r="U1969" s="11"/>
      <c r="V1969" s="11"/>
      <c r="W1969" s="11"/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5">
        <f t="shared" si="181"/>
        <v>3.5793743815051618E-3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  <c r="U1970" s="11"/>
      <c r="V1970" s="11"/>
      <c r="W1970" s="11"/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5">
        <f t="shared" si="181"/>
        <v>1.6293085584029841E-2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  <c r="U1971" s="11"/>
      <c r="V1971" s="11"/>
      <c r="W1971" s="11"/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5">
        <f t="shared" si="181"/>
        <v>1.2387347587913058E-2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  <c r="U1972" s="11"/>
      <c r="V1972" s="11"/>
      <c r="W1972" s="11"/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5">
        <f t="shared" si="181"/>
        <v>3.6716662760075841E-3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  <c r="U1973" s="11"/>
      <c r="V1973" s="11"/>
      <c r="W1973" s="11"/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5">
        <f t="shared" si="181"/>
        <v>1.4114577155734788E-2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  <c r="U1974" s="11"/>
      <c r="V1974" s="11"/>
      <c r="W1974" s="11"/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5">
        <f t="shared" si="181"/>
        <v>4.0332332917116503E-3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  <c r="U1975" s="11"/>
      <c r="V1975" s="11"/>
      <c r="W1975" s="11"/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5">
        <f t="shared" si="181"/>
        <v>5.3529198713168713E-3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  <c r="U1976" s="11"/>
      <c r="V1976" s="11"/>
      <c r="W1976" s="11"/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5">
        <f t="shared" si="181"/>
        <v>7.5763610348650364E-3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  <c r="U1977" s="11"/>
      <c r="V1977" s="11"/>
      <c r="W1977" s="11"/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5">
        <f t="shared" si="181"/>
        <v>3.4117137911136755E-2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  <c r="U1978" s="11"/>
      <c r="V1978" s="11"/>
      <c r="W1978" s="11"/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5">
        <f t="shared" si="181"/>
        <v>4.0812268535779083E-3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  <c r="U1979" s="11"/>
      <c r="V1979" s="11"/>
      <c r="W1979" s="11"/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5">
        <f t="shared" si="181"/>
        <v>7.5571278450029965E-4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  <c r="U1980" s="11"/>
      <c r="V1980" s="11"/>
      <c r="W1980" s="11"/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5">
        <f t="shared" si="181"/>
        <v>3.5378234448557111E-3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  <c r="U1981" s="11"/>
      <c r="V1981" s="11"/>
      <c r="W1981" s="11"/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5">
        <f t="shared" si="181"/>
        <v>1.0963181128492936E-2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  <c r="U1982" s="11"/>
      <c r="V1982" s="11"/>
      <c r="W1982" s="11"/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5">
        <f t="shared" si="181"/>
        <v>3.1496062992125984E-2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  <c r="U1983" s="11"/>
      <c r="V1983" s="11"/>
      <c r="W1983" s="11"/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  <c r="U1984" s="11"/>
      <c r="V1984" s="11"/>
      <c r="W1984" s="11"/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5">
        <f t="shared" si="181"/>
        <v>1.127554615926709E-2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  <c r="U1985" s="11"/>
      <c r="V1985" s="11"/>
      <c r="W1985" s="11"/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21.146666666666665</v>
      </c>
      <c r="P1986" s="5">
        <f t="shared" si="181"/>
        <v>2.2068095838587644E-3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  <c r="U1986" s="11"/>
      <c r="V1986" s="11"/>
      <c r="W1986" s="11"/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(E1987/D1987)*100</f>
        <v>3.1875</v>
      </c>
      <c r="P1987" s="5">
        <f t="shared" ref="P1987:P2050" si="187">AVERAGE(L1987/E1987)</f>
        <v>7.8431372549019607E-2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MID(N1987,FIND("/",N1987)+1,LEN(N1987))</f>
        <v>people</v>
      </c>
      <c r="S1987" s="11">
        <f t="shared" ref="S1987:S2050" si="190">J1987/$Z$4+25569</f>
        <v>42555.698738425926</v>
      </c>
      <c r="T1987" s="11">
        <f t="shared" ref="T1987:T2050" si="191">I1987/$Z$4+DATE(1970,1,1)</f>
        <v>42584.958333333328</v>
      </c>
      <c r="U1987" s="11"/>
      <c r="V1987" s="11"/>
      <c r="W1987" s="11"/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  <c r="U1988" s="11"/>
      <c r="V1988" s="11"/>
      <c r="W1988" s="11"/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5">
        <f t="shared" si="187"/>
        <v>1.1986301369863013E-2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  <c r="U1989" s="11"/>
      <c r="V1989" s="11"/>
      <c r="W1989" s="11"/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5">
        <f t="shared" si="187"/>
        <v>0.04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  <c r="U1990" s="11"/>
      <c r="V1990" s="11"/>
      <c r="W1990" s="11"/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5">
        <f t="shared" si="187"/>
        <v>0.02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  <c r="U1991" s="11"/>
      <c r="V1991" s="11"/>
      <c r="W1991" s="11"/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5">
        <f t="shared" si="187"/>
        <v>9.823182711198428E-3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  <c r="U1992" s="11"/>
      <c r="V1992" s="11"/>
      <c r="W1992" s="11"/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5">
        <f t="shared" si="187"/>
        <v>2.1428571428571429E-2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  <c r="U1993" s="11"/>
      <c r="V1993" s="11"/>
      <c r="W1993" s="11"/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  <c r="U1994" s="11"/>
      <c r="V1994" s="11"/>
      <c r="W1994" s="11"/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  <c r="U1995" s="11"/>
      <c r="V1995" s="11"/>
      <c r="W1995" s="11"/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  <c r="U1996" s="11"/>
      <c r="V1996" s="11"/>
      <c r="W1996" s="11"/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5">
        <f t="shared" si="187"/>
        <v>3.8461538461538464E-2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  <c r="U1997" s="11"/>
      <c r="V1997" s="11"/>
      <c r="W1997" s="11"/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  <c r="U1998" s="11"/>
      <c r="V1998" s="11"/>
      <c r="W1998" s="11"/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  <c r="U1999" s="11"/>
      <c r="V1999" s="11"/>
      <c r="W1999" s="11"/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5">
        <f t="shared" si="187"/>
        <v>4.5801526717557254E-3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  <c r="U2000" s="11"/>
      <c r="V2000" s="11"/>
      <c r="W2000" s="11"/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5">
        <f t="shared" si="187"/>
        <v>2.9661016949152543E-2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  <c r="U2001" s="11"/>
      <c r="V2001" s="11"/>
      <c r="W2001" s="11"/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5">
        <f t="shared" si="187"/>
        <v>0.04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  <c r="U2002" s="11"/>
      <c r="V2002" s="11"/>
      <c r="W2002" s="11"/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5">
        <f t="shared" si="187"/>
        <v>7.7888957087324127E-3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  <c r="U2003" s="11"/>
      <c r="V2003" s="11"/>
      <c r="W2003" s="11"/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5">
        <f t="shared" si="187"/>
        <v>1.2684840029406688E-2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  <c r="U2004" s="11"/>
      <c r="V2004" s="11"/>
      <c r="W2004" s="11"/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5">
        <f t="shared" si="187"/>
        <v>1.0897435897435897E-2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  <c r="U2005" s="11"/>
      <c r="V2005" s="11"/>
      <c r="W2005" s="11"/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5">
        <f t="shared" si="187"/>
        <v>3.020213933526627E-3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  <c r="U2006" s="11"/>
      <c r="V2006" s="11"/>
      <c r="W2006" s="11"/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5">
        <f t="shared" si="187"/>
        <v>5.1476888090053827E-3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  <c r="U2007" s="11"/>
      <c r="V2007" s="11"/>
      <c r="W2007" s="11"/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5">
        <f t="shared" si="187"/>
        <v>2.4451258876694642E-3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  <c r="U2008" s="11"/>
      <c r="V2008" s="11"/>
      <c r="W2008" s="11"/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5">
        <f t="shared" si="187"/>
        <v>1.1840026549315007E-2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  <c r="U2009" s="11"/>
      <c r="V2009" s="11"/>
      <c r="W2009" s="11"/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5">
        <f t="shared" si="187"/>
        <v>2.2294725394235999E-2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  <c r="U2010" s="11"/>
      <c r="V2010" s="11"/>
      <c r="W2010" s="11"/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5">
        <f t="shared" si="187"/>
        <v>2.6084847849310849E-3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  <c r="U2011" s="11"/>
      <c r="V2011" s="11"/>
      <c r="W2011" s="11"/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5">
        <f t="shared" si="187"/>
        <v>1.8090753718915307E-2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  <c r="U2012" s="11"/>
      <c r="V2012" s="11"/>
      <c r="W2012" s="11"/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5">
        <f t="shared" si="187"/>
        <v>2.3695525913778547E-3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  <c r="U2013" s="11"/>
      <c r="V2013" s="11"/>
      <c r="W2013" s="11"/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5">
        <f t="shared" si="187"/>
        <v>1.5581098339719029E-2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  <c r="U2014" s="11"/>
      <c r="V2014" s="11"/>
      <c r="W2014" s="11"/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5">
        <f t="shared" si="187"/>
        <v>5.7611048389744676E-3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  <c r="U2015" s="11"/>
      <c r="V2015" s="11"/>
      <c r="W2015" s="11"/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5">
        <f t="shared" si="187"/>
        <v>1.1286467598723754E-2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  <c r="U2016" s="11"/>
      <c r="V2016" s="11"/>
      <c r="W2016" s="11"/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5">
        <f t="shared" si="187"/>
        <v>1.9911479951474985E-2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  <c r="U2017" s="11"/>
      <c r="V2017" s="11"/>
      <c r="W2017" s="11"/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5">
        <f t="shared" si="187"/>
        <v>5.1978086299249238E-3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  <c r="U2018" s="11"/>
      <c r="V2018" s="11"/>
      <c r="W2018" s="11"/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5">
        <f t="shared" si="187"/>
        <v>1.3620841806392205E-2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  <c r="U2019" s="11"/>
      <c r="V2019" s="11"/>
      <c r="W2019" s="11"/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5">
        <f t="shared" si="187"/>
        <v>6.7711704028229468E-3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  <c r="U2020" s="11"/>
      <c r="V2020" s="11"/>
      <c r="W2020" s="11"/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5">
        <f t="shared" si="187"/>
        <v>9.1769654043871059E-3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  <c r="U2021" s="11"/>
      <c r="V2021" s="11"/>
      <c r="W2021" s="11"/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5">
        <f t="shared" si="187"/>
        <v>4.2287694974003469E-2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  <c r="U2022" s="11"/>
      <c r="V2022" s="11"/>
      <c r="W2022" s="11"/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5">
        <f t="shared" si="187"/>
        <v>6.7591604411241547E-3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  <c r="U2023" s="11"/>
      <c r="V2023" s="11"/>
      <c r="W2023" s="11"/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5">
        <f t="shared" si="187"/>
        <v>2.5971535197423625E-3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  <c r="U2024" s="11"/>
      <c r="V2024" s="11"/>
      <c r="W2024" s="11"/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5">
        <f t="shared" si="187"/>
        <v>2.1863135532859735E-3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  <c r="U2025" s="11"/>
      <c r="V2025" s="11"/>
      <c r="W2025" s="11"/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5">
        <f t="shared" si="187"/>
        <v>4.4844964551123256E-3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  <c r="U2026" s="11"/>
      <c r="V2026" s="11"/>
      <c r="W2026" s="11"/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5">
        <f t="shared" si="187"/>
        <v>4.5302013422818792E-3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  <c r="U2027" s="11"/>
      <c r="V2027" s="11"/>
      <c r="W2027" s="11"/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5">
        <f t="shared" si="187"/>
        <v>1.3604720538363365E-2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  <c r="U2028" s="11"/>
      <c r="V2028" s="11"/>
      <c r="W2028" s="11"/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5">
        <f t="shared" si="187"/>
        <v>4.4823657577193988E-3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  <c r="U2029" s="11"/>
      <c r="V2029" s="11"/>
      <c r="W2029" s="11"/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5">
        <f t="shared" si="187"/>
        <v>2.0871862615587846E-2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  <c r="U2030" s="11"/>
      <c r="V2030" s="11"/>
      <c r="W2030" s="11"/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5">
        <f t="shared" si="187"/>
        <v>1.0409745293466223E-2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  <c r="U2031" s="11"/>
      <c r="V2031" s="11"/>
      <c r="W2031" s="11"/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5">
        <f t="shared" si="187"/>
        <v>8.4306795802196015E-3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  <c r="U2032" s="11"/>
      <c r="V2032" s="11"/>
      <c r="W2032" s="11"/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5">
        <f t="shared" si="187"/>
        <v>8.4420440382218537E-3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  <c r="U2033" s="11"/>
      <c r="V2033" s="11"/>
      <c r="W2033" s="11"/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5">
        <f t="shared" si="187"/>
        <v>6.982523965442424E-3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  <c r="U2034" s="11"/>
      <c r="V2034" s="11"/>
      <c r="W2034" s="11"/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5">
        <f t="shared" si="187"/>
        <v>3.5371286574581925E-3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  <c r="U2035" s="11"/>
      <c r="V2035" s="11"/>
      <c r="W2035" s="11"/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5">
        <f t="shared" si="187"/>
        <v>1.6836825212443115E-3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  <c r="U2036" s="11"/>
      <c r="V2036" s="11"/>
      <c r="W2036" s="11"/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5">
        <f t="shared" si="187"/>
        <v>3.8145073771032652E-3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  <c r="U2037" s="11"/>
      <c r="V2037" s="11"/>
      <c r="W2037" s="11"/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5">
        <f t="shared" si="187"/>
        <v>2.146808268249769E-2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  <c r="U2038" s="11"/>
      <c r="V2038" s="11"/>
      <c r="W2038" s="11"/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5">
        <f t="shared" si="187"/>
        <v>1.4277327603765221E-2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  <c r="U2039" s="11"/>
      <c r="V2039" s="11"/>
      <c r="W2039" s="11"/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5">
        <f t="shared" si="187"/>
        <v>6.0640290122172353E-3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  <c r="U2040" s="11"/>
      <c r="V2040" s="11"/>
      <c r="W2040" s="11"/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5">
        <f t="shared" si="187"/>
        <v>2.2258634764581167E-3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  <c r="U2041" s="11"/>
      <c r="V2041" s="11"/>
      <c r="W2041" s="11"/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5">
        <f t="shared" si="187"/>
        <v>3.6399584158256254E-2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  <c r="U2042" s="11"/>
      <c r="V2042" s="11"/>
      <c r="W2042" s="11"/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5">
        <f t="shared" si="187"/>
        <v>6.9456502865080745E-3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  <c r="U2043" s="11"/>
      <c r="V2043" s="11"/>
      <c r="W2043" s="11"/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5">
        <f t="shared" si="187"/>
        <v>1.1333279365336355E-2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  <c r="U2044" s="11"/>
      <c r="V2044" s="11"/>
      <c r="W2044" s="11"/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5">
        <f t="shared" si="187"/>
        <v>2.752817001854229E-2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  <c r="U2045" s="11"/>
      <c r="V2045" s="11"/>
      <c r="W2045" s="11"/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5">
        <f t="shared" si="187"/>
        <v>1.1089206505667817E-2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  <c r="U2046" s="11"/>
      <c r="V2046" s="11"/>
      <c r="W2046" s="11"/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5">
        <f t="shared" si="187"/>
        <v>6.5520661305266239E-3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  <c r="U2047" s="11"/>
      <c r="V2047" s="11"/>
      <c r="W2047" s="11"/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5">
        <f t="shared" si="187"/>
        <v>1.7919075144508672E-2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  <c r="U2048" s="11"/>
      <c r="V2048" s="11"/>
      <c r="W2048" s="11"/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5">
        <f t="shared" si="187"/>
        <v>4.388789268766285E-3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  <c r="U2049" s="11"/>
      <c r="V2049" s="11"/>
      <c r="W2049" s="11"/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148.33229411764705</v>
      </c>
      <c r="P2050" s="5">
        <f t="shared" si="187"/>
        <v>1.0889699557710054E-2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  <c r="U2050" s="11"/>
      <c r="V2050" s="11"/>
      <c r="W2050" s="11"/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(E2051/D2051)*100</f>
        <v>120.19070000000001</v>
      </c>
      <c r="P2051" s="5">
        <f t="shared" ref="P2051:P2114" si="193">AVERAGE(L2051/E2051)</f>
        <v>1.2347045154075982E-2</v>
      </c>
      <c r="Q2051" t="str">
        <f t="shared" ref="Q2051:Q2114" si="194">LEFT(N2051,FIND("/",N2051)-1)</f>
        <v>technology</v>
      </c>
      <c r="R2051" t="str">
        <f t="shared" ref="R2051:R2114" si="195">MID(N2051,FIND("/",N2051)+1,LEN(N2051))</f>
        <v>hardware</v>
      </c>
      <c r="S2051" s="11">
        <f t="shared" ref="S2051:S2114" si="196">J2051/$Z$4+25569</f>
        <v>41575.527349537035</v>
      </c>
      <c r="T2051" s="11">
        <f t="shared" ref="T2051:T2114" si="197">I2051/$Z$4+DATE(1970,1,1)</f>
        <v>41610.957638888889</v>
      </c>
      <c r="U2051" s="11"/>
      <c r="V2051" s="11"/>
      <c r="W2051" s="11"/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5">
        <f t="shared" si="193"/>
        <v>3.5920299194962704E-3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  <c r="U2052" s="11"/>
      <c r="V2052" s="11"/>
      <c r="W2052" s="11"/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5">
        <f t="shared" si="193"/>
        <v>2.3204525841403777E-2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  <c r="U2053" s="11"/>
      <c r="V2053" s="11"/>
      <c r="W2053" s="11"/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5">
        <f t="shared" si="193"/>
        <v>3.0647390723074481E-3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  <c r="U2054" s="11"/>
      <c r="V2054" s="11"/>
      <c r="W2054" s="11"/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5">
        <f t="shared" si="193"/>
        <v>2.3955652346070087E-2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  <c r="U2055" s="11"/>
      <c r="V2055" s="11"/>
      <c r="W2055" s="11"/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5">
        <f t="shared" si="193"/>
        <v>1.5619890836833765E-2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  <c r="U2056" s="11"/>
      <c r="V2056" s="11"/>
      <c r="W2056" s="11"/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5">
        <f t="shared" si="193"/>
        <v>1.0054753608760578E-2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  <c r="U2057" s="11"/>
      <c r="V2057" s="11"/>
      <c r="W2057" s="11"/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5">
        <f t="shared" si="193"/>
        <v>7.2204989182285016E-3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  <c r="U2058" s="11"/>
      <c r="V2058" s="11"/>
      <c r="W2058" s="11"/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5">
        <f t="shared" si="193"/>
        <v>2.1954960683808016E-2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  <c r="U2059" s="11"/>
      <c r="V2059" s="11"/>
      <c r="W2059" s="11"/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5">
        <f t="shared" si="193"/>
        <v>9.5171773444753943E-2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  <c r="U2060" s="11"/>
      <c r="V2060" s="11"/>
      <c r="W2060" s="11"/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5">
        <f t="shared" si="193"/>
        <v>8.7134326277389217E-3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  <c r="U2061" s="11"/>
      <c r="V2061" s="11"/>
      <c r="W2061" s="11"/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5">
        <f t="shared" si="193"/>
        <v>2.7780040733197557E-2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  <c r="U2062" s="11"/>
      <c r="V2062" s="11"/>
      <c r="W2062" s="11"/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5">
        <f t="shared" si="193"/>
        <v>6.4862861378799114E-3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  <c r="U2063" s="11"/>
      <c r="V2063" s="11"/>
      <c r="W2063" s="11"/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5">
        <f t="shared" si="193"/>
        <v>1.7655705054054288E-3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  <c r="U2064" s="11"/>
      <c r="V2064" s="11"/>
      <c r="W2064" s="11"/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5">
        <f t="shared" si="193"/>
        <v>8.2742316784869974E-3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  <c r="U2065" s="11"/>
      <c r="V2065" s="11"/>
      <c r="W2065" s="11"/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5">
        <f t="shared" si="193"/>
        <v>1.1605795844985306E-2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  <c r="U2066" s="11"/>
      <c r="V2066" s="11"/>
      <c r="W2066" s="11"/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5">
        <f t="shared" si="193"/>
        <v>1.9526629817891588E-2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  <c r="U2067" s="11"/>
      <c r="V2067" s="11"/>
      <c r="W2067" s="11"/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5">
        <f t="shared" si="193"/>
        <v>1.4867337602927721E-2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  <c r="U2068" s="11"/>
      <c r="V2068" s="11"/>
      <c r="W2068" s="11"/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5">
        <f t="shared" si="193"/>
        <v>1.5923566878980892E-2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  <c r="U2069" s="11"/>
      <c r="V2069" s="11"/>
      <c r="W2069" s="11"/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5">
        <f t="shared" si="193"/>
        <v>2.889078030576329E-3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  <c r="U2070" s="11"/>
      <c r="V2070" s="11"/>
      <c r="W2070" s="11"/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5">
        <f t="shared" si="193"/>
        <v>4.0963607339370087E-3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  <c r="U2071" s="11"/>
      <c r="V2071" s="11"/>
      <c r="W2071" s="11"/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5">
        <f t="shared" si="193"/>
        <v>3.857217408403692E-3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  <c r="U2072" s="11"/>
      <c r="V2072" s="11"/>
      <c r="W2072" s="11"/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5">
        <f t="shared" si="193"/>
        <v>4.9513767677127488E-3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  <c r="U2073" s="11"/>
      <c r="V2073" s="11"/>
      <c r="W2073" s="11"/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5">
        <f t="shared" si="193"/>
        <v>4.4206989756608948E-3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  <c r="U2074" s="11"/>
      <c r="V2074" s="11"/>
      <c r="W2074" s="11"/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5">
        <f t="shared" si="193"/>
        <v>3.0798607902922789E-3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  <c r="U2075" s="11"/>
      <c r="V2075" s="11"/>
      <c r="W2075" s="11"/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5">
        <f t="shared" si="193"/>
        <v>4.8780487804878049E-3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  <c r="U2076" s="11"/>
      <c r="V2076" s="11"/>
      <c r="W2076" s="11"/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5">
        <f t="shared" si="193"/>
        <v>4.886170112608345E-2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  <c r="U2077" s="11"/>
      <c r="V2077" s="11"/>
      <c r="W2077" s="11"/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5">
        <f t="shared" si="193"/>
        <v>8.5945332702155909E-3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  <c r="U2078" s="11"/>
      <c r="V2078" s="11"/>
      <c r="W2078" s="11"/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5">
        <f t="shared" si="193"/>
        <v>3.2551857879973682E-3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  <c r="U2079" s="11"/>
      <c r="V2079" s="11"/>
      <c r="W2079" s="11"/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5">
        <f t="shared" si="193"/>
        <v>1.8291985823710986E-3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  <c r="U2080" s="11"/>
      <c r="V2080" s="11"/>
      <c r="W2080" s="11"/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5">
        <f t="shared" si="193"/>
        <v>2.1063955304160737E-2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  <c r="U2081" s="11"/>
      <c r="V2081" s="11"/>
      <c r="W2081" s="11"/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5">
        <f t="shared" si="193"/>
        <v>9.8463962189838522E-3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  <c r="U2082" s="11"/>
      <c r="V2082" s="11"/>
      <c r="W2082" s="11"/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5">
        <f t="shared" si="193"/>
        <v>1.3715710723192019E-2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  <c r="U2083" s="11"/>
      <c r="V2083" s="11"/>
      <c r="W2083" s="11"/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5">
        <f t="shared" si="193"/>
        <v>2.2877784467188442E-2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  <c r="U2084" s="11"/>
      <c r="V2084" s="11"/>
      <c r="W2084" s="11"/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5">
        <f t="shared" si="193"/>
        <v>2.9411764705882353E-2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  <c r="U2085" s="11"/>
      <c r="V2085" s="11"/>
      <c r="W2085" s="11"/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5">
        <f t="shared" si="193"/>
        <v>1.4153846153846154E-2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  <c r="U2086" s="11"/>
      <c r="V2086" s="11"/>
      <c r="W2086" s="11"/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5">
        <f t="shared" si="193"/>
        <v>1.119805720453319E-2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  <c r="U2087" s="11"/>
      <c r="V2087" s="11"/>
      <c r="W2087" s="11"/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5">
        <f t="shared" si="193"/>
        <v>8.6891757696127107E-3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  <c r="U2088" s="11"/>
      <c r="V2088" s="11"/>
      <c r="W2088" s="11"/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5">
        <f t="shared" si="193"/>
        <v>1.6097875080489377E-2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  <c r="U2089" s="11"/>
      <c r="V2089" s="11"/>
      <c r="W2089" s="11"/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5">
        <f t="shared" si="193"/>
        <v>2.1643022866575091E-2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  <c r="U2090" s="11"/>
      <c r="V2090" s="11"/>
      <c r="W2090" s="11"/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5">
        <f t="shared" si="193"/>
        <v>2.0597938212829858E-2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  <c r="U2091" s="11"/>
      <c r="V2091" s="11"/>
      <c r="W2091" s="11"/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5">
        <f t="shared" si="193"/>
        <v>1.7385200630648155E-2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  <c r="U2092" s="11"/>
      <c r="V2092" s="11"/>
      <c r="W2092" s="11"/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5">
        <f t="shared" si="193"/>
        <v>1.134466570129403E-2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  <c r="U2093" s="11"/>
      <c r="V2093" s="11"/>
      <c r="W2093" s="11"/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5">
        <f t="shared" si="193"/>
        <v>9.0505183478690136E-3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  <c r="U2094" s="11"/>
      <c r="V2094" s="11"/>
      <c r="W2094" s="11"/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5">
        <f t="shared" si="193"/>
        <v>1.4964216005204945E-2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  <c r="U2095" s="11"/>
      <c r="V2095" s="11"/>
      <c r="W2095" s="11"/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5">
        <f t="shared" si="193"/>
        <v>1.7065655368570753E-2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  <c r="U2096" s="11"/>
      <c r="V2096" s="11"/>
      <c r="W2096" s="11"/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5">
        <f t="shared" si="193"/>
        <v>8.8000000000000005E-3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  <c r="U2097" s="11"/>
      <c r="V2097" s="11"/>
      <c r="W2097" s="11"/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5">
        <f t="shared" si="193"/>
        <v>2.2950819672131147E-2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  <c r="U2098" s="11"/>
      <c r="V2098" s="11"/>
      <c r="W2098" s="11"/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5">
        <f t="shared" si="193"/>
        <v>1.2666666666666666E-2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  <c r="U2099" s="11"/>
      <c r="V2099" s="11"/>
      <c r="W2099" s="11"/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5">
        <f t="shared" si="193"/>
        <v>5.3156146179401996E-3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  <c r="U2100" s="11"/>
      <c r="V2100" s="11"/>
      <c r="W2100" s="11"/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5">
        <f t="shared" si="193"/>
        <v>1.5865021405187609E-2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  <c r="U2101" s="11"/>
      <c r="V2101" s="11"/>
      <c r="W2101" s="11"/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5">
        <f t="shared" si="193"/>
        <v>3.2926829268292684E-2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  <c r="U2102" s="11"/>
      <c r="V2102" s="11"/>
      <c r="W2102" s="11"/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5">
        <f t="shared" si="193"/>
        <v>1.9426048565121413E-2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  <c r="U2103" s="11"/>
      <c r="V2103" s="11"/>
      <c r="W2103" s="11"/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5">
        <f t="shared" si="193"/>
        <v>2.7941176470588237E-2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  <c r="U2104" s="11"/>
      <c r="V2104" s="11"/>
      <c r="W2104" s="11"/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5">
        <f t="shared" si="193"/>
        <v>1.0119676170362548E-2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  <c r="U2105" s="11"/>
      <c r="V2105" s="11"/>
      <c r="W2105" s="11"/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5">
        <f t="shared" si="193"/>
        <v>3.5714285714285712E-2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  <c r="U2106" s="11"/>
      <c r="V2106" s="11"/>
      <c r="W2106" s="11"/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5">
        <f t="shared" si="193"/>
        <v>1.9488188976377954E-2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  <c r="U2107" s="11"/>
      <c r="V2107" s="11"/>
      <c r="W2107" s="11"/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5">
        <f t="shared" si="193"/>
        <v>1.8683651804670912E-2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  <c r="U2108" s="11"/>
      <c r="V2108" s="11"/>
      <c r="W2108" s="11"/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5">
        <f t="shared" si="193"/>
        <v>2.691840011881225E-2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  <c r="U2109" s="11"/>
      <c r="V2109" s="11"/>
      <c r="W2109" s="11"/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5">
        <f t="shared" si="193"/>
        <v>1.1124053581828771E-2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  <c r="U2110" s="11"/>
      <c r="V2110" s="11"/>
      <c r="W2110" s="11"/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5">
        <f t="shared" si="193"/>
        <v>9.3874677305796767E-3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  <c r="U2111" s="11"/>
      <c r="V2111" s="11"/>
      <c r="W2111" s="11"/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5">
        <f t="shared" si="193"/>
        <v>1.8933731938216243E-2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  <c r="U2112" s="11"/>
      <c r="V2112" s="11"/>
      <c r="W2112" s="11"/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5">
        <f t="shared" si="193"/>
        <v>1.8309859154929577E-2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  <c r="U2113" s="11"/>
      <c r="V2113" s="11"/>
      <c r="W2113" s="11"/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100</v>
      </c>
      <c r="P2114" s="5">
        <f t="shared" si="193"/>
        <v>3.6666666666666667E-2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  <c r="U2114" s="11"/>
      <c r="V2114" s="11"/>
      <c r="W2114" s="11"/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(E2115/D2115)*100</f>
        <v>104.85714285714285</v>
      </c>
      <c r="P2115" s="5">
        <f t="shared" ref="P2115:P2178" si="199">AVERAGE(L2115/E2115)</f>
        <v>1.4577656675749319E-2</v>
      </c>
      <c r="Q2115" t="str">
        <f t="shared" ref="Q2115:Q2178" si="200">LEFT(N2115,FIND("/",N2115)-1)</f>
        <v>music</v>
      </c>
      <c r="R2115" t="str">
        <f t="shared" ref="R2115:R2178" si="201">MID(N2115,FIND("/",N2115)+1,LEN(N2115))</f>
        <v>indie rock</v>
      </c>
      <c r="S2115" s="11">
        <f t="shared" ref="S2115:S2178" si="202">J2115/$Z$4+25569</f>
        <v>41870.86546296296</v>
      </c>
      <c r="T2115" s="11">
        <f t="shared" ref="T2115:T2178" si="203">I2115/$Z$4+DATE(1970,1,1)</f>
        <v>41905.86546296296</v>
      </c>
      <c r="U2115" s="11"/>
      <c r="V2115" s="11"/>
      <c r="W2115" s="11"/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5">
        <f t="shared" si="199"/>
        <v>2.8080229226361032E-2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  <c r="U2116" s="11"/>
      <c r="V2116" s="11"/>
      <c r="W2116" s="11"/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5">
        <f t="shared" si="199"/>
        <v>1.0635155096011817E-2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  <c r="U2117" s="11"/>
      <c r="V2117" s="11"/>
      <c r="W2117" s="11"/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5">
        <f t="shared" si="199"/>
        <v>1.899492092331833E-3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  <c r="U2118" s="11"/>
      <c r="V2118" s="11"/>
      <c r="W2118" s="11"/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5">
        <f t="shared" si="199"/>
        <v>1.9740552735476594E-2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  <c r="U2119" s="11"/>
      <c r="V2119" s="11"/>
      <c r="W2119" s="11"/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5">
        <f t="shared" si="199"/>
        <v>1.2628982772581737E-2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  <c r="U2120" s="11"/>
      <c r="V2120" s="11"/>
      <c r="W2120" s="11"/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5">
        <f t="shared" si="199"/>
        <v>1.0918114143920596E-2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  <c r="U2121" s="11"/>
      <c r="V2121" s="11"/>
      <c r="W2121" s="11"/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5">
        <f t="shared" si="199"/>
        <v>8.549730311767775E-3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  <c r="U2122" s="11"/>
      <c r="V2122" s="11"/>
      <c r="W2122" s="11"/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5">
        <f t="shared" si="199"/>
        <v>3.5211267605633804E-2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  <c r="U2123" s="11"/>
      <c r="V2123" s="11"/>
      <c r="W2123" s="11"/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5">
        <f t="shared" si="199"/>
        <v>9.6774193548387101E-3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  <c r="U2124" s="11"/>
      <c r="V2124" s="11"/>
      <c r="W2124" s="11"/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5">
        <f t="shared" si="199"/>
        <v>0.1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  <c r="U2125" s="11"/>
      <c r="V2125" s="11"/>
      <c r="W2125" s="11"/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5">
        <f t="shared" si="199"/>
        <v>4.3478260869565216E-2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  <c r="U2126" s="11"/>
      <c r="V2126" s="11"/>
      <c r="W2126" s="11"/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5">
        <f t="shared" si="199"/>
        <v>3.1690140845070422E-2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  <c r="U2127" s="11"/>
      <c r="V2127" s="11"/>
      <c r="W2127" s="11"/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5">
        <f t="shared" si="199"/>
        <v>0.2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  <c r="U2128" s="11"/>
      <c r="V2128" s="11"/>
      <c r="W2128" s="11"/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5">
        <f t="shared" si="199"/>
        <v>2.9222387320455671E-2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  <c r="U2129" s="11"/>
      <c r="V2129" s="11"/>
      <c r="W2129" s="11"/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5">
        <f t="shared" si="199"/>
        <v>0.04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  <c r="U2130" s="11"/>
      <c r="V2130" s="11"/>
      <c r="W2130" s="11"/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5">
        <f t="shared" si="199"/>
        <v>5.0847457627118647E-2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  <c r="U2131" s="11"/>
      <c r="V2131" s="11"/>
      <c r="W2131" s="11"/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5">
        <f t="shared" si="199"/>
        <v>4.7058823529411764E-2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  <c r="U2132" s="11"/>
      <c r="V2132" s="11"/>
      <c r="W2132" s="11"/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5">
        <f t="shared" si="199"/>
        <v>0.12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  <c r="U2133" s="11"/>
      <c r="V2133" s="11"/>
      <c r="W2133" s="11"/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5">
        <f t="shared" si="199"/>
        <v>4.6853037638606911E-2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  <c r="U2134" s="11"/>
      <c r="V2134" s="11"/>
      <c r="W2134" s="11"/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5">
        <f t="shared" si="199"/>
        <v>0.1875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  <c r="U2135" s="11"/>
      <c r="V2135" s="11"/>
      <c r="W2135" s="11"/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5">
        <f t="shared" si="199"/>
        <v>2.8846153846153848E-2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  <c r="U2136" s="11"/>
      <c r="V2136" s="11"/>
      <c r="W2136" s="11"/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5">
        <f t="shared" si="199"/>
        <v>4.6025104602510462E-2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  <c r="U2137" s="11"/>
      <c r="V2137" s="11"/>
      <c r="W2137" s="11"/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5">
        <f t="shared" si="199"/>
        <v>8.3875026210945697E-2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  <c r="U2138" s="11"/>
      <c r="V2138" s="11"/>
      <c r="W2138" s="11"/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5">
        <f t="shared" si="199"/>
        <v>3.759769062874041E-2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  <c r="U2139" s="11"/>
      <c r="V2139" s="11"/>
      <c r="W2139" s="11"/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5">
        <f t="shared" si="199"/>
        <v>9.375E-2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  <c r="U2140" s="11"/>
      <c r="V2140" s="11"/>
      <c r="W2140" s="11"/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5">
        <f t="shared" si="199"/>
        <v>3.4440344403444033E-2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  <c r="U2141" s="11"/>
      <c r="V2141" s="11"/>
      <c r="W2141" s="11"/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5">
        <f t="shared" si="199"/>
        <v>1.9642857142857142E-2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  <c r="U2142" s="11"/>
      <c r="V2142" s="11"/>
      <c r="W2142" s="11"/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  <c r="U2143" s="11"/>
      <c r="V2143" s="11"/>
      <c r="W2143" s="11"/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5">
        <f t="shared" si="199"/>
        <v>1.9966722129783693E-2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  <c r="U2144" s="11"/>
      <c r="V2144" s="11"/>
      <c r="W2144" s="11"/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5">
        <f t="shared" si="199"/>
        <v>2.2222222222222223E-2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  <c r="U2145" s="11"/>
      <c r="V2145" s="11"/>
      <c r="W2145" s="11"/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5">
        <f t="shared" si="199"/>
        <v>3.9538714991762765E-2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  <c r="U2146" s="11"/>
      <c r="V2146" s="11"/>
      <c r="W2146" s="11"/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5">
        <f t="shared" si="199"/>
        <v>1.9496166484118293E-2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  <c r="U2147" s="11"/>
      <c r="V2147" s="11"/>
      <c r="W2147" s="11"/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  <c r="U2148" s="11"/>
      <c r="V2148" s="11"/>
      <c r="W2148" s="11"/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5">
        <f t="shared" si="199"/>
        <v>2.0250368188512519E-2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  <c r="U2149" s="11"/>
      <c r="V2149" s="11"/>
      <c r="W2149" s="11"/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  <c r="U2150" s="11"/>
      <c r="V2150" s="11"/>
      <c r="W2150" s="11"/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  <c r="U2151" s="11"/>
      <c r="V2151" s="11"/>
      <c r="W2151" s="11"/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5">
        <f t="shared" si="199"/>
        <v>9.876543209876543E-3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  <c r="U2152" s="11"/>
      <c r="V2152" s="11"/>
      <c r="W2152" s="11"/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5">
        <f t="shared" si="199"/>
        <v>5.0847457627118647E-2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  <c r="U2153" s="11"/>
      <c r="V2153" s="11"/>
      <c r="W2153" s="11"/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5">
        <f t="shared" si="199"/>
        <v>0.08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  <c r="U2154" s="11"/>
      <c r="V2154" s="11"/>
      <c r="W2154" s="11"/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5">
        <f t="shared" si="199"/>
        <v>0.11764705882352941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  <c r="U2155" s="11"/>
      <c r="V2155" s="11"/>
      <c r="W2155" s="11"/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  <c r="U2156" s="11"/>
      <c r="V2156" s="11"/>
      <c r="W2156" s="11"/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5">
        <f t="shared" si="199"/>
        <v>4.3478260869565216E-2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  <c r="U2157" s="11"/>
      <c r="V2157" s="11"/>
      <c r="W2157" s="11"/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5">
        <f t="shared" si="199"/>
        <v>5.5592766242464835E-2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  <c r="U2158" s="11"/>
      <c r="V2158" s="11"/>
      <c r="W2158" s="11"/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5">
        <f t="shared" si="199"/>
        <v>2.6958002270147559E-3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  <c r="U2159" s="11"/>
      <c r="V2159" s="11"/>
      <c r="W2159" s="11"/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5">
        <f t="shared" si="199"/>
        <v>1.5730817886192842E-2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  <c r="U2160" s="11"/>
      <c r="V2160" s="11"/>
      <c r="W2160" s="11"/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5">
        <f t="shared" si="199"/>
        <v>7.6923076923076927E-2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  <c r="U2161" s="11"/>
      <c r="V2161" s="11"/>
      <c r="W2161" s="11"/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5">
        <f t="shared" si="199"/>
        <v>0.18823529411764706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  <c r="U2162" s="11"/>
      <c r="V2162" s="11"/>
      <c r="W2162" s="11"/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5">
        <f t="shared" si="199"/>
        <v>2.8077753779697623E-2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  <c r="U2163" s="11"/>
      <c r="V2163" s="11"/>
      <c r="W2163" s="11"/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5">
        <f t="shared" si="199"/>
        <v>1.1480601741884403E-2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  <c r="U2164" s="11"/>
      <c r="V2164" s="11"/>
      <c r="W2164" s="11"/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5">
        <f t="shared" si="199"/>
        <v>1.3313161875945537E-2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  <c r="U2165" s="11"/>
      <c r="V2165" s="11"/>
      <c r="W2165" s="11"/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5">
        <f t="shared" si="199"/>
        <v>1.470327723649247E-2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  <c r="U2166" s="11"/>
      <c r="V2166" s="11"/>
      <c r="W2166" s="11"/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5">
        <f t="shared" si="199"/>
        <v>3.3756491633006348E-2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  <c r="U2167" s="11"/>
      <c r="V2167" s="11"/>
      <c r="W2167" s="11"/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5">
        <f t="shared" si="199"/>
        <v>1.0914051841746248E-2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  <c r="U2168" s="11"/>
      <c r="V2168" s="11"/>
      <c r="W2168" s="11"/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5">
        <f t="shared" si="199"/>
        <v>4.4444444444444446E-2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  <c r="U2169" s="11"/>
      <c r="V2169" s="11"/>
      <c r="W2169" s="11"/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5">
        <f t="shared" si="199"/>
        <v>1.5535975149750808E-2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  <c r="U2170" s="11"/>
      <c r="V2170" s="11"/>
      <c r="W2170" s="11"/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5">
        <f t="shared" si="199"/>
        <v>4.5751633986928102E-2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  <c r="U2171" s="11"/>
      <c r="V2171" s="11"/>
      <c r="W2171" s="11"/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5">
        <f t="shared" si="199"/>
        <v>3.0015797788309637E-2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  <c r="U2172" s="11"/>
      <c r="V2172" s="11"/>
      <c r="W2172" s="11"/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5">
        <f t="shared" si="199"/>
        <v>1.1077068112184774E-2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  <c r="U2173" s="11"/>
      <c r="V2173" s="11"/>
      <c r="W2173" s="11"/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5">
        <f t="shared" si="199"/>
        <v>1.2999999999999999E-2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  <c r="U2174" s="11"/>
      <c r="V2174" s="11"/>
      <c r="W2174" s="11"/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5">
        <f t="shared" si="199"/>
        <v>1.6882386043894203E-2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  <c r="U2175" s="11"/>
      <c r="V2175" s="11"/>
      <c r="W2175" s="11"/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5">
        <f t="shared" si="199"/>
        <v>1.529497450837582E-2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  <c r="U2176" s="11"/>
      <c r="V2176" s="11"/>
      <c r="W2176" s="11"/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5">
        <f t="shared" si="199"/>
        <v>1.4857142857142857E-2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  <c r="U2177" s="11"/>
      <c r="V2177" s="11"/>
      <c r="W2177" s="11"/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126.02</v>
      </c>
      <c r="P2178" s="5">
        <f t="shared" si="199"/>
        <v>1.1268052690049199E-2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  <c r="U2178" s="11"/>
      <c r="V2178" s="11"/>
      <c r="W2178" s="11"/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(E2179/D2179)*100</f>
        <v>100.12</v>
      </c>
      <c r="P2179" s="5">
        <f t="shared" ref="P2179:P2242" si="205">AVERAGE(L2179/E2179)</f>
        <v>1.5181781861765881E-2</v>
      </c>
      <c r="Q2179" t="str">
        <f t="shared" ref="Q2179:Q2242" si="206">LEFT(N2179,FIND("/",N2179)-1)</f>
        <v>music</v>
      </c>
      <c r="R2179" t="str">
        <f t="shared" ref="R2179:R2242" si="207">MID(N2179,FIND("/",N2179)+1,LEN(N2179))</f>
        <v>rock</v>
      </c>
      <c r="S2179" s="11">
        <f t="shared" ref="S2179:S2242" si="208">J2179/$Z$4+25569</f>
        <v>42502.250775462962</v>
      </c>
      <c r="T2179" s="11">
        <f t="shared" ref="T2179:T2242" si="209">I2179/$Z$4+DATE(1970,1,1)</f>
        <v>42527.250775462962</v>
      </c>
      <c r="U2179" s="11"/>
      <c r="V2179" s="11"/>
      <c r="W2179" s="11"/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5">
        <f t="shared" si="205"/>
        <v>2.4783612233121755E-2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  <c r="U2180" s="11"/>
      <c r="V2180" s="11"/>
      <c r="W2180" s="11"/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5">
        <f t="shared" si="205"/>
        <v>1.3011152416356878E-2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  <c r="U2181" s="11"/>
      <c r="V2181" s="11"/>
      <c r="W2181" s="11"/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5">
        <f t="shared" si="205"/>
        <v>1.4554383948380451E-2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  <c r="U2182" s="11"/>
      <c r="V2182" s="11"/>
      <c r="W2182" s="11"/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5">
        <f t="shared" si="205"/>
        <v>1.7308948399738733E-2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  <c r="U2183" s="11"/>
      <c r="V2183" s="11"/>
      <c r="W2183" s="11"/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5">
        <f t="shared" si="205"/>
        <v>2.2639109697933226E-2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  <c r="U2184" s="11"/>
      <c r="V2184" s="11"/>
      <c r="W2184" s="11"/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5">
        <f t="shared" si="205"/>
        <v>3.1679345974792779E-2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  <c r="U2185" s="11"/>
      <c r="V2185" s="11"/>
      <c r="W2185" s="11"/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5">
        <f t="shared" si="205"/>
        <v>9.3418557280325904E-3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  <c r="U2186" s="11"/>
      <c r="V2186" s="11"/>
      <c r="W2186" s="11"/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5">
        <f t="shared" si="205"/>
        <v>6.7098553019165627E-3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  <c r="U2187" s="11"/>
      <c r="V2187" s="11"/>
      <c r="W2187" s="11"/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5">
        <f t="shared" si="205"/>
        <v>1.7870982448142239E-2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  <c r="U2188" s="11"/>
      <c r="V2188" s="11"/>
      <c r="W2188" s="11"/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5">
        <f t="shared" si="205"/>
        <v>1.7552980483273667E-2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  <c r="U2189" s="11"/>
      <c r="V2189" s="11"/>
      <c r="W2189" s="11"/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5">
        <f t="shared" si="205"/>
        <v>2.2698167365864431E-2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  <c r="U2190" s="11"/>
      <c r="V2190" s="11"/>
      <c r="W2190" s="11"/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5">
        <f t="shared" si="205"/>
        <v>1.4571948998178506E-2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  <c r="U2191" s="11"/>
      <c r="V2191" s="11"/>
      <c r="W2191" s="11"/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5">
        <f t="shared" si="205"/>
        <v>1.5309613410879233E-2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  <c r="U2192" s="11"/>
      <c r="V2192" s="11"/>
      <c r="W2192" s="11"/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5">
        <f t="shared" si="205"/>
        <v>2.7839643652561249E-2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  <c r="U2193" s="11"/>
      <c r="V2193" s="11"/>
      <c r="W2193" s="11"/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5">
        <f t="shared" si="205"/>
        <v>2.4955910967051569E-2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  <c r="U2194" s="11"/>
      <c r="V2194" s="11"/>
      <c r="W2194" s="11"/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5">
        <f t="shared" si="205"/>
        <v>1.3219170007073804E-2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  <c r="U2195" s="11"/>
      <c r="V2195" s="11"/>
      <c r="W2195" s="11"/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5">
        <f t="shared" si="205"/>
        <v>1.6338835439269034E-2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  <c r="U2196" s="11"/>
      <c r="V2196" s="11"/>
      <c r="W2196" s="11"/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5">
        <f t="shared" si="205"/>
        <v>2.077687443541102E-2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  <c r="U2197" s="11"/>
      <c r="V2197" s="11"/>
      <c r="W2197" s="11"/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5">
        <f t="shared" si="205"/>
        <v>1.4682813578465207E-2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  <c r="U2198" s="11"/>
      <c r="V2198" s="11"/>
      <c r="W2198" s="11"/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5">
        <f t="shared" si="205"/>
        <v>1.5176510351063528E-2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  <c r="U2199" s="11"/>
      <c r="V2199" s="11"/>
      <c r="W2199" s="11"/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5">
        <f t="shared" si="205"/>
        <v>1.2246740786726114E-2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  <c r="U2200" s="11"/>
      <c r="V2200" s="11"/>
      <c r="W2200" s="11"/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5">
        <f t="shared" si="205"/>
        <v>1.8974901723616572E-2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  <c r="U2201" s="11"/>
      <c r="V2201" s="11"/>
      <c r="W2201" s="11"/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5">
        <f t="shared" si="205"/>
        <v>2.4255279904085585E-2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  <c r="U2202" s="11"/>
      <c r="V2202" s="11"/>
      <c r="W2202" s="11"/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5">
        <f t="shared" si="205"/>
        <v>6.6509893346635304E-2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  <c r="U2203" s="11"/>
      <c r="V2203" s="11"/>
      <c r="W2203" s="11"/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5">
        <f t="shared" si="205"/>
        <v>2.5597103018576539E-2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  <c r="U2204" s="11"/>
      <c r="V2204" s="11"/>
      <c r="W2204" s="11"/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5">
        <f t="shared" si="205"/>
        <v>2.2820629849383843E-2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  <c r="U2205" s="11"/>
      <c r="V2205" s="11"/>
      <c r="W2205" s="11"/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5">
        <f t="shared" si="205"/>
        <v>3.6628198695434017E-2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  <c r="U2206" s="11"/>
      <c r="V2206" s="11"/>
      <c r="W2206" s="11"/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5">
        <f t="shared" si="205"/>
        <v>2.368421052631579E-2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  <c r="U2207" s="11"/>
      <c r="V2207" s="11"/>
      <c r="W2207" s="11"/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5">
        <f t="shared" si="205"/>
        <v>3.0088495575221239E-2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  <c r="U2208" s="11"/>
      <c r="V2208" s="11"/>
      <c r="W2208" s="11"/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5">
        <f t="shared" si="205"/>
        <v>3.5000000000000001E-3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  <c r="U2209" s="11"/>
      <c r="V2209" s="11"/>
      <c r="W2209" s="11"/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5">
        <f t="shared" si="205"/>
        <v>2.3622047244094488E-2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  <c r="U2210" s="11"/>
      <c r="V2210" s="11"/>
      <c r="W2210" s="11"/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5">
        <f t="shared" si="205"/>
        <v>1.9893899204244031E-2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  <c r="U2211" s="11"/>
      <c r="V2211" s="11"/>
      <c r="W2211" s="11"/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5">
        <f t="shared" si="205"/>
        <v>1.6154363921920576E-2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  <c r="U2212" s="11"/>
      <c r="V2212" s="11"/>
      <c r="W2212" s="11"/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5">
        <f t="shared" si="205"/>
        <v>2.4539877300613498E-2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  <c r="U2213" s="11"/>
      <c r="V2213" s="11"/>
      <c r="W2213" s="11"/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5">
        <f t="shared" si="205"/>
        <v>1.7922191461460003E-2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  <c r="U2214" s="11"/>
      <c r="V2214" s="11"/>
      <c r="W2214" s="11"/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5">
        <f t="shared" si="205"/>
        <v>0.1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  <c r="U2215" s="11"/>
      <c r="V2215" s="11"/>
      <c r="W2215" s="11"/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5">
        <f t="shared" si="205"/>
        <v>1.3675135754212227E-2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  <c r="U2216" s="11"/>
      <c r="V2216" s="11"/>
      <c r="W2216" s="11"/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5">
        <f t="shared" si="205"/>
        <v>3.8372093023255817E-2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  <c r="U2217" s="11"/>
      <c r="V2217" s="11"/>
      <c r="W2217" s="11"/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5">
        <f t="shared" si="205"/>
        <v>4.4164037854889593E-2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  <c r="U2218" s="11"/>
      <c r="V2218" s="11"/>
      <c r="W2218" s="11"/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5">
        <f t="shared" si="205"/>
        <v>2.1176470588235293E-2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  <c r="U2219" s="11"/>
      <c r="V2219" s="11"/>
      <c r="W2219" s="11"/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5">
        <f t="shared" si="205"/>
        <v>3.0936311903153064E-2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  <c r="U2220" s="11"/>
      <c r="V2220" s="11"/>
      <c r="W2220" s="11"/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5">
        <f t="shared" si="205"/>
        <v>1.8719211822660099E-2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  <c r="U2221" s="11"/>
      <c r="V2221" s="11"/>
      <c r="W2221" s="11"/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5">
        <f t="shared" si="205"/>
        <v>1.9491525423728815E-2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  <c r="U2222" s="11"/>
      <c r="V2222" s="11"/>
      <c r="W2222" s="11"/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5">
        <f t="shared" si="205"/>
        <v>2.6883709458626219E-2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  <c r="U2223" s="11"/>
      <c r="V2223" s="11"/>
      <c r="W2223" s="11"/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5">
        <f t="shared" si="205"/>
        <v>3.6900369003690037E-2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  <c r="U2224" s="11"/>
      <c r="V2224" s="11"/>
      <c r="W2224" s="11"/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5">
        <f t="shared" si="205"/>
        <v>4.8470747903640154E-3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  <c r="U2225" s="11"/>
      <c r="V2225" s="11"/>
      <c r="W2225" s="11"/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5">
        <f t="shared" si="205"/>
        <v>1.2173555418465968E-2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  <c r="U2226" s="11"/>
      <c r="V2226" s="11"/>
      <c r="W2226" s="11"/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5">
        <f t="shared" si="205"/>
        <v>6.0680893043323688E-3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  <c r="U2227" s="11"/>
      <c r="V2227" s="11"/>
      <c r="W2227" s="11"/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5">
        <f t="shared" si="205"/>
        <v>1.6441884086253817E-2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  <c r="U2228" s="11"/>
      <c r="V2228" s="11"/>
      <c r="W2228" s="11"/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5">
        <f t="shared" si="205"/>
        <v>1.4712351532332959E-2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  <c r="U2229" s="11"/>
      <c r="V2229" s="11"/>
      <c r="W2229" s="11"/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5">
        <f t="shared" si="205"/>
        <v>1.2260640788767891E-2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  <c r="U2230" s="11"/>
      <c r="V2230" s="11"/>
      <c r="W2230" s="11"/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5">
        <f t="shared" si="205"/>
        <v>3.9330634916117754E-2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  <c r="U2231" s="11"/>
      <c r="V2231" s="11"/>
      <c r="W2231" s="11"/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5">
        <f t="shared" si="205"/>
        <v>4.6515972351952178E-2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  <c r="U2232" s="11"/>
      <c r="V2232" s="11"/>
      <c r="W2232" s="11"/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5">
        <f t="shared" si="205"/>
        <v>3.6728745837078802E-2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  <c r="U2233" s="11"/>
      <c r="V2233" s="11"/>
      <c r="W2233" s="11"/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5">
        <f t="shared" si="205"/>
        <v>3.9854780153287618E-2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  <c r="U2234" s="11"/>
      <c r="V2234" s="11"/>
      <c r="W2234" s="11"/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5">
        <f t="shared" si="205"/>
        <v>4.7102758703770627E-2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  <c r="U2235" s="11"/>
      <c r="V2235" s="11"/>
      <c r="W2235" s="11"/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5">
        <f t="shared" si="205"/>
        <v>2.4034334763948499E-2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  <c r="U2236" s="11"/>
      <c r="V2236" s="11"/>
      <c r="W2236" s="11"/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5">
        <f t="shared" si="205"/>
        <v>7.3754452862375194E-3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  <c r="U2237" s="11"/>
      <c r="V2237" s="11"/>
      <c r="W2237" s="11"/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5">
        <f t="shared" si="205"/>
        <v>4.5215772325287583E-2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  <c r="U2238" s="11"/>
      <c r="V2238" s="11"/>
      <c r="W2238" s="11"/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5">
        <f t="shared" si="205"/>
        <v>1.5473735576998757E-2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  <c r="U2239" s="11"/>
      <c r="V2239" s="11"/>
      <c r="W2239" s="11"/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5">
        <f t="shared" si="205"/>
        <v>1.4374090247452693E-2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  <c r="U2240" s="11"/>
      <c r="V2240" s="11"/>
      <c r="W2240" s="11"/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5">
        <f t="shared" si="205"/>
        <v>1.3309725754038144E-2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  <c r="U2241" s="11"/>
      <c r="V2241" s="11"/>
      <c r="W2241" s="11"/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270.68</v>
      </c>
      <c r="P2242" s="5">
        <f t="shared" si="205"/>
        <v>7.0932466380966451E-3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  <c r="U2242" s="11"/>
      <c r="V2242" s="11"/>
      <c r="W2242" s="11"/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(E2243/D2243)*100</f>
        <v>806.4</v>
      </c>
      <c r="P2243" s="5">
        <f t="shared" ref="P2243:P2306" si="211">AVERAGE(L2243/E2243)</f>
        <v>2.0213293650793652E-2</v>
      </c>
      <c r="Q2243" t="str">
        <f t="shared" ref="Q2243:Q2306" si="212">LEFT(N2243,FIND("/",N2243)-1)</f>
        <v>games</v>
      </c>
      <c r="R2243" t="str">
        <f t="shared" ref="R2243:R2306" si="213">MID(N2243,FIND("/",N2243)+1,LEN(N2243))</f>
        <v>tabletop games</v>
      </c>
      <c r="S2243" s="11">
        <f t="shared" ref="S2243:S2306" si="214">J2243/$Z$4+25569</f>
        <v>42766.827546296292</v>
      </c>
      <c r="T2243" s="11">
        <f t="shared" ref="T2243:T2306" si="215">I2243/$Z$4+DATE(1970,1,1)</f>
        <v>42796.827546296292</v>
      </c>
      <c r="U2243" s="11"/>
      <c r="V2243" s="11"/>
      <c r="W2243" s="11"/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5">
        <f t="shared" si="211"/>
        <v>1.856484417000662E-2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  <c r="U2244" s="11"/>
      <c r="V2244" s="11"/>
      <c r="W2244" s="11"/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5">
        <f t="shared" si="211"/>
        <v>0.21875839828003224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  <c r="U2245" s="11"/>
      <c r="V2245" s="11"/>
      <c r="W2245" s="11"/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5">
        <f t="shared" si="211"/>
        <v>1.5383799267943345E-2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  <c r="U2246" s="11"/>
      <c r="V2246" s="11"/>
      <c r="W2246" s="11"/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5">
        <f t="shared" si="211"/>
        <v>1.8700238947497661E-2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  <c r="U2247" s="11"/>
      <c r="V2247" s="11"/>
      <c r="W2247" s="11"/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5">
        <f t="shared" si="211"/>
        <v>2.2772672792648822E-2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  <c r="U2248" s="11"/>
      <c r="V2248" s="11"/>
      <c r="W2248" s="11"/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5">
        <f t="shared" si="211"/>
        <v>1.9664665700683089E-2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  <c r="U2249" s="11"/>
      <c r="V2249" s="11"/>
      <c r="W2249" s="11"/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5">
        <f t="shared" si="211"/>
        <v>1.7055296469020653E-2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  <c r="U2250" s="11"/>
      <c r="V2250" s="11"/>
      <c r="W2250" s="11"/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5">
        <f t="shared" si="211"/>
        <v>3.0472320975114271E-2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  <c r="U2251" s="11"/>
      <c r="V2251" s="11"/>
      <c r="W2251" s="11"/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5">
        <f t="shared" si="211"/>
        <v>2.3422950389288613E-3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  <c r="U2252" s="11"/>
      <c r="V2252" s="11"/>
      <c r="W2252" s="11"/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5">
        <f t="shared" si="211"/>
        <v>4.2001401796784965E-2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  <c r="U2253" s="11"/>
      <c r="V2253" s="11"/>
      <c r="W2253" s="11"/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5">
        <f t="shared" si="211"/>
        <v>1.0161191593552336E-2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  <c r="U2254" s="11"/>
      <c r="V2254" s="11"/>
      <c r="W2254" s="11"/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5">
        <f t="shared" si="211"/>
        <v>9.3178036605657232E-3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  <c r="U2255" s="11"/>
      <c r="V2255" s="11"/>
      <c r="W2255" s="11"/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5">
        <f t="shared" si="211"/>
        <v>8.5689430187037841E-2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  <c r="U2256" s="11"/>
      <c r="V2256" s="11"/>
      <c r="W2256" s="11"/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5">
        <f t="shared" si="211"/>
        <v>2.3933586505343107E-2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  <c r="U2257" s="11"/>
      <c r="V2257" s="11"/>
      <c r="W2257" s="11"/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5">
        <f t="shared" si="211"/>
        <v>4.6772684752104769E-2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  <c r="U2258" s="11"/>
      <c r="V2258" s="11"/>
      <c r="W2258" s="11"/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5">
        <f t="shared" si="211"/>
        <v>1.06265916307731E-2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  <c r="U2259" s="11"/>
      <c r="V2259" s="11"/>
      <c r="W2259" s="11"/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5">
        <f t="shared" si="211"/>
        <v>6.3605336642879304E-2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  <c r="U2260" s="11"/>
      <c r="V2260" s="11"/>
      <c r="W2260" s="11"/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5">
        <f t="shared" si="211"/>
        <v>1.1033153018049382E-2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  <c r="U2261" s="11"/>
      <c r="V2261" s="11"/>
      <c r="W2261" s="11"/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5">
        <f t="shared" si="211"/>
        <v>1.0277743790529793E-2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  <c r="U2262" s="11"/>
      <c r="V2262" s="11"/>
      <c r="W2262" s="11"/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5">
        <f t="shared" si="211"/>
        <v>2.6940346375881975E-2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  <c r="U2263" s="11"/>
      <c r="V2263" s="11"/>
      <c r="W2263" s="11"/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5">
        <f t="shared" si="211"/>
        <v>3.5580892471004523E-2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  <c r="U2264" s="11"/>
      <c r="V2264" s="11"/>
      <c r="W2264" s="11"/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5">
        <f t="shared" si="211"/>
        <v>6.9236095084237248E-3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  <c r="U2265" s="11"/>
      <c r="V2265" s="11"/>
      <c r="W2265" s="11"/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5">
        <f t="shared" si="211"/>
        <v>4.1196074800962781E-2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  <c r="U2266" s="11"/>
      <c r="V2266" s="11"/>
      <c r="W2266" s="11"/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5">
        <f t="shared" si="211"/>
        <v>2.8475711892797319E-2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  <c r="U2267" s="11"/>
      <c r="V2267" s="11"/>
      <c r="W2267" s="11"/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5">
        <f t="shared" si="211"/>
        <v>4.0383014154870944E-2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  <c r="U2268" s="11"/>
      <c r="V2268" s="11"/>
      <c r="W2268" s="11"/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5">
        <f t="shared" si="211"/>
        <v>5.3084554234281581E-3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  <c r="U2269" s="11"/>
      <c r="V2269" s="11"/>
      <c r="W2269" s="11"/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5">
        <f t="shared" si="211"/>
        <v>6.7529935950988579E-3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  <c r="U2270" s="11"/>
      <c r="V2270" s="11"/>
      <c r="W2270" s="11"/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5">
        <f t="shared" si="211"/>
        <v>2.0026198352612063E-2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  <c r="U2271" s="11"/>
      <c r="V2271" s="11"/>
      <c r="W2271" s="11"/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5">
        <f t="shared" si="211"/>
        <v>9.274583199120303E-3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  <c r="U2272" s="11"/>
      <c r="V2272" s="11"/>
      <c r="W2272" s="11"/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5">
        <f t="shared" si="211"/>
        <v>2.3455438199865768E-2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  <c r="U2273" s="11"/>
      <c r="V2273" s="11"/>
      <c r="W2273" s="11"/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5">
        <f t="shared" si="211"/>
        <v>6.9585729028453489E-2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  <c r="U2274" s="11"/>
      <c r="V2274" s="11"/>
      <c r="W2274" s="11"/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5">
        <f t="shared" si="211"/>
        <v>2.6683608640406607E-2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  <c r="U2275" s="11"/>
      <c r="V2275" s="11"/>
      <c r="W2275" s="11"/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5">
        <f t="shared" si="211"/>
        <v>3.311036789297659E-2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  <c r="U2276" s="11"/>
      <c r="V2276" s="11"/>
      <c r="W2276" s="11"/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5">
        <f t="shared" si="211"/>
        <v>2.9805697038294662E-2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  <c r="U2277" s="11"/>
      <c r="V2277" s="11"/>
      <c r="W2277" s="11"/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5">
        <f t="shared" si="211"/>
        <v>1.5444810543657331E-2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  <c r="U2278" s="11"/>
      <c r="V2278" s="11"/>
      <c r="W2278" s="11"/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5">
        <f t="shared" si="211"/>
        <v>1.7261507671781189E-2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  <c r="U2279" s="11"/>
      <c r="V2279" s="11"/>
      <c r="W2279" s="11"/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5">
        <f t="shared" si="211"/>
        <v>1.8840044329516071E-2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  <c r="U2280" s="11"/>
      <c r="V2280" s="11"/>
      <c r="W2280" s="11"/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5">
        <f t="shared" si="211"/>
        <v>2.0806241872561769E-2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  <c r="U2281" s="11"/>
      <c r="V2281" s="11"/>
      <c r="W2281" s="11"/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5">
        <f t="shared" si="211"/>
        <v>1.2136382599461449E-2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  <c r="U2282" s="11"/>
      <c r="V2282" s="11"/>
      <c r="W2282" s="11"/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5">
        <f t="shared" si="211"/>
        <v>1.9819819819819819E-2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  <c r="U2283" s="11"/>
      <c r="V2283" s="11"/>
      <c r="W2283" s="11"/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5">
        <f t="shared" si="211"/>
        <v>8.6330935251798559E-3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  <c r="U2284" s="11"/>
      <c r="V2284" s="11"/>
      <c r="W2284" s="11"/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5">
        <f t="shared" si="211"/>
        <v>1.586430729163224E-2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  <c r="U2285" s="11"/>
      <c r="V2285" s="11"/>
      <c r="W2285" s="11"/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5">
        <f t="shared" si="211"/>
        <v>9.2574141688646482E-3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  <c r="U2286" s="11"/>
      <c r="V2286" s="11"/>
      <c r="W2286" s="11"/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5">
        <f t="shared" si="211"/>
        <v>2.1697335896731666E-2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  <c r="U2287" s="11"/>
      <c r="V2287" s="11"/>
      <c r="W2287" s="11"/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5">
        <f t="shared" si="211"/>
        <v>9.3271152564956689E-3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  <c r="U2288" s="11"/>
      <c r="V2288" s="11"/>
      <c r="W2288" s="11"/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5">
        <f t="shared" si="211"/>
        <v>1.9633301784222606E-2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  <c r="U2289" s="11"/>
      <c r="V2289" s="11"/>
      <c r="W2289" s="11"/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5">
        <f t="shared" si="211"/>
        <v>2.4975024975024976E-2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  <c r="U2290" s="11"/>
      <c r="V2290" s="11"/>
      <c r="W2290" s="11"/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5">
        <f t="shared" si="211"/>
        <v>1.5518311607697082E-2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  <c r="U2291" s="11"/>
      <c r="V2291" s="11"/>
      <c r="W2291" s="11"/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5">
        <f t="shared" si="211"/>
        <v>1.8577834721332478E-2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  <c r="U2292" s="11"/>
      <c r="V2292" s="11"/>
      <c r="W2292" s="11"/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5">
        <f t="shared" si="211"/>
        <v>9.9537037037037042E-3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  <c r="U2293" s="11"/>
      <c r="V2293" s="11"/>
      <c r="W2293" s="11"/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5">
        <f t="shared" si="211"/>
        <v>2.1445121467965182E-2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  <c r="U2294" s="11"/>
      <c r="V2294" s="11"/>
      <c r="W2294" s="11"/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5">
        <f t="shared" si="211"/>
        <v>2.9347826086956522E-2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  <c r="U2295" s="11"/>
      <c r="V2295" s="11"/>
      <c r="W2295" s="11"/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5">
        <f t="shared" si="211"/>
        <v>1.5333979551042985E-2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  <c r="U2296" s="11"/>
      <c r="V2296" s="11"/>
      <c r="W2296" s="11"/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5">
        <f t="shared" si="211"/>
        <v>2.262142381902861E-2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  <c r="U2297" s="11"/>
      <c r="V2297" s="11"/>
      <c r="W2297" s="11"/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5">
        <f t="shared" si="211"/>
        <v>1.3895543842836608E-2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  <c r="U2298" s="11"/>
      <c r="V2298" s="11"/>
      <c r="W2298" s="11"/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5">
        <f t="shared" si="211"/>
        <v>1.8886679920477135E-2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  <c r="U2299" s="11"/>
      <c r="V2299" s="11"/>
      <c r="W2299" s="11"/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5">
        <f t="shared" si="211"/>
        <v>9.1364761119218322E-3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  <c r="U2300" s="11"/>
      <c r="V2300" s="11"/>
      <c r="W2300" s="11"/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5">
        <f t="shared" si="211"/>
        <v>1.3326987148976678E-2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  <c r="U2301" s="11"/>
      <c r="V2301" s="11"/>
      <c r="W2301" s="11"/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5">
        <f t="shared" si="211"/>
        <v>8.6419753086419745E-3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  <c r="U2302" s="11"/>
      <c r="V2302" s="11"/>
      <c r="W2302" s="11"/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5">
        <f t="shared" si="211"/>
        <v>3.1585786096865069E-2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  <c r="U2303" s="11"/>
      <c r="V2303" s="11"/>
      <c r="W2303" s="11"/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5">
        <f t="shared" si="211"/>
        <v>2.1656050955414011E-2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  <c r="U2304" s="11"/>
      <c r="V2304" s="11"/>
      <c r="W2304" s="11"/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5">
        <f t="shared" si="211"/>
        <v>1.4602451794187657E-2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  <c r="U2305" s="11"/>
      <c r="V2305" s="11"/>
      <c r="W2305" s="11"/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100.70033333333335</v>
      </c>
      <c r="P2306" s="5">
        <f t="shared" si="211"/>
        <v>1.8702354510577588E-2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  <c r="U2306" s="11"/>
      <c r="V2306" s="11"/>
      <c r="W2306" s="11"/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(E2307/D2307)*100</f>
        <v>101.22777777777779</v>
      </c>
      <c r="P2307" s="5">
        <f t="shared" ref="P2307:P2370" si="217">AVERAGE(L2307/E2307)</f>
        <v>9.1652488886449709E-3</v>
      </c>
      <c r="Q2307" t="str">
        <f t="shared" ref="Q2307:Q2370" si="218">LEFT(N2307,FIND("/",N2307)-1)</f>
        <v>music</v>
      </c>
      <c r="R2307" t="str">
        <f t="shared" ref="R2307:R2370" si="219">MID(N2307,FIND("/",N2307)+1,LEN(N2307))</f>
        <v>indie rock</v>
      </c>
      <c r="S2307" s="11">
        <f t="shared" ref="S2307:S2370" si="220">J2307/$Z$4+25569</f>
        <v>41834.695277777777</v>
      </c>
      <c r="T2307" s="11">
        <f t="shared" ref="T2307:T2370" si="221">I2307/$Z$4+DATE(1970,1,1)</f>
        <v>41859.75</v>
      </c>
      <c r="U2307" s="11"/>
      <c r="V2307" s="11"/>
      <c r="W2307" s="11"/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5">
        <f t="shared" si="217"/>
        <v>1.9536738435187537E-2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  <c r="U2308" s="11"/>
      <c r="V2308" s="11"/>
      <c r="W2308" s="11"/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5">
        <f t="shared" si="217"/>
        <v>3.579508032416024E-2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  <c r="U2309" s="11"/>
      <c r="V2309" s="11"/>
      <c r="W2309" s="11"/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5">
        <f t="shared" si="217"/>
        <v>1.2121664395335251E-2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  <c r="U2310" s="11"/>
      <c r="V2310" s="11"/>
      <c r="W2310" s="11"/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5">
        <f t="shared" si="217"/>
        <v>1.6717522306955581E-2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  <c r="U2311" s="11"/>
      <c r="V2311" s="11"/>
      <c r="W2311" s="11"/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5">
        <f t="shared" si="217"/>
        <v>1.5428177296983337E-2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  <c r="U2312" s="11"/>
      <c r="V2312" s="11"/>
      <c r="W2312" s="11"/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5">
        <f t="shared" si="217"/>
        <v>1.1099252934898612E-2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  <c r="U2313" s="11"/>
      <c r="V2313" s="11"/>
      <c r="W2313" s="11"/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5">
        <f t="shared" si="217"/>
        <v>2.4412855377008654E-2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  <c r="U2314" s="11"/>
      <c r="V2314" s="11"/>
      <c r="W2314" s="11"/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5">
        <f t="shared" si="217"/>
        <v>1.7857102235891181E-2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  <c r="U2315" s="11"/>
      <c r="V2315" s="11"/>
      <c r="W2315" s="11"/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5">
        <f t="shared" si="217"/>
        <v>2.6544350300482043E-2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  <c r="U2316" s="11"/>
      <c r="V2316" s="11"/>
      <c r="W2316" s="11"/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5">
        <f t="shared" si="217"/>
        <v>2.4951267056530214E-2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  <c r="U2317" s="11"/>
      <c r="V2317" s="11"/>
      <c r="W2317" s="11"/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5">
        <f t="shared" si="217"/>
        <v>1.2815255279885175E-2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  <c r="U2318" s="11"/>
      <c r="V2318" s="11"/>
      <c r="W2318" s="11"/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5">
        <f t="shared" si="217"/>
        <v>5.2884615384615384E-2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  <c r="U2319" s="11"/>
      <c r="V2319" s="11"/>
      <c r="W2319" s="11"/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5">
        <f t="shared" si="217"/>
        <v>2.6928795638526352E-2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  <c r="U2320" s="11"/>
      <c r="V2320" s="11"/>
      <c r="W2320" s="11"/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5">
        <f t="shared" si="217"/>
        <v>2.3831631073970908E-2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  <c r="U2321" s="11"/>
      <c r="V2321" s="11"/>
      <c r="W2321" s="11"/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5">
        <f t="shared" si="217"/>
        <v>1.6381373090373644E-2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  <c r="U2322" s="11"/>
      <c r="V2322" s="11"/>
      <c r="W2322" s="11"/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5">
        <f t="shared" si="217"/>
        <v>1.549636803874092E-2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  <c r="U2323" s="11"/>
      <c r="V2323" s="11"/>
      <c r="W2323" s="11"/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5">
        <f t="shared" si="217"/>
        <v>4.7058823529411764E-2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  <c r="U2324" s="11"/>
      <c r="V2324" s="11"/>
      <c r="W2324" s="11"/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5">
        <f t="shared" si="217"/>
        <v>3.3333333333333333E-2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  <c r="U2325" s="11"/>
      <c r="V2325" s="11"/>
      <c r="W2325" s="11"/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5">
        <f t="shared" si="217"/>
        <v>3.9228295819935692E-2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  <c r="U2326" s="11"/>
      <c r="V2326" s="11"/>
      <c r="W2326" s="11"/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5">
        <f t="shared" si="217"/>
        <v>8.7499999999999994E-2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  <c r="U2327" s="11"/>
      <c r="V2327" s="11"/>
      <c r="W2327" s="11"/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5">
        <f t="shared" si="217"/>
        <v>9.2592592592592587E-3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  <c r="U2328" s="11"/>
      <c r="V2328" s="11"/>
      <c r="W2328" s="11"/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5">
        <f t="shared" si="217"/>
        <v>1.822052439157976E-2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  <c r="U2329" s="11"/>
      <c r="V2329" s="11"/>
      <c r="W2329" s="11"/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5">
        <f t="shared" si="217"/>
        <v>2.1104342699941048E-2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  <c r="U2330" s="11"/>
      <c r="V2330" s="11"/>
      <c r="W2330" s="11"/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5">
        <f t="shared" si="217"/>
        <v>4.7205438066465254E-3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  <c r="U2331" s="11"/>
      <c r="V2331" s="11"/>
      <c r="W2331" s="11"/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5">
        <f t="shared" si="217"/>
        <v>4.5469761214014725E-3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  <c r="U2332" s="11"/>
      <c r="V2332" s="11"/>
      <c r="W2332" s="11"/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5">
        <f t="shared" si="217"/>
        <v>2.4512563771643379E-2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  <c r="U2333" s="11"/>
      <c r="V2333" s="11"/>
      <c r="W2333" s="11"/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5">
        <f t="shared" si="217"/>
        <v>1.3244534748090455E-2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  <c r="U2334" s="11"/>
      <c r="V2334" s="11"/>
      <c r="W2334" s="11"/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5">
        <f t="shared" si="217"/>
        <v>7.3841319717203452E-2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  <c r="U2335" s="11"/>
      <c r="V2335" s="11"/>
      <c r="W2335" s="11"/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5">
        <f t="shared" si="217"/>
        <v>1.6429622363903874E-2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  <c r="U2336" s="11"/>
      <c r="V2336" s="11"/>
      <c r="W2336" s="11"/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5">
        <f t="shared" si="217"/>
        <v>8.6436170212765961E-3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  <c r="U2337" s="11"/>
      <c r="V2337" s="11"/>
      <c r="W2337" s="11"/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5">
        <f t="shared" si="217"/>
        <v>2.0788022565518521E-2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  <c r="U2338" s="11"/>
      <c r="V2338" s="11"/>
      <c r="W2338" s="11"/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5">
        <f t="shared" si="217"/>
        <v>1.3479930717674523E-2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  <c r="U2339" s="11"/>
      <c r="V2339" s="11"/>
      <c r="W2339" s="11"/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5">
        <f t="shared" si="217"/>
        <v>8.107306462775599E-3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  <c r="U2340" s="11"/>
      <c r="V2340" s="11"/>
      <c r="W2340" s="11"/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5">
        <f t="shared" si="217"/>
        <v>1.5009788992821405E-2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  <c r="U2341" s="11"/>
      <c r="V2341" s="11"/>
      <c r="W2341" s="11"/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5">
        <f t="shared" si="217"/>
        <v>9.5247098863179783E-3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  <c r="U2342" s="11"/>
      <c r="V2342" s="11"/>
      <c r="W2342" s="11"/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  <c r="U2343" s="11"/>
      <c r="V2343" s="11"/>
      <c r="W2343" s="11"/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  <c r="U2344" s="11"/>
      <c r="V2344" s="11"/>
      <c r="W2344" s="11"/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5">
        <f t="shared" si="217"/>
        <v>3.3333333333333335E-3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  <c r="U2345" s="11"/>
      <c r="V2345" s="11"/>
      <c r="W2345" s="11"/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  <c r="U2346" s="11"/>
      <c r="V2346" s="11"/>
      <c r="W2346" s="11"/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  <c r="U2347" s="11"/>
      <c r="V2347" s="11"/>
      <c r="W2347" s="11"/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5">
        <f t="shared" si="217"/>
        <v>7.6923076923076927E-2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  <c r="U2348" s="11"/>
      <c r="V2348" s="11"/>
      <c r="W2348" s="11"/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5">
        <f t="shared" si="217"/>
        <v>6.6666666666666666E-2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  <c r="U2349" s="11"/>
      <c r="V2349" s="11"/>
      <c r="W2349" s="11"/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5">
        <f t="shared" si="217"/>
        <v>1.8518518518518517E-2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  <c r="U2350" s="11"/>
      <c r="V2350" s="11"/>
      <c r="W2350" s="11"/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  <c r="U2351" s="11"/>
      <c r="V2351" s="11"/>
      <c r="W2351" s="11"/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  <c r="U2352" s="11"/>
      <c r="V2352" s="11"/>
      <c r="W2352" s="11"/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5">
        <f t="shared" si="217"/>
        <v>6.4814814814814811E-2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  <c r="U2353" s="11"/>
      <c r="V2353" s="11"/>
      <c r="W2353" s="11"/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  <c r="U2354" s="11"/>
      <c r="V2354" s="11"/>
      <c r="W2354" s="11"/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  <c r="U2355" s="11"/>
      <c r="V2355" s="11"/>
      <c r="W2355" s="11"/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5">
        <f t="shared" si="217"/>
        <v>0.04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  <c r="U2356" s="11"/>
      <c r="V2356" s="11"/>
      <c r="W2356" s="11"/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5">
        <f t="shared" si="217"/>
        <v>3.6363636363636362E-2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  <c r="U2357" s="11"/>
      <c r="V2357" s="11"/>
      <c r="W2357" s="11"/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  <c r="U2358" s="11"/>
      <c r="V2358" s="11"/>
      <c r="W2358" s="11"/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  <c r="U2359" s="11"/>
      <c r="V2359" s="11"/>
      <c r="W2359" s="11"/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  <c r="U2360" s="11"/>
      <c r="V2360" s="11"/>
      <c r="W2360" s="11"/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5">
        <f t="shared" si="217"/>
        <v>2.7247956403269754E-3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  <c r="U2361" s="11"/>
      <c r="V2361" s="11"/>
      <c r="W2361" s="11"/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5">
        <f t="shared" si="217"/>
        <v>0.5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  <c r="U2362" s="11"/>
      <c r="V2362" s="11"/>
      <c r="W2362" s="11"/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  <c r="U2363" s="11"/>
      <c r="V2363" s="11"/>
      <c r="W2363" s="11"/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5">
        <f t="shared" si="217"/>
        <v>1.6666666666666666E-2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  <c r="U2364" s="11"/>
      <c r="V2364" s="11"/>
      <c r="W2364" s="11"/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  <c r="U2365" s="11"/>
      <c r="V2365" s="11"/>
      <c r="W2365" s="11"/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  <c r="U2366" s="11"/>
      <c r="V2366" s="11"/>
      <c r="W2366" s="11"/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  <c r="U2367" s="11"/>
      <c r="V2367" s="11"/>
      <c r="W2367" s="11"/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5">
        <f t="shared" si="217"/>
        <v>1.0266159695817491E-2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  <c r="U2368" s="11"/>
      <c r="V2368" s="11"/>
      <c r="W2368" s="11"/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5">
        <f t="shared" si="217"/>
        <v>2.0895522388059702E-2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  <c r="U2369" s="11"/>
      <c r="V2369" s="11"/>
      <c r="W2369" s="11"/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0.25</v>
      </c>
      <c r="P2370" s="5">
        <f t="shared" si="217"/>
        <v>0.02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  <c r="U2370" s="11"/>
      <c r="V2370" s="11"/>
      <c r="W2370" s="11"/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(E2371/D2371)*100</f>
        <v>0</v>
      </c>
      <c r="P2371" s="5" t="e">
        <f t="shared" ref="P2371:P2434" si="223">AVERAGE(L2371/E2371)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MID(N2371,FIND("/",N2371)+1,LEN(N2371))</f>
        <v>web</v>
      </c>
      <c r="S2371" s="11">
        <f t="shared" ref="S2371:S2434" si="226">J2371/$Z$4+25569</f>
        <v>42380.812627314815</v>
      </c>
      <c r="T2371" s="11">
        <f t="shared" ref="T2371:T2434" si="227">I2371/$Z$4+DATE(1970,1,1)</f>
        <v>42410.812627314815</v>
      </c>
      <c r="U2371" s="11"/>
      <c r="V2371" s="11"/>
      <c r="W2371" s="11"/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5">
        <f t="shared" si="223"/>
        <v>4.878048780487805E-2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  <c r="U2372" s="11"/>
      <c r="V2372" s="11"/>
      <c r="W2372" s="11"/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  <c r="U2373" s="11"/>
      <c r="V2373" s="11"/>
      <c r="W2373" s="11"/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5">
        <f t="shared" si="223"/>
        <v>3.3333333333333333E-2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  <c r="U2374" s="11"/>
      <c r="V2374" s="11"/>
      <c r="W2374" s="11"/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5">
        <f t="shared" si="223"/>
        <v>0.02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  <c r="U2375" s="11"/>
      <c r="V2375" s="11"/>
      <c r="W2375" s="11"/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5">
        <f t="shared" si="223"/>
        <v>0.1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  <c r="U2376" s="11"/>
      <c r="V2376" s="11"/>
      <c r="W2376" s="11"/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  <c r="U2377" s="11"/>
      <c r="V2377" s="11"/>
      <c r="W2377" s="11"/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5">
        <f t="shared" si="223"/>
        <v>1.2257530720436369E-2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  <c r="U2378" s="11"/>
      <c r="V2378" s="11"/>
      <c r="W2378" s="11"/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  <c r="U2379" s="11"/>
      <c r="V2379" s="11"/>
      <c r="W2379" s="11"/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  <c r="U2380" s="11"/>
      <c r="V2380" s="11"/>
      <c r="W2380" s="11"/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  <c r="U2381" s="11"/>
      <c r="V2381" s="11"/>
      <c r="W2381" s="11"/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5">
        <f t="shared" si="223"/>
        <v>5.4545454545454543E-2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  <c r="U2382" s="11"/>
      <c r="V2382" s="11"/>
      <c r="W2382" s="11"/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5">
        <f t="shared" si="223"/>
        <v>4.4557606619987271E-3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  <c r="U2383" s="11"/>
      <c r="V2383" s="11"/>
      <c r="W2383" s="11"/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5">
        <f t="shared" si="223"/>
        <v>2.6666666666666668E-2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  <c r="U2384" s="11"/>
      <c r="V2384" s="11"/>
      <c r="W2384" s="11"/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5">
        <f t="shared" si="223"/>
        <v>6.8965517241379309E-3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  <c r="U2385" s="11"/>
      <c r="V2385" s="11"/>
      <c r="W2385" s="11"/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  <c r="U2386" s="11"/>
      <c r="V2386" s="11"/>
      <c r="W2386" s="11"/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5">
        <f t="shared" si="223"/>
        <v>8.8832487309644676E-3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  <c r="U2387" s="11"/>
      <c r="V2387" s="11"/>
      <c r="W2387" s="11"/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  <c r="U2388" s="11"/>
      <c r="V2388" s="11"/>
      <c r="W2388" s="11"/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5">
        <f t="shared" si="223"/>
        <v>2.9239766081871343E-3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  <c r="U2389" s="11"/>
      <c r="V2389" s="11"/>
      <c r="W2389" s="11"/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5">
        <f t="shared" si="223"/>
        <v>1.7278617710583154E-2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  <c r="U2390" s="11"/>
      <c r="V2390" s="11"/>
      <c r="W2390" s="11"/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5">
        <f t="shared" si="223"/>
        <v>3.3333333333333333E-2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  <c r="U2391" s="11"/>
      <c r="V2391" s="11"/>
      <c r="W2391" s="11"/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  <c r="U2392" s="11"/>
      <c r="V2392" s="11"/>
      <c r="W2392" s="11"/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5">
        <f t="shared" si="223"/>
        <v>0.04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  <c r="U2393" s="11"/>
      <c r="V2393" s="11"/>
      <c r="W2393" s="11"/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  <c r="U2394" s="11"/>
      <c r="V2394" s="11"/>
      <c r="W2394" s="11"/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5">
        <f t="shared" si="223"/>
        <v>0.02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  <c r="U2395" s="11"/>
      <c r="V2395" s="11"/>
      <c r="W2395" s="11"/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5">
        <f t="shared" si="223"/>
        <v>0.66666666666666663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  <c r="U2396" s="11"/>
      <c r="V2396" s="11"/>
      <c r="W2396" s="11"/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  <c r="U2397" s="11"/>
      <c r="V2397" s="11"/>
      <c r="W2397" s="11"/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5">
        <f t="shared" si="223"/>
        <v>0.1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  <c r="U2398" s="11"/>
      <c r="V2398" s="11"/>
      <c r="W2398" s="11"/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  <c r="U2399" s="11"/>
      <c r="V2399" s="11"/>
      <c r="W2399" s="11"/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  <c r="U2400" s="11"/>
      <c r="V2400" s="11"/>
      <c r="W2400" s="11"/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  <c r="U2401" s="11"/>
      <c r="V2401" s="11"/>
      <c r="W2401" s="11"/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  <c r="U2402" s="11"/>
      <c r="V2402" s="11"/>
      <c r="W2402" s="11"/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5">
        <f t="shared" si="223"/>
        <v>4.4776119402985072E-2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  <c r="U2403" s="11"/>
      <c r="V2403" s="11"/>
      <c r="W2403" s="11"/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5">
        <f t="shared" si="223"/>
        <v>1.9230769230769232E-2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  <c r="U2404" s="11"/>
      <c r="V2404" s="11"/>
      <c r="W2404" s="11"/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5">
        <f t="shared" si="223"/>
        <v>5.9405940594059403E-2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  <c r="U2405" s="11"/>
      <c r="V2405" s="11"/>
      <c r="W2405" s="11"/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  <c r="U2406" s="11"/>
      <c r="V2406" s="11"/>
      <c r="W2406" s="11"/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5">
        <f t="shared" si="223"/>
        <v>1.7761989342806393E-2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  <c r="U2407" s="11"/>
      <c r="V2407" s="11"/>
      <c r="W2407" s="11"/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5">
        <f t="shared" si="223"/>
        <v>1.1895910780669145E-2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  <c r="U2408" s="11"/>
      <c r="V2408" s="11"/>
      <c r="W2408" s="11"/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5">
        <f t="shared" si="223"/>
        <v>5.9384560014396253E-3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  <c r="U2409" s="11"/>
      <c r="V2409" s="11"/>
      <c r="W2409" s="11"/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5">
        <f t="shared" si="223"/>
        <v>6.6666666666666666E-2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  <c r="U2410" s="11"/>
      <c r="V2410" s="11"/>
      <c r="W2410" s="11"/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5">
        <f t="shared" si="223"/>
        <v>1.3043478260869565E-2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  <c r="U2411" s="11"/>
      <c r="V2411" s="11"/>
      <c r="W2411" s="11"/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  <c r="U2412" s="11"/>
      <c r="V2412" s="11"/>
      <c r="W2412" s="11"/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5">
        <f t="shared" si="223"/>
        <v>1.9867549668874173E-2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  <c r="U2413" s="11"/>
      <c r="V2413" s="11"/>
      <c r="W2413" s="11"/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  <c r="U2414" s="11"/>
      <c r="V2414" s="11"/>
      <c r="W2414" s="11"/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5">
        <f t="shared" si="223"/>
        <v>0.12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  <c r="U2415" s="11"/>
      <c r="V2415" s="11"/>
      <c r="W2415" s="11"/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5">
        <f t="shared" si="223"/>
        <v>2.8260869565217391E-2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  <c r="U2416" s="11"/>
      <c r="V2416" s="11"/>
      <c r="W2416" s="11"/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5">
        <f t="shared" si="223"/>
        <v>1.7910447761194031E-2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  <c r="U2417" s="11"/>
      <c r="V2417" s="11"/>
      <c r="W2417" s="11"/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5">
        <f t="shared" si="223"/>
        <v>0.2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  <c r="U2418" s="11"/>
      <c r="V2418" s="11"/>
      <c r="W2418" s="11"/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  <c r="U2419" s="11"/>
      <c r="V2419" s="11"/>
      <c r="W2419" s="11"/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  <c r="U2420" s="11"/>
      <c r="V2420" s="11"/>
      <c r="W2420" s="11"/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  <c r="U2421" s="11"/>
      <c r="V2421" s="11"/>
      <c r="W2421" s="11"/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5">
        <f t="shared" si="223"/>
        <v>1.4394242303078768E-2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  <c r="U2422" s="11"/>
      <c r="V2422" s="11"/>
      <c r="W2422" s="11"/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  <c r="U2423" s="11"/>
      <c r="V2423" s="11"/>
      <c r="W2423" s="11"/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  <c r="U2424" s="11"/>
      <c r="V2424" s="11"/>
      <c r="W2424" s="11"/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5">
        <f t="shared" si="223"/>
        <v>0.125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  <c r="U2425" s="11"/>
      <c r="V2425" s="11"/>
      <c r="W2425" s="11"/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5">
        <f t="shared" si="223"/>
        <v>2.903225806451613E-2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  <c r="U2426" s="11"/>
      <c r="V2426" s="11"/>
      <c r="W2426" s="11"/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  <c r="U2427" s="11"/>
      <c r="V2427" s="11"/>
      <c r="W2427" s="11"/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  <c r="U2428" s="11"/>
      <c r="V2428" s="11"/>
      <c r="W2428" s="11"/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  <c r="U2429" s="11"/>
      <c r="V2429" s="11"/>
      <c r="W2429" s="11"/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  <c r="U2430" s="11"/>
      <c r="V2430" s="11"/>
      <c r="W2430" s="11"/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5">
        <f t="shared" si="223"/>
        <v>1.99501246882793E-3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  <c r="U2431" s="11"/>
      <c r="V2431" s="11"/>
      <c r="W2431" s="11"/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5">
        <f t="shared" si="223"/>
        <v>9.5238095238095233E-2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  <c r="U2432" s="11"/>
      <c r="V2432" s="11"/>
      <c r="W2432" s="11"/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  <c r="U2433" s="11"/>
      <c r="V2433" s="11"/>
      <c r="W2433" s="11"/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  <c r="U2434" s="11"/>
      <c r="V2434" s="11"/>
      <c r="W2434" s="11"/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(E2435/D2435)*100</f>
        <v>0</v>
      </c>
      <c r="P2435" s="5" t="e">
        <f t="shared" ref="P2435:P2498" si="229">AVERAGE(L2435/E2435)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MID(N2435,FIND("/",N2435)+1,LEN(N2435))</f>
        <v>food trucks</v>
      </c>
      <c r="S2435" s="11">
        <f t="shared" ref="S2435:S2498" si="232">J2435/$Z$4+25569</f>
        <v>42397.89980324074</v>
      </c>
      <c r="T2435" s="11">
        <f t="shared" ref="T2435:T2498" si="233">I2435/$Z$4+DATE(1970,1,1)</f>
        <v>42427.89980324074</v>
      </c>
      <c r="U2435" s="11"/>
      <c r="V2435" s="11"/>
      <c r="W2435" s="11"/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5">
        <f t="shared" si="229"/>
        <v>7.6923076923076927E-2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  <c r="U2436" s="11"/>
      <c r="V2436" s="11"/>
      <c r="W2436" s="11"/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5">
        <f t="shared" si="229"/>
        <v>3.2679738562091504E-3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  <c r="U2437" s="11"/>
      <c r="V2437" s="11"/>
      <c r="W2437" s="11"/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5">
        <f t="shared" si="229"/>
        <v>4.4444444444444446E-2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  <c r="U2438" s="11"/>
      <c r="V2438" s="11"/>
      <c r="W2438" s="11"/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  <c r="U2439" s="11"/>
      <c r="V2439" s="11"/>
      <c r="W2439" s="11"/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5">
        <f t="shared" si="229"/>
        <v>0.02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  <c r="U2440" s="11"/>
      <c r="V2440" s="11"/>
      <c r="W2440" s="11"/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  <c r="U2441" s="11"/>
      <c r="V2441" s="11"/>
      <c r="W2441" s="11"/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5">
        <f t="shared" si="229"/>
        <v>0.2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  <c r="U2442" s="11"/>
      <c r="V2442" s="11"/>
      <c r="W2442" s="11"/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5">
        <f t="shared" si="229"/>
        <v>1.3471758744283772E-2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  <c r="U2443" s="11"/>
      <c r="V2443" s="11"/>
      <c r="W2443" s="11"/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5">
        <f t="shared" si="229"/>
        <v>1.2307285118771919E-2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  <c r="U2444" s="11"/>
      <c r="V2444" s="11"/>
      <c r="W2444" s="11"/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5">
        <f t="shared" si="229"/>
        <v>7.6784454678531146E-3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  <c r="U2445" s="11"/>
      <c r="V2445" s="11"/>
      <c r="W2445" s="11"/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5">
        <f t="shared" si="229"/>
        <v>1.8723143032535298E-2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  <c r="U2446" s="11"/>
      <c r="V2446" s="11"/>
      <c r="W2446" s="11"/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5">
        <f t="shared" si="229"/>
        <v>1.3310185185185185E-2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  <c r="U2447" s="11"/>
      <c r="V2447" s="11"/>
      <c r="W2447" s="11"/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5">
        <f t="shared" si="229"/>
        <v>1.3215859030837005E-2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  <c r="U2448" s="11"/>
      <c r="V2448" s="11"/>
      <c r="W2448" s="11"/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5">
        <f t="shared" si="229"/>
        <v>3.1554307116104865E-2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  <c r="U2449" s="11"/>
      <c r="V2449" s="11"/>
      <c r="W2449" s="11"/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5">
        <f t="shared" si="229"/>
        <v>2.0930232558139535E-2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  <c r="U2450" s="11"/>
      <c r="V2450" s="11"/>
      <c r="W2450" s="11"/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5">
        <f t="shared" si="229"/>
        <v>1.1111111111111112E-2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  <c r="U2451" s="11"/>
      <c r="V2451" s="11"/>
      <c r="W2451" s="11"/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5">
        <f t="shared" si="229"/>
        <v>6.6972947525382413E-3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  <c r="U2452" s="11"/>
      <c r="V2452" s="11"/>
      <c r="W2452" s="11"/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5">
        <f t="shared" si="229"/>
        <v>1.6110870506712862E-2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  <c r="U2453" s="11"/>
      <c r="V2453" s="11"/>
      <c r="W2453" s="11"/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5">
        <f t="shared" si="229"/>
        <v>1.8726591760299626E-2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  <c r="U2454" s="11"/>
      <c r="V2454" s="11"/>
      <c r="W2454" s="11"/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5">
        <f t="shared" si="229"/>
        <v>1.4436543848308555E-2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  <c r="U2455" s="11"/>
      <c r="V2455" s="11"/>
      <c r="W2455" s="11"/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5">
        <f t="shared" si="229"/>
        <v>3.6831368993653674E-3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  <c r="U2456" s="11"/>
      <c r="V2456" s="11"/>
      <c r="W2456" s="11"/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5">
        <f t="shared" si="229"/>
        <v>2.9304029304029304E-2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  <c r="U2457" s="11"/>
      <c r="V2457" s="11"/>
      <c r="W2457" s="11"/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5">
        <f t="shared" si="229"/>
        <v>2.4695908588278657E-2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  <c r="U2458" s="11"/>
      <c r="V2458" s="11"/>
      <c r="W2458" s="11"/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5">
        <f t="shared" si="229"/>
        <v>5.2698682532936678E-3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  <c r="U2459" s="11"/>
      <c r="V2459" s="11"/>
      <c r="W2459" s="11"/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5">
        <f t="shared" si="229"/>
        <v>1.4521691777092031E-2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  <c r="U2460" s="11"/>
      <c r="V2460" s="11"/>
      <c r="W2460" s="11"/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5">
        <f t="shared" si="229"/>
        <v>9.1931540342298293E-3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  <c r="U2461" s="11"/>
      <c r="V2461" s="11"/>
      <c r="W2461" s="11"/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5">
        <f t="shared" si="229"/>
        <v>7.937434341076223E-3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  <c r="U2462" s="11"/>
      <c r="V2462" s="11"/>
      <c r="W2462" s="11"/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5">
        <f t="shared" si="229"/>
        <v>1.1046885035324342E-2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  <c r="U2463" s="11"/>
      <c r="V2463" s="11"/>
      <c r="W2463" s="11"/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5">
        <f t="shared" si="229"/>
        <v>3.4625517500940908E-2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  <c r="U2464" s="11"/>
      <c r="V2464" s="11"/>
      <c r="W2464" s="11"/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5">
        <f t="shared" si="229"/>
        <v>3.2258064516129031E-2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  <c r="U2465" s="11"/>
      <c r="V2465" s="11"/>
      <c r="W2465" s="11"/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5">
        <f t="shared" si="229"/>
        <v>1.9351935193519351E-2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  <c r="U2466" s="11"/>
      <c r="V2466" s="11"/>
      <c r="W2466" s="11"/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5">
        <f t="shared" si="229"/>
        <v>3.8065027755749402E-2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  <c r="U2467" s="11"/>
      <c r="V2467" s="11"/>
      <c r="W2467" s="11"/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5">
        <f t="shared" si="229"/>
        <v>2.0799999999999999E-2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  <c r="U2468" s="11"/>
      <c r="V2468" s="11"/>
      <c r="W2468" s="11"/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5">
        <f t="shared" si="229"/>
        <v>3.6286919831223625E-2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  <c r="U2469" s="11"/>
      <c r="V2469" s="11"/>
      <c r="W2469" s="11"/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5">
        <f t="shared" si="229"/>
        <v>2.7047949485622613E-2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  <c r="U2470" s="11"/>
      <c r="V2470" s="11"/>
      <c r="W2470" s="11"/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5">
        <f t="shared" si="229"/>
        <v>3.44574780058651E-2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  <c r="U2471" s="11"/>
      <c r="V2471" s="11"/>
      <c r="W2471" s="11"/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5">
        <f t="shared" si="229"/>
        <v>3.4895893916482491E-2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  <c r="U2472" s="11"/>
      <c r="V2472" s="11"/>
      <c r="W2472" s="11"/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5">
        <f t="shared" si="229"/>
        <v>2.6562499999999999E-2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  <c r="U2473" s="11"/>
      <c r="V2473" s="11"/>
      <c r="W2473" s="11"/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5">
        <f t="shared" si="229"/>
        <v>1.0214083256564021E-2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  <c r="U2474" s="11"/>
      <c r="V2474" s="11"/>
      <c r="W2474" s="11"/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5">
        <f t="shared" si="229"/>
        <v>2.35E-2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  <c r="U2475" s="11"/>
      <c r="V2475" s="11"/>
      <c r="W2475" s="11"/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5">
        <f t="shared" si="229"/>
        <v>7.599726409849245E-3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  <c r="U2476" s="11"/>
      <c r="V2476" s="11"/>
      <c r="W2476" s="11"/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5">
        <f t="shared" si="229"/>
        <v>3.0939648586707412E-2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  <c r="U2477" s="11"/>
      <c r="V2477" s="11"/>
      <c r="W2477" s="11"/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5">
        <f t="shared" si="229"/>
        <v>1.6365540717465307E-2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  <c r="U2478" s="11"/>
      <c r="V2478" s="11"/>
      <c r="W2478" s="11"/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5">
        <f t="shared" si="229"/>
        <v>3.1906614785992216E-2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  <c r="U2479" s="11"/>
      <c r="V2479" s="11"/>
      <c r="W2479" s="11"/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5">
        <f t="shared" si="229"/>
        <v>7.745098039215686E-3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  <c r="U2480" s="11"/>
      <c r="V2480" s="11"/>
      <c r="W2480" s="11"/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5">
        <f t="shared" si="229"/>
        <v>3.9967027202557889E-2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  <c r="U2481" s="11"/>
      <c r="V2481" s="11"/>
      <c r="W2481" s="11"/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5">
        <f t="shared" si="229"/>
        <v>4.0000000000000001E-3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  <c r="U2482" s="11"/>
      <c r="V2482" s="11"/>
      <c r="W2482" s="11"/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5">
        <f t="shared" si="229"/>
        <v>2.1034265926260509E-2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  <c r="U2483" s="11"/>
      <c r="V2483" s="11"/>
      <c r="W2483" s="11"/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5">
        <f t="shared" si="229"/>
        <v>2.4975024975024976E-2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  <c r="U2484" s="11"/>
      <c r="V2484" s="11"/>
      <c r="W2484" s="11"/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5">
        <f t="shared" si="229"/>
        <v>1.5187849720223821E-2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  <c r="U2485" s="11"/>
      <c r="V2485" s="11"/>
      <c r="W2485" s="11"/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5">
        <f t="shared" si="229"/>
        <v>2.1551156459001321E-2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  <c r="U2486" s="11"/>
      <c r="V2486" s="11"/>
      <c r="W2486" s="11"/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5">
        <f t="shared" si="229"/>
        <v>1.9854721549636804E-2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  <c r="U2487" s="11"/>
      <c r="V2487" s="11"/>
      <c r="W2487" s="11"/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5">
        <f t="shared" si="229"/>
        <v>3.7641154328732745E-2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  <c r="U2488" s="11"/>
      <c r="V2488" s="11"/>
      <c r="W2488" s="11"/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5">
        <f t="shared" si="229"/>
        <v>2.5320504277832567E-2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  <c r="U2489" s="11"/>
      <c r="V2489" s="11"/>
      <c r="W2489" s="11"/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5">
        <f t="shared" si="229"/>
        <v>2.0306154326772883E-2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  <c r="U2490" s="11"/>
      <c r="V2490" s="11"/>
      <c r="W2490" s="11"/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5">
        <f t="shared" si="229"/>
        <v>1.6030779095864058E-2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  <c r="U2491" s="11"/>
      <c r="V2491" s="11"/>
      <c r="W2491" s="11"/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5">
        <f t="shared" si="229"/>
        <v>2.6359143327841845E-2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  <c r="U2492" s="11"/>
      <c r="V2492" s="11"/>
      <c r="W2492" s="11"/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5">
        <f t="shared" si="229"/>
        <v>1.937984496124031E-2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  <c r="U2493" s="11"/>
      <c r="V2493" s="11"/>
      <c r="W2493" s="11"/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5">
        <f t="shared" si="229"/>
        <v>3.5999999999999997E-2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  <c r="U2494" s="11"/>
      <c r="V2494" s="11"/>
      <c r="W2494" s="11"/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5">
        <f t="shared" si="229"/>
        <v>1.0062160062160062E-2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  <c r="U2495" s="11"/>
      <c r="V2495" s="11"/>
      <c r="W2495" s="11"/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5">
        <f t="shared" si="229"/>
        <v>2.5741214985347309E-2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  <c r="U2496" s="11"/>
      <c r="V2496" s="11"/>
      <c r="W2496" s="11"/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5">
        <f t="shared" si="229"/>
        <v>2.1954470609759285E-2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  <c r="U2497" s="11"/>
      <c r="V2497" s="11"/>
      <c r="W2497" s="11"/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100</v>
      </c>
      <c r="P2498" s="5">
        <f t="shared" si="229"/>
        <v>1.6666666666666668E-3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  <c r="U2498" s="11"/>
      <c r="V2498" s="11"/>
      <c r="W2498" s="11"/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(E2499/D2499)*100</f>
        <v>112.7715</v>
      </c>
      <c r="P2499" s="5">
        <f t="shared" ref="P2499:P2562" si="235">AVERAGE(L2499/E2499)</f>
        <v>1.2414484156014597E-2</v>
      </c>
      <c r="Q2499" t="str">
        <f t="shared" ref="Q2499:Q2562" si="236">LEFT(N2499,FIND("/",N2499)-1)</f>
        <v>music</v>
      </c>
      <c r="R2499" t="str">
        <f t="shared" ref="R2499:R2562" si="237">MID(N2499,FIND("/",N2499)+1,LEN(N2499))</f>
        <v>indie rock</v>
      </c>
      <c r="S2499" s="11">
        <f t="shared" ref="S2499:S2562" si="238">J2499/$Z$4+25569</f>
        <v>40730.878912037035</v>
      </c>
      <c r="T2499" s="11">
        <f t="shared" ref="T2499:T2562" si="239">I2499/$Z$4+DATE(1970,1,1)</f>
        <v>40760.878912037035</v>
      </c>
      <c r="U2499" s="11"/>
      <c r="V2499" s="11"/>
      <c r="W2499" s="11"/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5">
        <f t="shared" si="235"/>
        <v>1.893939393939394E-2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  <c r="U2500" s="11"/>
      <c r="V2500" s="11"/>
      <c r="W2500" s="11"/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5">
        <f t="shared" si="235"/>
        <v>2.0974706971005553E-2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  <c r="U2501" s="11"/>
      <c r="V2501" s="11"/>
      <c r="W2501" s="11"/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5">
        <f t="shared" si="235"/>
        <v>4.2647058823529413E-2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  <c r="U2502" s="11"/>
      <c r="V2502" s="11"/>
      <c r="W2502" s="11"/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5">
        <f t="shared" si="235"/>
        <v>2.491103202846975E-2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  <c r="U2503" s="11"/>
      <c r="V2503" s="11"/>
      <c r="W2503" s="11"/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5">
        <f t="shared" si="235"/>
        <v>5.8139534883720929E-2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  <c r="U2504" s="11"/>
      <c r="V2504" s="11"/>
      <c r="W2504" s="11"/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  <c r="U2505" s="11"/>
      <c r="V2505" s="11"/>
      <c r="W2505" s="11"/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  <c r="U2506" s="11"/>
      <c r="V2506" s="11"/>
      <c r="W2506" s="11"/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  <c r="U2507" s="11"/>
      <c r="V2507" s="11"/>
      <c r="W2507" s="11"/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5">
        <f t="shared" si="235"/>
        <v>6.6666666666666666E-2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  <c r="U2508" s="11"/>
      <c r="V2508" s="11"/>
      <c r="W2508" s="11"/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  <c r="U2509" s="11"/>
      <c r="V2509" s="11"/>
      <c r="W2509" s="11"/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  <c r="U2510" s="11"/>
      <c r="V2510" s="11"/>
      <c r="W2510" s="11"/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5">
        <f t="shared" si="235"/>
        <v>2.8000000000000001E-2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  <c r="U2511" s="11"/>
      <c r="V2511" s="11"/>
      <c r="W2511" s="11"/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5">
        <f t="shared" si="235"/>
        <v>2.6666666666666668E-2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  <c r="U2512" s="11"/>
      <c r="V2512" s="11"/>
      <c r="W2512" s="11"/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  <c r="U2513" s="11"/>
      <c r="V2513" s="11"/>
      <c r="W2513" s="11"/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  <c r="U2514" s="11"/>
      <c r="V2514" s="11"/>
      <c r="W2514" s="11"/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  <c r="U2515" s="11"/>
      <c r="V2515" s="11"/>
      <c r="W2515" s="11"/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5">
        <f t="shared" si="235"/>
        <v>1.9047619047619049E-2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  <c r="U2516" s="11"/>
      <c r="V2516" s="11"/>
      <c r="W2516" s="11"/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5">
        <f t="shared" si="235"/>
        <v>1.2903225806451613E-2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  <c r="U2517" s="11"/>
      <c r="V2517" s="11"/>
      <c r="W2517" s="11"/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  <c r="U2518" s="11"/>
      <c r="V2518" s="11"/>
      <c r="W2518" s="11"/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5">
        <f t="shared" si="235"/>
        <v>1.8675721561969439E-2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  <c r="U2519" s="11"/>
      <c r="V2519" s="11"/>
      <c r="W2519" s="11"/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  <c r="U2520" s="11"/>
      <c r="V2520" s="11"/>
      <c r="W2520" s="11"/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5">
        <f t="shared" si="235"/>
        <v>6.1538461538461542E-2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  <c r="U2521" s="11"/>
      <c r="V2521" s="11"/>
      <c r="W2521" s="11"/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  <c r="U2522" s="11"/>
      <c r="V2522" s="11"/>
      <c r="W2522" s="11"/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5">
        <f t="shared" si="235"/>
        <v>9.6448996382431963E-3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  <c r="U2523" s="11"/>
      <c r="V2523" s="11"/>
      <c r="W2523" s="11"/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5">
        <f t="shared" si="235"/>
        <v>5.4000000000000003E-3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  <c r="U2524" s="11"/>
      <c r="V2524" s="11"/>
      <c r="W2524" s="11"/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5">
        <f t="shared" si="235"/>
        <v>1.8465909090909092E-2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  <c r="U2525" s="11"/>
      <c r="V2525" s="11"/>
      <c r="W2525" s="11"/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5">
        <f t="shared" si="235"/>
        <v>5.6430446194225721E-3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  <c r="U2526" s="11"/>
      <c r="V2526" s="11"/>
      <c r="W2526" s="11"/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5">
        <f t="shared" si="235"/>
        <v>9.9676052828307996E-3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  <c r="U2527" s="11"/>
      <c r="V2527" s="11"/>
      <c r="W2527" s="11"/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5">
        <f t="shared" si="235"/>
        <v>7.3041168658698535E-3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  <c r="U2528" s="11"/>
      <c r="V2528" s="11"/>
      <c r="W2528" s="11"/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5">
        <f t="shared" si="235"/>
        <v>1.7380660954712364E-2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  <c r="U2529" s="11"/>
      <c r="V2529" s="11"/>
      <c r="W2529" s="11"/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5">
        <f t="shared" si="235"/>
        <v>1.88811628931536E-2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  <c r="U2530" s="11"/>
      <c r="V2530" s="11"/>
      <c r="W2530" s="11"/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5">
        <f t="shared" si="235"/>
        <v>1.2146396036439189E-2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  <c r="U2531" s="11"/>
      <c r="V2531" s="11"/>
      <c r="W2531" s="11"/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5">
        <f t="shared" si="235"/>
        <v>7.3846153846153844E-3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  <c r="U2532" s="11"/>
      <c r="V2532" s="11"/>
      <c r="W2532" s="11"/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5">
        <f t="shared" si="235"/>
        <v>1.3501549358123064E-2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  <c r="U2533" s="11"/>
      <c r="V2533" s="11"/>
      <c r="W2533" s="11"/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5">
        <f t="shared" si="235"/>
        <v>1.1892963330029732E-2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  <c r="U2534" s="11"/>
      <c r="V2534" s="11"/>
      <c r="W2534" s="11"/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5">
        <f t="shared" si="235"/>
        <v>1.6385542168674699E-2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  <c r="U2535" s="11"/>
      <c r="V2535" s="11"/>
      <c r="W2535" s="11"/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5">
        <f t="shared" si="235"/>
        <v>6.6666666666666671E-3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  <c r="U2536" s="11"/>
      <c r="V2536" s="11"/>
      <c r="W2536" s="11"/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5">
        <f t="shared" si="235"/>
        <v>3.7581305709467596E-3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  <c r="U2537" s="11"/>
      <c r="V2537" s="11"/>
      <c r="W2537" s="11"/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5">
        <f t="shared" si="235"/>
        <v>0.13793103448275862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  <c r="U2538" s="11"/>
      <c r="V2538" s="11"/>
      <c r="W2538" s="11"/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5">
        <f t="shared" si="235"/>
        <v>0.01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  <c r="U2539" s="11"/>
      <c r="V2539" s="11"/>
      <c r="W2539" s="11"/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5">
        <f t="shared" si="235"/>
        <v>9.0939612656237949E-3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  <c r="U2540" s="11"/>
      <c r="V2540" s="11"/>
      <c r="W2540" s="11"/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5">
        <f t="shared" si="235"/>
        <v>5.8852867830423939E-3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  <c r="U2541" s="11"/>
      <c r="V2541" s="11"/>
      <c r="W2541" s="11"/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5">
        <f t="shared" si="235"/>
        <v>1.0444874274661509E-2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  <c r="U2542" s="11"/>
      <c r="V2542" s="11"/>
      <c r="W2542" s="11"/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5">
        <f t="shared" si="235"/>
        <v>1.6817939135077415E-2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  <c r="U2543" s="11"/>
      <c r="V2543" s="11"/>
      <c r="W2543" s="11"/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5">
        <f t="shared" si="235"/>
        <v>1.793103448275862E-2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  <c r="U2544" s="11"/>
      <c r="V2544" s="11"/>
      <c r="W2544" s="11"/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5">
        <f t="shared" si="235"/>
        <v>3.3248081841432228E-2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  <c r="U2545" s="11"/>
      <c r="V2545" s="11"/>
      <c r="W2545" s="11"/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5">
        <f t="shared" si="235"/>
        <v>1.1307280301527474E-2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  <c r="U2546" s="11"/>
      <c r="V2546" s="11"/>
      <c r="W2546" s="11"/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5">
        <f t="shared" si="235"/>
        <v>1.561699948796723E-2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  <c r="U2547" s="11"/>
      <c r="V2547" s="11"/>
      <c r="W2547" s="11"/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5">
        <f t="shared" si="235"/>
        <v>1.6624040920716114E-2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  <c r="U2548" s="11"/>
      <c r="V2548" s="11"/>
      <c r="W2548" s="11"/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5">
        <f t="shared" si="235"/>
        <v>2.0327669902912623E-2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  <c r="U2549" s="11"/>
      <c r="V2549" s="11"/>
      <c r="W2549" s="11"/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5">
        <f t="shared" si="235"/>
        <v>6.0546555391916218E-3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  <c r="U2550" s="11"/>
      <c r="V2550" s="11"/>
      <c r="W2550" s="11"/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5">
        <f t="shared" si="235"/>
        <v>2.292441140024783E-2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  <c r="U2551" s="11"/>
      <c r="V2551" s="11"/>
      <c r="W2551" s="11"/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5">
        <f t="shared" si="235"/>
        <v>2.2883295194508008E-2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  <c r="U2552" s="11"/>
      <c r="V2552" s="11"/>
      <c r="W2552" s="11"/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5">
        <f t="shared" si="235"/>
        <v>1.4832472520196E-2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  <c r="U2553" s="11"/>
      <c r="V2553" s="11"/>
      <c r="W2553" s="11"/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5">
        <f t="shared" si="235"/>
        <v>5.6338028169014088E-3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  <c r="U2554" s="11"/>
      <c r="V2554" s="11"/>
      <c r="W2554" s="11"/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5">
        <f t="shared" si="235"/>
        <v>2.5717959708529789E-2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  <c r="U2555" s="11"/>
      <c r="V2555" s="11"/>
      <c r="W2555" s="11"/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5">
        <f t="shared" si="235"/>
        <v>1.8186753528773074E-2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  <c r="U2556" s="11"/>
      <c r="V2556" s="11"/>
      <c r="W2556" s="11"/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5">
        <f t="shared" si="235"/>
        <v>1.6301816488122962E-2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  <c r="U2557" s="11"/>
      <c r="V2557" s="11"/>
      <c r="W2557" s="11"/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5">
        <f t="shared" si="235"/>
        <v>4.3256997455470736E-2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  <c r="U2558" s="11"/>
      <c r="V2558" s="11"/>
      <c r="W2558" s="11"/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5">
        <f t="shared" si="235"/>
        <v>3.3771106941838651E-2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  <c r="U2559" s="11"/>
      <c r="V2559" s="11"/>
      <c r="W2559" s="11"/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5">
        <f t="shared" si="235"/>
        <v>1.3225569434239529E-2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  <c r="U2560" s="11"/>
      <c r="V2560" s="11"/>
      <c r="W2560" s="11"/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5">
        <f t="shared" si="235"/>
        <v>2.8089887640449437E-2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  <c r="U2561" s="11"/>
      <c r="V2561" s="11"/>
      <c r="W2561" s="11"/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100.1</v>
      </c>
      <c r="P2562" s="5">
        <f t="shared" si="235"/>
        <v>6.993006993006993E-3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  <c r="U2562" s="11"/>
      <c r="V2562" s="11"/>
      <c r="W2562" s="11"/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(E2563/D2563)*100</f>
        <v>0</v>
      </c>
      <c r="P2563" s="5" t="e">
        <f t="shared" ref="P2563:P2626" si="241">AVERAGE(L2563/E2563)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MID(N2563,FIND("/",N2563)+1,LEN(N2563))</f>
        <v>food trucks</v>
      </c>
      <c r="S2563" s="11">
        <f t="shared" ref="S2563:S2626" si="244">J2563/$Z$4+25569</f>
        <v>42260.528807870374</v>
      </c>
      <c r="T2563" s="11">
        <f t="shared" ref="T2563:T2626" si="245">I2563/$Z$4+DATE(1970,1,1)</f>
        <v>42290.528807870374</v>
      </c>
      <c r="U2563" s="11"/>
      <c r="V2563" s="11"/>
      <c r="W2563" s="11"/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5">
        <f t="shared" si="241"/>
        <v>0.04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  <c r="U2564" s="11"/>
      <c r="V2564" s="11"/>
      <c r="W2564" s="11"/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  <c r="U2565" s="11"/>
      <c r="V2565" s="11"/>
      <c r="W2565" s="11"/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  <c r="U2566" s="11"/>
      <c r="V2566" s="11"/>
      <c r="W2566" s="11"/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5">
        <f t="shared" si="241"/>
        <v>0.01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  <c r="U2567" s="11"/>
      <c r="V2567" s="11"/>
      <c r="W2567" s="11"/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  <c r="U2568" s="11"/>
      <c r="V2568" s="11"/>
      <c r="W2568" s="11"/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5">
        <f t="shared" si="241"/>
        <v>1.6666666666666666E-2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  <c r="U2569" s="11"/>
      <c r="V2569" s="11"/>
      <c r="W2569" s="11"/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5">
        <f t="shared" si="241"/>
        <v>0.02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  <c r="U2570" s="11"/>
      <c r="V2570" s="11"/>
      <c r="W2570" s="11"/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5">
        <f t="shared" si="241"/>
        <v>1.3793103448275862E-2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  <c r="U2571" s="11"/>
      <c r="V2571" s="11"/>
      <c r="W2571" s="11"/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5">
        <f t="shared" si="241"/>
        <v>3.3898305084745763E-2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  <c r="U2572" s="11"/>
      <c r="V2572" s="11"/>
      <c r="W2572" s="11"/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5">
        <f t="shared" si="241"/>
        <v>1.6E-2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  <c r="U2573" s="11"/>
      <c r="V2573" s="11"/>
      <c r="W2573" s="11"/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  <c r="U2574" s="11"/>
      <c r="V2574" s="11"/>
      <c r="W2574" s="11"/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  <c r="U2575" s="11"/>
      <c r="V2575" s="11"/>
      <c r="W2575" s="11"/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  <c r="U2576" s="11"/>
      <c r="V2576" s="11"/>
      <c r="W2576" s="11"/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  <c r="U2577" s="11"/>
      <c r="V2577" s="11"/>
      <c r="W2577" s="11"/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  <c r="U2578" s="11"/>
      <c r="V2578" s="11"/>
      <c r="W2578" s="11"/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  <c r="U2579" s="11"/>
      <c r="V2579" s="11"/>
      <c r="W2579" s="11"/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  <c r="U2580" s="11"/>
      <c r="V2580" s="11"/>
      <c r="W2580" s="11"/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5">
        <f t="shared" si="241"/>
        <v>4.3321299638989168E-2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  <c r="U2581" s="11"/>
      <c r="V2581" s="11"/>
      <c r="W2581" s="11"/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5">
        <f t="shared" si="241"/>
        <v>3.9215686274509803E-2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  <c r="U2582" s="11"/>
      <c r="V2582" s="11"/>
      <c r="W2582" s="11"/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5">
        <f t="shared" si="241"/>
        <v>2.0754716981132074E-2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  <c r="U2583" s="11"/>
      <c r="V2583" s="11"/>
      <c r="W2583" s="11"/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  <c r="U2584" s="11"/>
      <c r="V2584" s="11"/>
      <c r="W2584" s="11"/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  <c r="U2585" s="11"/>
      <c r="V2585" s="11"/>
      <c r="W2585" s="11"/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  <c r="U2586" s="11"/>
      <c r="V2586" s="11"/>
      <c r="W2586" s="11"/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5">
        <f t="shared" si="241"/>
        <v>0.02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  <c r="U2587" s="11"/>
      <c r="V2587" s="11"/>
      <c r="W2587" s="11"/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5">
        <f t="shared" si="241"/>
        <v>0.2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  <c r="U2588" s="11"/>
      <c r="V2588" s="11"/>
      <c r="W2588" s="11"/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5">
        <f t="shared" si="241"/>
        <v>4.9301561216105174E-3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  <c r="U2589" s="11"/>
      <c r="V2589" s="11"/>
      <c r="W2589" s="11"/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5">
        <f t="shared" si="241"/>
        <v>3.4334763948497854E-2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  <c r="U2590" s="11"/>
      <c r="V2590" s="11"/>
      <c r="W2590" s="11"/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5">
        <f t="shared" si="241"/>
        <v>0.2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  <c r="U2591" s="11"/>
      <c r="V2591" s="11"/>
      <c r="W2591" s="11"/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  <c r="U2592" s="11"/>
      <c r="V2592" s="11"/>
      <c r="W2592" s="11"/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5">
        <f t="shared" si="241"/>
        <v>7.6923076923076927E-2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  <c r="U2593" s="11"/>
      <c r="V2593" s="11"/>
      <c r="W2593" s="11"/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5">
        <f t="shared" si="241"/>
        <v>0.02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  <c r="U2594" s="11"/>
      <c r="V2594" s="11"/>
      <c r="W2594" s="11"/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  <c r="U2595" s="11"/>
      <c r="V2595" s="11"/>
      <c r="W2595" s="11"/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  <c r="U2596" s="11"/>
      <c r="V2596" s="11"/>
      <c r="W2596" s="11"/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5">
        <f t="shared" si="241"/>
        <v>1.0410958904109589E-2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  <c r="U2597" s="11"/>
      <c r="V2597" s="11"/>
      <c r="W2597" s="11"/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5">
        <f t="shared" si="241"/>
        <v>3.2703488372093025E-3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  <c r="U2598" s="11"/>
      <c r="V2598" s="11"/>
      <c r="W2598" s="11"/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5">
        <f t="shared" si="241"/>
        <v>8.2352941176470587E-2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  <c r="U2599" s="11"/>
      <c r="V2599" s="11"/>
      <c r="W2599" s="11"/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5">
        <f t="shared" si="241"/>
        <v>1.1965811965811967E-2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  <c r="U2600" s="11"/>
      <c r="V2600" s="11"/>
      <c r="W2600" s="11"/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5">
        <f t="shared" si="241"/>
        <v>5.5555555555555552E-2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  <c r="U2601" s="11"/>
      <c r="V2601" s="11"/>
      <c r="W2601" s="11"/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5">
        <f t="shared" si="241"/>
        <v>8.6555106751298322E-3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  <c r="U2602" s="11"/>
      <c r="V2602" s="11"/>
      <c r="W2602" s="11"/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5">
        <f t="shared" si="241"/>
        <v>4.566071968551557E-2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  <c r="U2603" s="11"/>
      <c r="V2603" s="11"/>
      <c r="W2603" s="11"/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5">
        <f t="shared" si="241"/>
        <v>1.2496486161866551E-2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  <c r="U2604" s="11"/>
      <c r="V2604" s="11"/>
      <c r="W2604" s="11"/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5">
        <f t="shared" si="241"/>
        <v>2.8153153153153154E-2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  <c r="U2605" s="11"/>
      <c r="V2605" s="11"/>
      <c r="W2605" s="11"/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5">
        <f t="shared" si="241"/>
        <v>1.5400410677618071E-2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  <c r="U2606" s="11"/>
      <c r="V2606" s="11"/>
      <c r="W2606" s="11"/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5">
        <f t="shared" si="241"/>
        <v>1.6402664753456871E-2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  <c r="U2607" s="11"/>
      <c r="V2607" s="11"/>
      <c r="W2607" s="11"/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5">
        <f t="shared" si="241"/>
        <v>3.1802412027094003E-2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  <c r="U2608" s="11"/>
      <c r="V2608" s="11"/>
      <c r="W2608" s="11"/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5">
        <f t="shared" si="241"/>
        <v>1.2202599950944321E-2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  <c r="U2609" s="11"/>
      <c r="V2609" s="11"/>
      <c r="W2609" s="11"/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5">
        <f t="shared" si="241"/>
        <v>1.6969967623088087E-2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  <c r="U2610" s="11"/>
      <c r="V2610" s="11"/>
      <c r="W2610" s="11"/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5">
        <f t="shared" si="241"/>
        <v>6.35754274953755E-3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  <c r="U2611" s="11"/>
      <c r="V2611" s="11"/>
      <c r="W2611" s="11"/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5">
        <f t="shared" si="241"/>
        <v>1.7934482259160417E-2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  <c r="U2612" s="11"/>
      <c r="V2612" s="11"/>
      <c r="W2612" s="11"/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5">
        <f t="shared" si="241"/>
        <v>1.1932762159168648E-2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  <c r="U2613" s="11"/>
      <c r="V2613" s="11"/>
      <c r="W2613" s="11"/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5">
        <f t="shared" si="241"/>
        <v>1.7116777760764503E-2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  <c r="U2614" s="11"/>
      <c r="V2614" s="11"/>
      <c r="W2614" s="11"/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5">
        <f t="shared" si="241"/>
        <v>3.6958817317845828E-3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  <c r="U2615" s="11"/>
      <c r="V2615" s="11"/>
      <c r="W2615" s="11"/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5">
        <f t="shared" si="241"/>
        <v>9.3370681605975722E-3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  <c r="U2616" s="11"/>
      <c r="V2616" s="11"/>
      <c r="W2616" s="11"/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5">
        <f t="shared" si="241"/>
        <v>2.1195172210774212E-2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  <c r="U2617" s="11"/>
      <c r="V2617" s="11"/>
      <c r="W2617" s="11"/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5">
        <f t="shared" si="241"/>
        <v>8.3119423053416453E-3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  <c r="U2618" s="11"/>
      <c r="V2618" s="11"/>
      <c r="W2618" s="11"/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5">
        <f t="shared" si="241"/>
        <v>3.6235186873290796E-2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  <c r="U2619" s="11"/>
      <c r="V2619" s="11"/>
      <c r="W2619" s="11"/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5">
        <f t="shared" si="241"/>
        <v>4.8709514170040486E-3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  <c r="U2620" s="11"/>
      <c r="V2620" s="11"/>
      <c r="W2620" s="11"/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5">
        <f t="shared" si="241"/>
        <v>2.8131634819532909E-2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  <c r="U2621" s="11"/>
      <c r="V2621" s="11"/>
      <c r="W2621" s="11"/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5">
        <f t="shared" si="241"/>
        <v>1.3397733844539165E-2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  <c r="U2622" s="11"/>
      <c r="V2622" s="11"/>
      <c r="W2622" s="11"/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5">
        <f t="shared" si="241"/>
        <v>2.1250342747463669E-2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  <c r="U2623" s="11"/>
      <c r="V2623" s="11"/>
      <c r="W2623" s="11"/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5">
        <f t="shared" si="241"/>
        <v>3.7606212139691834E-2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  <c r="U2624" s="11"/>
      <c r="V2624" s="11"/>
      <c r="W2624" s="11"/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5">
        <f t="shared" si="241"/>
        <v>2.7192982456140352E-2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  <c r="U2625" s="11"/>
      <c r="V2625" s="11"/>
      <c r="W2625" s="11"/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1379.4206249999997</v>
      </c>
      <c r="P2626" s="5">
        <f t="shared" si="241"/>
        <v>3.142623737411495E-2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  <c r="U2626" s="11"/>
      <c r="V2626" s="11"/>
      <c r="W2626" s="11"/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(E2627/D2627)*100</f>
        <v>956</v>
      </c>
      <c r="P2627" s="5">
        <f t="shared" ref="P2627:P2690" si="247">AVERAGE(L2627/E2627)</f>
        <v>3.626220362622036E-2</v>
      </c>
      <c r="Q2627" t="str">
        <f t="shared" ref="Q2627:Q2690" si="248">LEFT(N2627,FIND("/",N2627)-1)</f>
        <v>technology</v>
      </c>
      <c r="R2627" t="str">
        <f t="shared" ref="R2627:R2690" si="249">MID(N2627,FIND("/",N2627)+1,LEN(N2627))</f>
        <v>space exploration</v>
      </c>
      <c r="S2627" s="11">
        <f t="shared" ref="S2627:S2690" si="250">J2627/$Z$4+25569</f>
        <v>42658.810277777782</v>
      </c>
      <c r="T2627" s="11">
        <f t="shared" ref="T2627:T2690" si="251">I2627/$Z$4+DATE(1970,1,1)</f>
        <v>42683.851944444439</v>
      </c>
      <c r="U2627" s="11"/>
      <c r="V2627" s="11"/>
      <c r="W2627" s="11"/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5">
        <f t="shared" si="247"/>
        <v>1.7857142857142856E-2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  <c r="U2628" s="11"/>
      <c r="V2628" s="11"/>
      <c r="W2628" s="11"/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5">
        <f t="shared" si="247"/>
        <v>4.6391752577319589E-2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  <c r="U2629" s="11"/>
      <c r="V2629" s="11"/>
      <c r="W2629" s="11"/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5">
        <f t="shared" si="247"/>
        <v>2.267818574514039E-2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  <c r="U2630" s="11"/>
      <c r="V2630" s="11"/>
      <c r="W2630" s="11"/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5">
        <f t="shared" si="247"/>
        <v>1.5656802880851729E-2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  <c r="U2631" s="11"/>
      <c r="V2631" s="11"/>
      <c r="W2631" s="11"/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5">
        <f t="shared" si="247"/>
        <v>2.5649145028499049E-2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  <c r="U2632" s="11"/>
      <c r="V2632" s="11"/>
      <c r="W2632" s="11"/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5">
        <f t="shared" si="247"/>
        <v>1.2471084308454393E-2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  <c r="U2633" s="11"/>
      <c r="V2633" s="11"/>
      <c r="W2633" s="11"/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5">
        <f t="shared" si="247"/>
        <v>2.8649386084583901E-2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  <c r="U2634" s="11"/>
      <c r="V2634" s="11"/>
      <c r="W2634" s="11"/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5">
        <f t="shared" si="247"/>
        <v>1.1223281258812249E-2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  <c r="U2635" s="11"/>
      <c r="V2635" s="11"/>
      <c r="W2635" s="11"/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5">
        <f t="shared" si="247"/>
        <v>2.5354969574036511E-2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  <c r="U2636" s="11"/>
      <c r="V2636" s="11"/>
      <c r="W2636" s="11"/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5">
        <f t="shared" si="247"/>
        <v>7.3043478260869567E-3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  <c r="U2637" s="11"/>
      <c r="V2637" s="11"/>
      <c r="W2637" s="11"/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5">
        <f t="shared" si="247"/>
        <v>2.6695141484249868E-2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  <c r="U2638" s="11"/>
      <c r="V2638" s="11"/>
      <c r="W2638" s="11"/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5">
        <f t="shared" si="247"/>
        <v>3.1287605294825514E-2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  <c r="U2639" s="11"/>
      <c r="V2639" s="11"/>
      <c r="W2639" s="11"/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5">
        <f t="shared" si="247"/>
        <v>3.9660056657223795E-2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  <c r="U2640" s="11"/>
      <c r="V2640" s="11"/>
      <c r="W2640" s="11"/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5">
        <f t="shared" si="247"/>
        <v>9.959349593495935E-2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  <c r="U2641" s="11"/>
      <c r="V2641" s="11"/>
      <c r="W2641" s="11"/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5">
        <f t="shared" si="247"/>
        <v>2.1766561514195582E-2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  <c r="U2642" s="11"/>
      <c r="V2642" s="11"/>
      <c r="W2642" s="11"/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5">
        <f t="shared" si="247"/>
        <v>6.6666666666666666E-2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  <c r="U2643" s="11"/>
      <c r="V2643" s="11"/>
      <c r="W2643" s="11"/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  <c r="U2644" s="11"/>
      <c r="V2644" s="11"/>
      <c r="W2644" s="11"/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5">
        <f t="shared" si="247"/>
        <v>4.4726222626754663E-3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  <c r="U2645" s="11"/>
      <c r="V2645" s="11"/>
      <c r="W2645" s="11"/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5">
        <f t="shared" si="247"/>
        <v>2.5328787140769606E-2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  <c r="U2646" s="11"/>
      <c r="V2646" s="11"/>
      <c r="W2646" s="11"/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5">
        <f t="shared" si="247"/>
        <v>1.0952380952380953E-2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  <c r="U2647" s="11"/>
      <c r="V2647" s="11"/>
      <c r="W2647" s="11"/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5">
        <f t="shared" si="247"/>
        <v>1.2711938910460905E-2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  <c r="U2648" s="11"/>
      <c r="V2648" s="11"/>
      <c r="W2648" s="11"/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5">
        <f t="shared" si="247"/>
        <v>8.3333333333333329E-2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  <c r="U2649" s="11"/>
      <c r="V2649" s="11"/>
      <c r="W2649" s="11"/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5">
        <f t="shared" si="247"/>
        <v>5.6603773584905662E-2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  <c r="U2650" s="11"/>
      <c r="V2650" s="11"/>
      <c r="W2650" s="11"/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5">
        <f t="shared" si="247"/>
        <v>2.4193548387096774E-2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  <c r="U2651" s="11"/>
      <c r="V2651" s="11"/>
      <c r="W2651" s="11"/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5">
        <f t="shared" si="247"/>
        <v>1.3966480446927373E-2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  <c r="U2652" s="11"/>
      <c r="V2652" s="11"/>
      <c r="W2652" s="11"/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5">
        <f t="shared" si="247"/>
        <v>3.2486145614370344E-3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  <c r="U2653" s="11"/>
      <c r="V2653" s="11"/>
      <c r="W2653" s="11"/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5">
        <f t="shared" si="247"/>
        <v>1.2429378531073447E-2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  <c r="U2654" s="11"/>
      <c r="V2654" s="11"/>
      <c r="W2654" s="11"/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5">
        <f t="shared" si="247"/>
        <v>1.1912865895166781E-2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  <c r="U2655" s="11"/>
      <c r="V2655" s="11"/>
      <c r="W2655" s="11"/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5">
        <f t="shared" si="247"/>
        <v>0.11764705882352941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  <c r="U2656" s="11"/>
      <c r="V2656" s="11"/>
      <c r="W2656" s="11"/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5">
        <f t="shared" si="247"/>
        <v>1.3629160063391443E-2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  <c r="U2657" s="11"/>
      <c r="V2657" s="11"/>
      <c r="W2657" s="11"/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5">
        <f t="shared" si="247"/>
        <v>8.8603905566890118E-3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  <c r="U2658" s="11"/>
      <c r="V2658" s="11"/>
      <c r="W2658" s="11"/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5">
        <f t="shared" si="247"/>
        <v>1.0495643418520008E-2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  <c r="U2659" s="11"/>
      <c r="V2659" s="11"/>
      <c r="W2659" s="11"/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5">
        <f t="shared" si="247"/>
        <v>4.3956043956043959E-2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  <c r="U2660" s="11"/>
      <c r="V2660" s="11"/>
      <c r="W2660" s="11"/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5">
        <f t="shared" si="247"/>
        <v>7.5018754688672166E-3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  <c r="U2661" s="11"/>
      <c r="V2661" s="11"/>
      <c r="W2661" s="11"/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5">
        <f t="shared" si="247"/>
        <v>0.26315789473684209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  <c r="U2662" s="11"/>
      <c r="V2662" s="11"/>
      <c r="W2662" s="11"/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5">
        <f t="shared" si="247"/>
        <v>1.1661807580174927E-2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  <c r="U2663" s="11"/>
      <c r="V2663" s="11"/>
      <c r="W2663" s="11"/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5">
        <f t="shared" si="247"/>
        <v>3.7453183520599251E-3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  <c r="U2664" s="11"/>
      <c r="V2664" s="11"/>
      <c r="W2664" s="11"/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5">
        <f t="shared" si="247"/>
        <v>2.6769602160689318E-3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  <c r="U2665" s="11"/>
      <c r="V2665" s="11"/>
      <c r="W2665" s="11"/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5">
        <f t="shared" si="247"/>
        <v>5.7458563535911604E-3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  <c r="U2666" s="11"/>
      <c r="V2666" s="11"/>
      <c r="W2666" s="11"/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5">
        <f t="shared" si="247"/>
        <v>1.0672853828306265E-2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  <c r="U2667" s="11"/>
      <c r="V2667" s="11"/>
      <c r="W2667" s="11"/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5">
        <f t="shared" si="247"/>
        <v>1.2931973425422376E-2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  <c r="U2668" s="11"/>
      <c r="V2668" s="11"/>
      <c r="W2668" s="11"/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5">
        <f t="shared" si="247"/>
        <v>1.0843373493975903E-2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  <c r="U2669" s="11"/>
      <c r="V2669" s="11"/>
      <c r="W2669" s="11"/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5">
        <f t="shared" si="247"/>
        <v>1.6403046280023433E-2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  <c r="U2670" s="11"/>
      <c r="V2670" s="11"/>
      <c r="W2670" s="11"/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5">
        <f t="shared" si="247"/>
        <v>1.098901098901099E-2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  <c r="U2671" s="11"/>
      <c r="V2671" s="11"/>
      <c r="W2671" s="11"/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5">
        <f t="shared" si="247"/>
        <v>2.4048096192384769E-2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  <c r="U2672" s="11"/>
      <c r="V2672" s="11"/>
      <c r="W2672" s="11"/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5">
        <f t="shared" si="247"/>
        <v>2.9619181946403384E-2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  <c r="U2673" s="11"/>
      <c r="V2673" s="11"/>
      <c r="W2673" s="11"/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5">
        <f t="shared" si="247"/>
        <v>1.4160891834890027E-2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  <c r="U2674" s="11"/>
      <c r="V2674" s="11"/>
      <c r="W2674" s="11"/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5">
        <f t="shared" si="247"/>
        <v>5.9825960841189268E-3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  <c r="U2675" s="11"/>
      <c r="V2675" s="11"/>
      <c r="W2675" s="11"/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5">
        <f t="shared" si="247"/>
        <v>7.7748476857324722E-3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  <c r="U2676" s="11"/>
      <c r="V2676" s="11"/>
      <c r="W2676" s="11"/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5">
        <f t="shared" si="247"/>
        <v>1.5287295730100159E-2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  <c r="U2677" s="11"/>
      <c r="V2677" s="11"/>
      <c r="W2677" s="11"/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5">
        <f t="shared" si="247"/>
        <v>8.5066162570888466E-3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  <c r="U2678" s="11"/>
      <c r="V2678" s="11"/>
      <c r="W2678" s="11"/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5">
        <f t="shared" si="247"/>
        <v>7.9062957540263542E-3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  <c r="U2679" s="11"/>
      <c r="V2679" s="11"/>
      <c r="W2679" s="11"/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5">
        <f t="shared" si="247"/>
        <v>1.8181818181818182E-3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  <c r="U2680" s="11"/>
      <c r="V2680" s="11"/>
      <c r="W2680" s="11"/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5">
        <f t="shared" si="247"/>
        <v>2.2727272727272728E-2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  <c r="U2681" s="11"/>
      <c r="V2681" s="11"/>
      <c r="W2681" s="11"/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5">
        <f t="shared" si="247"/>
        <v>1.4492753623188406E-2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  <c r="U2682" s="11"/>
      <c r="V2682" s="11"/>
      <c r="W2682" s="11"/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5">
        <f t="shared" si="247"/>
        <v>3.6363636363636362E-2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  <c r="U2683" s="11"/>
      <c r="V2683" s="11"/>
      <c r="W2683" s="11"/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5">
        <f t="shared" si="247"/>
        <v>1.1778563015312132E-2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  <c r="U2684" s="11"/>
      <c r="V2684" s="11"/>
      <c r="W2684" s="11"/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5">
        <f t="shared" si="247"/>
        <v>8.3333333333333329E-2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  <c r="U2685" s="11"/>
      <c r="V2685" s="11"/>
      <c r="W2685" s="11"/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5">
        <f t="shared" si="247"/>
        <v>5.0000000000000001E-3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  <c r="U2686" s="11"/>
      <c r="V2686" s="11"/>
      <c r="W2686" s="11"/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5">
        <f t="shared" si="247"/>
        <v>0.1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  <c r="U2687" s="11"/>
      <c r="V2687" s="11"/>
      <c r="W2687" s="11"/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  <c r="U2688" s="11"/>
      <c r="V2688" s="11"/>
      <c r="W2688" s="11"/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  <c r="U2689" s="11"/>
      <c r="V2689" s="11"/>
      <c r="W2689" s="11"/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0.14799999999999999</v>
      </c>
      <c r="P2690" s="5">
        <f t="shared" si="247"/>
        <v>0.1891891891891892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  <c r="U2690" s="11"/>
      <c r="V2690" s="11"/>
      <c r="W2690" s="11"/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(E2691/D2691)*100</f>
        <v>2.8571428571428571E-3</v>
      </c>
      <c r="P2691" s="5">
        <f t="shared" ref="P2691:P2754" si="253">AVERAGE(L2691/E2691)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MID(N2691,FIND("/",N2691)+1,LEN(N2691))</f>
        <v>food trucks</v>
      </c>
      <c r="S2691" s="11">
        <f t="shared" ref="S2691:S2754" si="256">J2691/$Z$4+25569</f>
        <v>42551.961689814816</v>
      </c>
      <c r="T2691" s="11">
        <f t="shared" ref="T2691:T2754" si="257">I2691/$Z$4+DATE(1970,1,1)</f>
        <v>42581.961689814816</v>
      </c>
      <c r="U2691" s="11"/>
      <c r="V2691" s="11"/>
      <c r="W2691" s="11"/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5">
        <f t="shared" si="253"/>
        <v>1.3743303051479153E-2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  <c r="U2692" s="11"/>
      <c r="V2692" s="11"/>
      <c r="W2692" s="11"/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5">
        <f t="shared" si="253"/>
        <v>5.7142857142857141E-2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  <c r="U2693" s="11"/>
      <c r="V2693" s="11"/>
      <c r="W2693" s="11"/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5">
        <f t="shared" si="253"/>
        <v>0.04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  <c r="U2694" s="11"/>
      <c r="V2694" s="11"/>
      <c r="W2694" s="11"/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5">
        <f t="shared" si="253"/>
        <v>7.4999999999999997E-2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  <c r="U2695" s="11"/>
      <c r="V2695" s="11"/>
      <c r="W2695" s="11"/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  <c r="U2696" s="11"/>
      <c r="V2696" s="11"/>
      <c r="W2696" s="11"/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5">
        <f t="shared" si="253"/>
        <v>4.2253521126760563E-2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  <c r="U2697" s="11"/>
      <c r="V2697" s="11"/>
      <c r="W2697" s="11"/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5">
        <f t="shared" si="253"/>
        <v>1.1209439528023599E-2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  <c r="U2698" s="11"/>
      <c r="V2698" s="11"/>
      <c r="W2698" s="11"/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5">
        <f t="shared" si="253"/>
        <v>8.5794423362481435E-3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  <c r="U2699" s="11"/>
      <c r="V2699" s="11"/>
      <c r="W2699" s="11"/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5">
        <f t="shared" si="253"/>
        <v>7.6893502499038827E-2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  <c r="U2700" s="11"/>
      <c r="V2700" s="11"/>
      <c r="W2700" s="11"/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  <c r="U2701" s="11"/>
      <c r="V2701" s="11"/>
      <c r="W2701" s="11"/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5">
        <f t="shared" si="253"/>
        <v>5.7142857142857141E-2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  <c r="U2702" s="11"/>
      <c r="V2702" s="11"/>
      <c r="W2702" s="11"/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5">
        <f t="shared" si="253"/>
        <v>2.9299363057324841E-2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  <c r="U2703" s="11"/>
      <c r="V2703" s="11"/>
      <c r="W2703" s="11"/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5">
        <f t="shared" si="253"/>
        <v>7.5559430398140079E-3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  <c r="U2704" s="11"/>
      <c r="V2704" s="11"/>
      <c r="W2704" s="11"/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5">
        <f t="shared" si="253"/>
        <v>1.0843373493975904E-3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  <c r="U2705" s="11"/>
      <c r="V2705" s="11"/>
      <c r="W2705" s="11"/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5">
        <f t="shared" si="253"/>
        <v>6.1135371179039302E-3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  <c r="U2706" s="11"/>
      <c r="V2706" s="11"/>
      <c r="W2706" s="11"/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5">
        <f t="shared" si="253"/>
        <v>4.6003450258769408E-3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  <c r="U2707" s="11"/>
      <c r="V2707" s="11"/>
      <c r="W2707" s="11"/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5">
        <f t="shared" si="253"/>
        <v>6.6914308976185628E-3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  <c r="U2708" s="11"/>
      <c r="V2708" s="11"/>
      <c r="W2708" s="11"/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5">
        <f t="shared" si="253"/>
        <v>1.4037552948117702E-2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  <c r="U2709" s="11"/>
      <c r="V2709" s="11"/>
      <c r="W2709" s="11"/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5">
        <f t="shared" si="253"/>
        <v>2.2489943307762546E-2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  <c r="U2710" s="11"/>
      <c r="V2710" s="11"/>
      <c r="W2710" s="11"/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5">
        <f t="shared" si="253"/>
        <v>6.0626340964116295E-3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  <c r="U2711" s="11"/>
      <c r="V2711" s="11"/>
      <c r="W2711" s="11"/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5">
        <f t="shared" si="253"/>
        <v>1.1782515980849511E-2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  <c r="U2712" s="11"/>
      <c r="V2712" s="11"/>
      <c r="W2712" s="11"/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5">
        <f t="shared" si="253"/>
        <v>1.8537328593194517E-2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  <c r="U2713" s="11"/>
      <c r="V2713" s="11"/>
      <c r="W2713" s="11"/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5">
        <f t="shared" si="253"/>
        <v>1.9789648491558263E-2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  <c r="U2714" s="11"/>
      <c r="V2714" s="11"/>
      <c r="W2714" s="11"/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5">
        <f t="shared" si="253"/>
        <v>9.2591385088874687E-3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  <c r="U2715" s="11"/>
      <c r="V2715" s="11"/>
      <c r="W2715" s="11"/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5">
        <f t="shared" si="253"/>
        <v>1.0485063082264774E-2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  <c r="U2716" s="11"/>
      <c r="V2716" s="11"/>
      <c r="W2716" s="11"/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5">
        <f t="shared" si="253"/>
        <v>1.7351767565672978E-2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  <c r="U2717" s="11"/>
      <c r="V2717" s="11"/>
      <c r="W2717" s="11"/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5">
        <f t="shared" si="253"/>
        <v>1.5585917998068013E-2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  <c r="U2718" s="11"/>
      <c r="V2718" s="11"/>
      <c r="W2718" s="11"/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5">
        <f t="shared" si="253"/>
        <v>1.082395257443549E-2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  <c r="U2719" s="11"/>
      <c r="V2719" s="11"/>
      <c r="W2719" s="11"/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5">
        <f t="shared" si="253"/>
        <v>7.9377849289353711E-3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  <c r="U2720" s="11"/>
      <c r="V2720" s="11"/>
      <c r="W2720" s="11"/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5">
        <f t="shared" si="253"/>
        <v>1.0566615620214395E-2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  <c r="U2721" s="11"/>
      <c r="V2721" s="11"/>
      <c r="W2721" s="11"/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5">
        <f t="shared" si="253"/>
        <v>5.8582506518573699E-3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  <c r="U2722" s="11"/>
      <c r="V2722" s="11"/>
      <c r="W2722" s="11"/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5">
        <f t="shared" si="253"/>
        <v>2.4532603739170086E-2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  <c r="U2723" s="11"/>
      <c r="V2723" s="11"/>
      <c r="W2723" s="11"/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5">
        <f t="shared" si="253"/>
        <v>1.4651144373168607E-2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  <c r="U2724" s="11"/>
      <c r="V2724" s="11"/>
      <c r="W2724" s="11"/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5">
        <f t="shared" si="253"/>
        <v>1.0472450315363561E-2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  <c r="U2725" s="11"/>
      <c r="V2725" s="11"/>
      <c r="W2725" s="11"/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5">
        <f t="shared" si="253"/>
        <v>0.13907693315572248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  <c r="U2726" s="11"/>
      <c r="V2726" s="11"/>
      <c r="W2726" s="11"/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5">
        <f t="shared" si="253"/>
        <v>1.954442465018939E-3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  <c r="U2727" s="11"/>
      <c r="V2727" s="11"/>
      <c r="W2727" s="11"/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5">
        <f t="shared" si="253"/>
        <v>3.8205116081138587E-3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  <c r="U2728" s="11"/>
      <c r="V2728" s="11"/>
      <c r="W2728" s="11"/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5">
        <f t="shared" si="253"/>
        <v>1.4334664747267897E-2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  <c r="U2729" s="11"/>
      <c r="V2729" s="11"/>
      <c r="W2729" s="11"/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5">
        <f t="shared" si="253"/>
        <v>1.2948404571579574E-2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  <c r="U2730" s="11"/>
      <c r="V2730" s="11"/>
      <c r="W2730" s="11"/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5">
        <f t="shared" si="253"/>
        <v>2.9362951614962337E-3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  <c r="U2731" s="11"/>
      <c r="V2731" s="11"/>
      <c r="W2731" s="11"/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5">
        <f t="shared" si="253"/>
        <v>1.4832855252864296E-2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  <c r="U2732" s="11"/>
      <c r="V2732" s="11"/>
      <c r="W2732" s="11"/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5">
        <f t="shared" si="253"/>
        <v>1.18244862740085E-3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  <c r="U2733" s="11"/>
      <c r="V2733" s="11"/>
      <c r="W2733" s="11"/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5">
        <f t="shared" si="253"/>
        <v>1.0288935870331219E-2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  <c r="U2734" s="11"/>
      <c r="V2734" s="11"/>
      <c r="W2734" s="11"/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5">
        <f t="shared" si="253"/>
        <v>2.2131711581022521E-3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  <c r="U2735" s="11"/>
      <c r="V2735" s="11"/>
      <c r="W2735" s="11"/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5">
        <f t="shared" si="253"/>
        <v>7.2114321107817547E-3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  <c r="U2736" s="11"/>
      <c r="V2736" s="11"/>
      <c r="W2736" s="11"/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5">
        <f t="shared" si="253"/>
        <v>4.6210405929108599E-2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  <c r="U2737" s="11"/>
      <c r="V2737" s="11"/>
      <c r="W2737" s="11"/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5">
        <f t="shared" si="253"/>
        <v>5.8991049633848654E-3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  <c r="U2738" s="11"/>
      <c r="V2738" s="11"/>
      <c r="W2738" s="11"/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5">
        <f t="shared" si="253"/>
        <v>6.1773350326423384E-3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  <c r="U2739" s="11"/>
      <c r="V2739" s="11"/>
      <c r="W2739" s="11"/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5">
        <f t="shared" si="253"/>
        <v>2.027849128024875E-3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  <c r="U2740" s="11"/>
      <c r="V2740" s="11"/>
      <c r="W2740" s="11"/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5">
        <f t="shared" si="253"/>
        <v>4.5207100591715975E-2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  <c r="U2741" s="11"/>
      <c r="V2741" s="11"/>
      <c r="W2741" s="11"/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5">
        <f t="shared" si="253"/>
        <v>5.4838709677419356E-2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  <c r="U2742" s="11"/>
      <c r="V2742" s="11"/>
      <c r="W2742" s="11"/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5">
        <f t="shared" si="253"/>
        <v>0.11428571428571428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  <c r="U2743" s="11"/>
      <c r="V2743" s="11"/>
      <c r="W2743" s="11"/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5">
        <f t="shared" si="253"/>
        <v>2.4623803009575923E-2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  <c r="U2744" s="11"/>
      <c r="V2744" s="11"/>
      <c r="W2744" s="11"/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  <c r="U2745" s="11"/>
      <c r="V2745" s="11"/>
      <c r="W2745" s="11"/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5">
        <f t="shared" si="253"/>
        <v>2.6347305389221556E-2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  <c r="U2746" s="11"/>
      <c r="V2746" s="11"/>
      <c r="W2746" s="11"/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5">
        <f t="shared" si="253"/>
        <v>2.7984009137635636E-2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  <c r="U2747" s="11"/>
      <c r="V2747" s="11"/>
      <c r="W2747" s="11"/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5">
        <f t="shared" si="253"/>
        <v>2.3720349563046191E-2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  <c r="U2748" s="11"/>
      <c r="V2748" s="11"/>
      <c r="W2748" s="11"/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5">
        <f t="shared" si="253"/>
        <v>2.8571428571428571E-2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  <c r="U2749" s="11"/>
      <c r="V2749" s="11"/>
      <c r="W2749" s="11"/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5">
        <f t="shared" si="253"/>
        <v>7.5471698113207544E-2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  <c r="U2750" s="11"/>
      <c r="V2750" s="11"/>
      <c r="W2750" s="11"/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5">
        <f t="shared" si="253"/>
        <v>1.8181818181818181E-2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  <c r="U2751" s="11"/>
      <c r="V2751" s="11"/>
      <c r="W2751" s="11"/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  <c r="U2752" s="11"/>
      <c r="V2752" s="11"/>
      <c r="W2752" s="11"/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  <c r="U2753" s="11"/>
      <c r="V2753" s="11"/>
      <c r="W2753" s="11"/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11.458333333333332</v>
      </c>
      <c r="P2754" s="5">
        <f t="shared" si="253"/>
        <v>2.5454545454545455E-2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  <c r="U2754" s="11"/>
      <c r="V2754" s="11"/>
      <c r="W2754" s="11"/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(E2755/D2755)*100</f>
        <v>19</v>
      </c>
      <c r="P2755" s="5">
        <f t="shared" ref="P2755:P2818" si="259">AVERAGE(L2755/E2755)</f>
        <v>2.1052631578947368E-2</v>
      </c>
      <c r="Q2755" t="str">
        <f t="shared" ref="Q2755:Q2818" si="260">LEFT(N2755,FIND("/",N2755)-1)</f>
        <v>publishing</v>
      </c>
      <c r="R2755" t="str">
        <f t="shared" ref="R2755:R2818" si="261">MID(N2755,FIND("/",N2755)+1,LEN(N2755))</f>
        <v>children's books</v>
      </c>
      <c r="S2755" s="11">
        <f t="shared" ref="S2755:S2818" si="262">J2755/$Z$4+25569</f>
        <v>41117.900729166664</v>
      </c>
      <c r="T2755" s="11">
        <f t="shared" ref="T2755:T2818" si="263">I2755/$Z$4+DATE(1970,1,1)</f>
        <v>41147.900729166664</v>
      </c>
      <c r="U2755" s="11"/>
      <c r="V2755" s="11"/>
      <c r="W2755" s="11"/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  <c r="U2756" s="11"/>
      <c r="V2756" s="11"/>
      <c r="W2756" s="11"/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5">
        <f t="shared" si="259"/>
        <v>5.7692307692307696E-2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  <c r="U2757" s="11"/>
      <c r="V2757" s="11"/>
      <c r="W2757" s="11"/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5">
        <f t="shared" si="259"/>
        <v>3.1488549618320608E-2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  <c r="U2758" s="11"/>
      <c r="V2758" s="11"/>
      <c r="W2758" s="11"/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5">
        <f t="shared" si="259"/>
        <v>0.2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  <c r="U2759" s="11"/>
      <c r="V2759" s="11"/>
      <c r="W2759" s="11"/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5">
        <f t="shared" si="259"/>
        <v>2.564102564102564E-2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  <c r="U2760" s="11"/>
      <c r="V2760" s="11"/>
      <c r="W2760" s="11"/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5">
        <f t="shared" si="259"/>
        <v>1.9047619047619049E-2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  <c r="U2761" s="11"/>
      <c r="V2761" s="11"/>
      <c r="W2761" s="11"/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  <c r="U2762" s="11"/>
      <c r="V2762" s="11"/>
      <c r="W2762" s="11"/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5">
        <f t="shared" si="259"/>
        <v>0.1111111111111111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  <c r="U2763" s="11"/>
      <c r="V2763" s="11"/>
      <c r="W2763" s="11"/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5">
        <f t="shared" si="259"/>
        <v>0.04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  <c r="U2764" s="11"/>
      <c r="V2764" s="11"/>
      <c r="W2764" s="11"/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5">
        <f t="shared" si="259"/>
        <v>3.3333333333333333E-2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  <c r="U2765" s="11"/>
      <c r="V2765" s="11"/>
      <c r="W2765" s="11"/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5">
        <f t="shared" si="259"/>
        <v>8.8888888888888892E-2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  <c r="U2766" s="11"/>
      <c r="V2766" s="11"/>
      <c r="W2766" s="11"/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  <c r="U2767" s="11"/>
      <c r="V2767" s="11"/>
      <c r="W2767" s="11"/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5">
        <f t="shared" si="259"/>
        <v>0.04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  <c r="U2768" s="11"/>
      <c r="V2768" s="11"/>
      <c r="W2768" s="11"/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5">
        <f t="shared" si="259"/>
        <v>8.8235294117647065E-2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  <c r="U2769" s="11"/>
      <c r="V2769" s="11"/>
      <c r="W2769" s="11"/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5">
        <f t="shared" si="259"/>
        <v>3.3932135728542916E-2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  <c r="U2770" s="11"/>
      <c r="V2770" s="11"/>
      <c r="W2770" s="11"/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  <c r="U2771" s="11"/>
      <c r="V2771" s="11"/>
      <c r="W2771" s="11"/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5">
        <f t="shared" si="259"/>
        <v>1.5848241085364388E-2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  <c r="U2772" s="11"/>
      <c r="V2772" s="11"/>
      <c r="W2772" s="11"/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  <c r="U2773" s="11"/>
      <c r="V2773" s="11"/>
      <c r="W2773" s="11"/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  <c r="U2774" s="11"/>
      <c r="V2774" s="11"/>
      <c r="W2774" s="11"/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  <c r="U2775" s="11"/>
      <c r="V2775" s="11"/>
      <c r="W2775" s="11"/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5">
        <f t="shared" si="259"/>
        <v>2.2807017543859651E-2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  <c r="U2776" s="11"/>
      <c r="V2776" s="11"/>
      <c r="W2776" s="11"/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5">
        <f t="shared" si="259"/>
        <v>1.3333333333333334E-2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  <c r="U2777" s="11"/>
      <c r="V2777" s="11"/>
      <c r="W2777" s="11"/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5">
        <f t="shared" si="259"/>
        <v>2.175226586102719E-2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  <c r="U2778" s="11"/>
      <c r="V2778" s="11"/>
      <c r="W2778" s="11"/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5">
        <f t="shared" si="259"/>
        <v>0.1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  <c r="U2779" s="11"/>
      <c r="V2779" s="11"/>
      <c r="W2779" s="11"/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5">
        <f t="shared" si="259"/>
        <v>1.0676156583629894E-2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  <c r="U2780" s="11"/>
      <c r="V2780" s="11"/>
      <c r="W2780" s="11"/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5">
        <f t="shared" si="259"/>
        <v>1.8867924528301886E-2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  <c r="U2781" s="11"/>
      <c r="V2781" s="11"/>
      <c r="W2781" s="11"/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  <c r="U2782" s="11"/>
      <c r="V2782" s="11"/>
      <c r="W2782" s="11"/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5">
        <f t="shared" si="259"/>
        <v>2.1276595744680851E-2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  <c r="U2783" s="11"/>
      <c r="V2783" s="11"/>
      <c r="W2783" s="11"/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5">
        <f t="shared" si="259"/>
        <v>1.4999999999999999E-2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  <c r="U2784" s="11"/>
      <c r="V2784" s="11"/>
      <c r="W2784" s="11"/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5">
        <f t="shared" si="259"/>
        <v>5.3275109170305673E-2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  <c r="U2785" s="11"/>
      <c r="V2785" s="11"/>
      <c r="W2785" s="11"/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5">
        <f t="shared" si="259"/>
        <v>1.5126050420168067E-2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  <c r="U2786" s="11"/>
      <c r="V2786" s="11"/>
      <c r="W2786" s="11"/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5">
        <f t="shared" si="259"/>
        <v>2.7130301872372947E-2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  <c r="U2787" s="11"/>
      <c r="V2787" s="11"/>
      <c r="W2787" s="11"/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5">
        <f t="shared" si="259"/>
        <v>2.5118805159538356E-2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  <c r="U2788" s="11"/>
      <c r="V2788" s="11"/>
      <c r="W2788" s="11"/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5">
        <f t="shared" si="259"/>
        <v>3.1746031746031744E-2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  <c r="U2789" s="11"/>
      <c r="V2789" s="11"/>
      <c r="W2789" s="11"/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5">
        <f t="shared" si="259"/>
        <v>9.7560975609756097E-3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  <c r="U2790" s="11"/>
      <c r="V2790" s="11"/>
      <c r="W2790" s="11"/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5">
        <f t="shared" si="259"/>
        <v>7.907742998352554E-3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  <c r="U2791" s="11"/>
      <c r="V2791" s="11"/>
      <c r="W2791" s="11"/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5">
        <f t="shared" si="259"/>
        <v>2.0886075949367089E-2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  <c r="U2792" s="11"/>
      <c r="V2792" s="11"/>
      <c r="W2792" s="11"/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5">
        <f t="shared" si="259"/>
        <v>1.3658536585365854E-2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  <c r="U2793" s="11"/>
      <c r="V2793" s="11"/>
      <c r="W2793" s="11"/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5">
        <f t="shared" si="259"/>
        <v>1.1152416356877323E-2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  <c r="U2794" s="11"/>
      <c r="V2794" s="11"/>
      <c r="W2794" s="11"/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5">
        <f t="shared" si="259"/>
        <v>6.6023017613674904E-3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  <c r="U2795" s="11"/>
      <c r="V2795" s="11"/>
      <c r="W2795" s="11"/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5">
        <f t="shared" si="259"/>
        <v>0.04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  <c r="U2796" s="11"/>
      <c r="V2796" s="11"/>
      <c r="W2796" s="11"/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5">
        <f t="shared" si="259"/>
        <v>2.7397260273972601E-2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  <c r="U2797" s="11"/>
      <c r="V2797" s="11"/>
      <c r="W2797" s="11"/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5">
        <f t="shared" si="259"/>
        <v>2.2727272727272728E-2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  <c r="U2798" s="11"/>
      <c r="V2798" s="11"/>
      <c r="W2798" s="11"/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5">
        <f t="shared" si="259"/>
        <v>1.1447207064144546E-2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  <c r="U2799" s="11"/>
      <c r="V2799" s="11"/>
      <c r="W2799" s="11"/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5">
        <f t="shared" si="259"/>
        <v>2.7416173570019724E-2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  <c r="U2800" s="11"/>
      <c r="V2800" s="11"/>
      <c r="W2800" s="11"/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5">
        <f t="shared" si="259"/>
        <v>2.2291803132512767E-2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  <c r="U2801" s="11"/>
      <c r="V2801" s="11"/>
      <c r="W2801" s="11"/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5">
        <f t="shared" si="259"/>
        <v>2.3308270676691729E-2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  <c r="U2802" s="11"/>
      <c r="V2802" s="11"/>
      <c r="W2802" s="11"/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5">
        <f t="shared" si="259"/>
        <v>1.951951951951952E-2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  <c r="U2803" s="11"/>
      <c r="V2803" s="11"/>
      <c r="W2803" s="11"/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5">
        <f t="shared" si="259"/>
        <v>2.9459901800327332E-2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  <c r="U2804" s="11"/>
      <c r="V2804" s="11"/>
      <c r="W2804" s="11"/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5">
        <f t="shared" si="259"/>
        <v>1.1019929660023447E-2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  <c r="U2805" s="11"/>
      <c r="V2805" s="11"/>
      <c r="W2805" s="11"/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5">
        <f t="shared" si="259"/>
        <v>0.02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  <c r="U2806" s="11"/>
      <c r="V2806" s="11"/>
      <c r="W2806" s="11"/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5">
        <f t="shared" si="259"/>
        <v>4.0909090909090909E-2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  <c r="U2807" s="11"/>
      <c r="V2807" s="11"/>
      <c r="W2807" s="11"/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5">
        <f t="shared" si="259"/>
        <v>2.2598870056497175E-2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  <c r="U2808" s="11"/>
      <c r="V2808" s="11"/>
      <c r="W2808" s="11"/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5">
        <f t="shared" si="259"/>
        <v>1.4761904761904763E-2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  <c r="U2809" s="11"/>
      <c r="V2809" s="11"/>
      <c r="W2809" s="11"/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5">
        <f t="shared" si="259"/>
        <v>1.529594324983374E-2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  <c r="U2810" s="11"/>
      <c r="V2810" s="11"/>
      <c r="W2810" s="11"/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5">
        <f t="shared" si="259"/>
        <v>8.2031250000000003E-3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  <c r="U2811" s="11"/>
      <c r="V2811" s="11"/>
      <c r="W2811" s="11"/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5">
        <f t="shared" si="259"/>
        <v>2.1072088724584104E-2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  <c r="U2812" s="11"/>
      <c r="V2812" s="11"/>
      <c r="W2812" s="11"/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5">
        <f t="shared" si="259"/>
        <v>1.0770918519996011E-2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  <c r="U2813" s="11"/>
      <c r="V2813" s="11"/>
      <c r="W2813" s="11"/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5">
        <f t="shared" si="259"/>
        <v>1.4651368049426301E-2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  <c r="U2814" s="11"/>
      <c r="V2814" s="11"/>
      <c r="W2814" s="11"/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5">
        <f t="shared" si="259"/>
        <v>2.6874797039293193E-2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  <c r="U2815" s="11"/>
      <c r="V2815" s="11"/>
      <c r="W2815" s="11"/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5">
        <f t="shared" si="259"/>
        <v>3.9603960396039604E-2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  <c r="U2816" s="11"/>
      <c r="V2816" s="11"/>
      <c r="W2816" s="11"/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5">
        <f t="shared" si="259"/>
        <v>2.3140495867768594E-2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  <c r="U2817" s="11"/>
      <c r="V2817" s="11"/>
      <c r="W2817" s="11"/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141.56666666666666</v>
      </c>
      <c r="P2818" s="5">
        <f t="shared" si="259"/>
        <v>3.9792794914056982E-2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  <c r="U2818" s="11"/>
      <c r="V2818" s="11"/>
      <c r="W2818" s="11"/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(E2819/D2819)*100</f>
        <v>130</v>
      </c>
      <c r="P2819" s="5">
        <f t="shared" ref="P2819:P2882" si="265">AVERAGE(L2819/E2819)</f>
        <v>4.230769230769231E-2</v>
      </c>
      <c r="Q2819" t="str">
        <f t="shared" ref="Q2819:Q2882" si="266">LEFT(N2819,FIND("/",N2819)-1)</f>
        <v>theater</v>
      </c>
      <c r="R2819" t="str">
        <f t="shared" ref="R2819:R2882" si="267">MID(N2819,FIND("/",N2819)+1,LEN(N2819))</f>
        <v>plays</v>
      </c>
      <c r="S2819" s="11">
        <f t="shared" ref="S2819:S2882" si="268">J2819/$Z$4+25569</f>
        <v>42023.634976851856</v>
      </c>
      <c r="T2819" s="11">
        <f t="shared" ref="T2819:T2882" si="269">I2819/$Z$4+DATE(1970,1,1)</f>
        <v>42063.634976851856</v>
      </c>
      <c r="U2819" s="11"/>
      <c r="V2819" s="11"/>
      <c r="W2819" s="11"/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5">
        <f t="shared" si="265"/>
        <v>9.6199188908799391E-3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  <c r="U2820" s="11"/>
      <c r="V2820" s="11"/>
      <c r="W2820" s="11"/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5">
        <f t="shared" si="265"/>
        <v>1.984732824427481E-2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  <c r="U2821" s="11"/>
      <c r="V2821" s="11"/>
      <c r="W2821" s="11"/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5">
        <f t="shared" si="265"/>
        <v>7.3529411764705885E-2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  <c r="U2822" s="11"/>
      <c r="V2822" s="11"/>
      <c r="W2822" s="11"/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5">
        <f t="shared" si="265"/>
        <v>3.5000000000000003E-2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  <c r="U2823" s="11"/>
      <c r="V2823" s="11"/>
      <c r="W2823" s="11"/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5">
        <f t="shared" si="265"/>
        <v>1.5666666666666666E-2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  <c r="U2824" s="11"/>
      <c r="V2824" s="11"/>
      <c r="W2824" s="11"/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5">
        <f t="shared" si="265"/>
        <v>0.11290322580645161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  <c r="U2825" s="11"/>
      <c r="V2825" s="11"/>
      <c r="W2825" s="11"/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5">
        <f t="shared" si="265"/>
        <v>1.9736842105263157E-2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  <c r="U2826" s="11"/>
      <c r="V2826" s="11"/>
      <c r="W2826" s="11"/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5">
        <f t="shared" si="265"/>
        <v>1.6451612903225808E-2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  <c r="U2827" s="11"/>
      <c r="V2827" s="11"/>
      <c r="W2827" s="11"/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5">
        <f t="shared" si="265"/>
        <v>8.8167053364269134E-3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  <c r="U2828" s="11"/>
      <c r="V2828" s="11"/>
      <c r="W2828" s="11"/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5">
        <f t="shared" si="265"/>
        <v>9.5634095634095639E-3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  <c r="U2829" s="11"/>
      <c r="V2829" s="11"/>
      <c r="W2829" s="11"/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5">
        <f t="shared" si="265"/>
        <v>1.0171979865771811E-2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  <c r="U2830" s="11"/>
      <c r="V2830" s="11"/>
      <c r="W2830" s="11"/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5">
        <f t="shared" si="265"/>
        <v>2.8539241457003379E-2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  <c r="U2831" s="11"/>
      <c r="V2831" s="11"/>
      <c r="W2831" s="11"/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5">
        <f t="shared" si="265"/>
        <v>3.6666666666666666E-3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  <c r="U2832" s="11"/>
      <c r="V2832" s="11"/>
      <c r="W2832" s="11"/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5">
        <f t="shared" si="265"/>
        <v>1.566265060240964E-2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  <c r="U2833" s="11"/>
      <c r="V2833" s="11"/>
      <c r="W2833" s="11"/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5">
        <f t="shared" si="265"/>
        <v>3.3124243808381484E-2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  <c r="U2834" s="11"/>
      <c r="V2834" s="11"/>
      <c r="W2834" s="11"/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5">
        <f t="shared" si="265"/>
        <v>1.1973999315771467E-2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  <c r="U2835" s="11"/>
      <c r="V2835" s="11"/>
      <c r="W2835" s="11"/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5">
        <f t="shared" si="265"/>
        <v>1.5441176470588236E-2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  <c r="U2836" s="11"/>
      <c r="V2836" s="11"/>
      <c r="W2836" s="11"/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5">
        <f t="shared" si="265"/>
        <v>4.9706305218093091E-2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  <c r="U2837" s="11"/>
      <c r="V2837" s="11"/>
      <c r="W2837" s="11"/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5">
        <f t="shared" si="265"/>
        <v>2.268041237113402E-2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  <c r="U2838" s="11"/>
      <c r="V2838" s="11"/>
      <c r="W2838" s="11"/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5">
        <f t="shared" si="265"/>
        <v>2.4705882352941175E-2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  <c r="U2839" s="11"/>
      <c r="V2839" s="11"/>
      <c r="W2839" s="11"/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5">
        <f t="shared" si="265"/>
        <v>2.2453222453222454E-2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  <c r="U2840" s="11"/>
      <c r="V2840" s="11"/>
      <c r="W2840" s="11"/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5">
        <f t="shared" si="265"/>
        <v>7.9487179487179489E-3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  <c r="U2841" s="11"/>
      <c r="V2841" s="11"/>
      <c r="W2841" s="11"/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5">
        <f t="shared" si="265"/>
        <v>5.0769230769230768E-2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  <c r="U2842" s="11"/>
      <c r="V2842" s="11"/>
      <c r="W2842" s="11"/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5">
        <f t="shared" si="265"/>
        <v>0.1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  <c r="U2843" s="11"/>
      <c r="V2843" s="11"/>
      <c r="W2843" s="11"/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  <c r="U2844" s="11"/>
      <c r="V2844" s="11"/>
      <c r="W2844" s="11"/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  <c r="U2845" s="11"/>
      <c r="V2845" s="11"/>
      <c r="W2845" s="11"/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5">
        <f t="shared" si="265"/>
        <v>3.3333333333333333E-2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  <c r="U2846" s="11"/>
      <c r="V2846" s="11"/>
      <c r="W2846" s="11"/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5">
        <f t="shared" si="265"/>
        <v>1.6483516483516484E-2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  <c r="U2847" s="11"/>
      <c r="V2847" s="11"/>
      <c r="W2847" s="11"/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  <c r="U2848" s="11"/>
      <c r="V2848" s="11"/>
      <c r="W2848" s="11"/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  <c r="U2849" s="11"/>
      <c r="V2849" s="11"/>
      <c r="W2849" s="11"/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5">
        <f t="shared" si="265"/>
        <v>4.2857142857142858E-2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  <c r="U2850" s="11"/>
      <c r="V2850" s="11"/>
      <c r="W2850" s="11"/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5">
        <f t="shared" si="265"/>
        <v>0.2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  <c r="U2851" s="11"/>
      <c r="V2851" s="11"/>
      <c r="W2851" s="11"/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5">
        <f t="shared" si="265"/>
        <v>4.1800643086816719E-2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  <c r="U2852" s="11"/>
      <c r="V2852" s="11"/>
      <c r="W2852" s="11"/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  <c r="U2853" s="11"/>
      <c r="V2853" s="11"/>
      <c r="W2853" s="11"/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5">
        <f t="shared" si="265"/>
        <v>6.3157894736842107E-2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  <c r="U2854" s="11"/>
      <c r="V2854" s="11"/>
      <c r="W2854" s="11"/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  <c r="U2855" s="11"/>
      <c r="V2855" s="11"/>
      <c r="W2855" s="11"/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5">
        <f t="shared" si="265"/>
        <v>3.3573141486810551E-2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  <c r="U2856" s="11"/>
      <c r="V2856" s="11"/>
      <c r="W2856" s="11"/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5">
        <f t="shared" si="265"/>
        <v>1.6666666666666666E-2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  <c r="U2857" s="11"/>
      <c r="V2857" s="11"/>
      <c r="W2857" s="11"/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5">
        <f t="shared" si="265"/>
        <v>4.1095890410958902E-2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  <c r="U2858" s="11"/>
      <c r="V2858" s="11"/>
      <c r="W2858" s="11"/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5">
        <f t="shared" si="265"/>
        <v>2E-3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  <c r="U2859" s="11"/>
      <c r="V2859" s="11"/>
      <c r="W2859" s="11"/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  <c r="U2860" s="11"/>
      <c r="V2860" s="11"/>
      <c r="W2860" s="11"/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5">
        <f t="shared" si="265"/>
        <v>2.8571428571428571E-2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  <c r="U2861" s="11"/>
      <c r="V2861" s="11"/>
      <c r="W2861" s="11"/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5">
        <f t="shared" si="265"/>
        <v>3.3834586466165412E-2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  <c r="U2862" s="11"/>
      <c r="V2862" s="11"/>
      <c r="W2862" s="11"/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5">
        <f t="shared" si="265"/>
        <v>3.7499999999999999E-2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  <c r="U2863" s="11"/>
      <c r="V2863" s="11"/>
      <c r="W2863" s="11"/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5">
        <f t="shared" si="265"/>
        <v>5.4545454545454543E-2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  <c r="U2864" s="11"/>
      <c r="V2864" s="11"/>
      <c r="W2864" s="11"/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5">
        <f t="shared" si="265"/>
        <v>0.05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  <c r="U2865" s="11"/>
      <c r="V2865" s="11"/>
      <c r="W2865" s="11"/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5">
        <f t="shared" si="265"/>
        <v>7.4999999999999997E-2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  <c r="U2866" s="11"/>
      <c r="V2866" s="11"/>
      <c r="W2866" s="11"/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  <c r="U2867" s="11"/>
      <c r="V2867" s="11"/>
      <c r="W2867" s="11"/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5">
        <f t="shared" si="265"/>
        <v>4.4444444444444446E-2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  <c r="U2868" s="11"/>
      <c r="V2868" s="11"/>
      <c r="W2868" s="11"/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5">
        <f t="shared" si="265"/>
        <v>1.984126984126984E-2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  <c r="U2869" s="11"/>
      <c r="V2869" s="11"/>
      <c r="W2869" s="11"/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5">
        <f t="shared" si="265"/>
        <v>9.5211496470827186E-3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  <c r="U2870" s="11"/>
      <c r="V2870" s="11"/>
      <c r="W2870" s="11"/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5">
        <f t="shared" si="265"/>
        <v>2.8248587570621469E-2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  <c r="U2871" s="11"/>
      <c r="V2871" s="11"/>
      <c r="W2871" s="11"/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5">
        <f t="shared" si="265"/>
        <v>1.2E-2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  <c r="U2872" s="11"/>
      <c r="V2872" s="11"/>
      <c r="W2872" s="11"/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5">
        <f t="shared" si="265"/>
        <v>2.7837259100642397E-2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  <c r="U2873" s="11"/>
      <c r="V2873" s="11"/>
      <c r="W2873" s="11"/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  <c r="U2874" s="11"/>
      <c r="V2874" s="11"/>
      <c r="W2874" s="11"/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5">
        <f t="shared" si="265"/>
        <v>8.3945435466946487E-3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  <c r="U2875" s="11"/>
      <c r="V2875" s="11"/>
      <c r="W2875" s="11"/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5">
        <f t="shared" si="265"/>
        <v>1.107011070110701E-2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  <c r="U2876" s="11"/>
      <c r="V2876" s="11"/>
      <c r="W2876" s="11"/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5">
        <f t="shared" si="265"/>
        <v>0.42857142857142855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  <c r="U2877" s="11"/>
      <c r="V2877" s="11"/>
      <c r="W2877" s="11"/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  <c r="U2878" s="11"/>
      <c r="V2878" s="11"/>
      <c r="W2878" s="11"/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5">
        <f t="shared" si="265"/>
        <v>9.2307692307692316E-3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  <c r="U2879" s="11"/>
      <c r="V2879" s="11"/>
      <c r="W2879" s="11"/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5">
        <f t="shared" si="265"/>
        <v>6.3492063492063489E-2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  <c r="U2880" s="11"/>
      <c r="V2880" s="11"/>
      <c r="W2880" s="11"/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5">
        <f t="shared" si="265"/>
        <v>3.4482758620689655E-2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  <c r="U2881" s="11"/>
      <c r="V2881" s="11"/>
      <c r="W2881" s="11"/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23.333333333333332</v>
      </c>
      <c r="P2882" s="5">
        <f t="shared" si="265"/>
        <v>1.0357142857142856E-2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  <c r="U2882" s="11"/>
      <c r="V2882" s="11"/>
      <c r="W2882" s="11"/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(E2883/D2883)*100</f>
        <v>0</v>
      </c>
      <c r="P2883" s="5" t="e">
        <f t="shared" ref="P2883:P2946" si="271">AVERAGE(L2883/E2883)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MID(N2883,FIND("/",N2883)+1,LEN(N2883))</f>
        <v>plays</v>
      </c>
      <c r="S2883" s="11">
        <f t="shared" ref="S2883:S2946" si="274">J2883/$Z$4+25569</f>
        <v>41916.597638888888</v>
      </c>
      <c r="T2883" s="11">
        <f t="shared" ref="T2883:T2946" si="275">I2883/$Z$4+DATE(1970,1,1)</f>
        <v>41976.639305555553</v>
      </c>
      <c r="U2883" s="11"/>
      <c r="V2883" s="11"/>
      <c r="W2883" s="11"/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5">
        <f t="shared" si="271"/>
        <v>1.5873015873015872E-2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  <c r="U2884" s="11"/>
      <c r="V2884" s="11"/>
      <c r="W2884" s="11"/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5">
        <f t="shared" si="271"/>
        <v>2.6205450733752622E-3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  <c r="U2885" s="11"/>
      <c r="V2885" s="11"/>
      <c r="W2885" s="11"/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5">
        <f t="shared" si="271"/>
        <v>2.1621621621621623E-2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  <c r="U2886" s="11"/>
      <c r="V2886" s="11"/>
      <c r="W2886" s="11"/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5">
        <f t="shared" si="271"/>
        <v>3.8461538461538464E-2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  <c r="U2887" s="11"/>
      <c r="V2887" s="11"/>
      <c r="W2887" s="11"/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5">
        <f t="shared" si="271"/>
        <v>0.1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  <c r="U2888" s="11"/>
      <c r="V2888" s="11"/>
      <c r="W2888" s="11"/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5">
        <f t="shared" si="271"/>
        <v>0.2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  <c r="U2889" s="11"/>
      <c r="V2889" s="11"/>
      <c r="W2889" s="11"/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  <c r="U2890" s="11"/>
      <c r="V2890" s="11"/>
      <c r="W2890" s="11"/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5">
        <f t="shared" si="271"/>
        <v>1.2259194395796848E-2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  <c r="U2891" s="11"/>
      <c r="V2891" s="11"/>
      <c r="W2891" s="11"/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5">
        <f t="shared" si="271"/>
        <v>0.14285714285714285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  <c r="U2892" s="11"/>
      <c r="V2892" s="11"/>
      <c r="W2892" s="11"/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5">
        <f t="shared" si="271"/>
        <v>3.6630036630036632E-2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  <c r="U2893" s="11"/>
      <c r="V2893" s="11"/>
      <c r="W2893" s="11"/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5">
        <f t="shared" si="271"/>
        <v>3.4000000000000002E-2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  <c r="U2894" s="11"/>
      <c r="V2894" s="11"/>
      <c r="W2894" s="11"/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5">
        <f t="shared" si="271"/>
        <v>0.08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  <c r="U2895" s="11"/>
      <c r="V2895" s="11"/>
      <c r="W2895" s="11"/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  <c r="U2896" s="11"/>
      <c r="V2896" s="11"/>
      <c r="W2896" s="11"/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5">
        <f t="shared" si="271"/>
        <v>0.17391304347826086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  <c r="U2897" s="11"/>
      <c r="V2897" s="11"/>
      <c r="W2897" s="11"/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5">
        <f t="shared" si="271"/>
        <v>1.9199999999999998E-2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  <c r="U2898" s="11"/>
      <c r="V2898" s="11"/>
      <c r="W2898" s="11"/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5">
        <f t="shared" si="271"/>
        <v>5.454545454545455E-3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  <c r="U2899" s="11"/>
      <c r="V2899" s="11"/>
      <c r="W2899" s="11"/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5">
        <f t="shared" si="271"/>
        <v>3.7974683544303799E-2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  <c r="U2900" s="11"/>
      <c r="V2900" s="11"/>
      <c r="W2900" s="11"/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  <c r="U2901" s="11"/>
      <c r="V2901" s="11"/>
      <c r="W2901" s="11"/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5">
        <f t="shared" si="271"/>
        <v>2.0558002936857563E-3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  <c r="U2902" s="11"/>
      <c r="V2902" s="11"/>
      <c r="W2902" s="11"/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5">
        <f t="shared" si="271"/>
        <v>0.33333333333333331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  <c r="U2903" s="11"/>
      <c r="V2903" s="11"/>
      <c r="W2903" s="11"/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5">
        <f t="shared" si="271"/>
        <v>0.04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  <c r="U2904" s="11"/>
      <c r="V2904" s="11"/>
      <c r="W2904" s="11"/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5">
        <f t="shared" si="271"/>
        <v>0.10256410256410256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  <c r="U2905" s="11"/>
      <c r="V2905" s="11"/>
      <c r="W2905" s="11"/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5">
        <f t="shared" si="271"/>
        <v>5.3333333333333337E-2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  <c r="U2906" s="11"/>
      <c r="V2906" s="11"/>
      <c r="W2906" s="11"/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5">
        <f t="shared" si="271"/>
        <v>2.7331189710610933E-2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  <c r="U2907" s="11"/>
      <c r="V2907" s="11"/>
      <c r="W2907" s="11"/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5">
        <f t="shared" si="271"/>
        <v>1.2389380530973451E-2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  <c r="U2908" s="11"/>
      <c r="V2908" s="11"/>
      <c r="W2908" s="11"/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  <c r="U2909" s="11"/>
      <c r="V2909" s="11"/>
      <c r="W2909" s="11"/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5">
        <f t="shared" si="271"/>
        <v>1.893939393939394E-2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  <c r="U2910" s="11"/>
      <c r="V2910" s="11"/>
      <c r="W2910" s="11"/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5">
        <f t="shared" si="271"/>
        <v>0.05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  <c r="U2911" s="11"/>
      <c r="V2911" s="11"/>
      <c r="W2911" s="11"/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  <c r="U2912" s="11"/>
      <c r="V2912" s="11"/>
      <c r="W2912" s="11"/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5">
        <f t="shared" si="271"/>
        <v>2.1308980213089801E-2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  <c r="U2913" s="11"/>
      <c r="V2913" s="11"/>
      <c r="W2913" s="11"/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5">
        <f t="shared" si="271"/>
        <v>1.2807881773399015E-2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  <c r="U2914" s="11"/>
      <c r="V2914" s="11"/>
      <c r="W2914" s="11"/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  <c r="U2915" s="11"/>
      <c r="V2915" s="11"/>
      <c r="W2915" s="11"/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  <c r="U2916" s="11"/>
      <c r="V2916" s="11"/>
      <c r="W2916" s="11"/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5">
        <f t="shared" si="271"/>
        <v>4.9099836333878887E-3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  <c r="U2917" s="11"/>
      <c r="V2917" s="11"/>
      <c r="W2917" s="11"/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5">
        <f t="shared" si="271"/>
        <v>4.8275862068965517E-2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  <c r="U2918" s="11"/>
      <c r="V2918" s="11"/>
      <c r="W2918" s="11"/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5">
        <f t="shared" si="271"/>
        <v>2.0594965675057208E-2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  <c r="U2919" s="11"/>
      <c r="V2919" s="11"/>
      <c r="W2919" s="11"/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5">
        <f t="shared" si="271"/>
        <v>1.4684287812041116E-2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  <c r="U2920" s="11"/>
      <c r="V2920" s="11"/>
      <c r="W2920" s="11"/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5">
        <f t="shared" si="271"/>
        <v>0.11764705882352941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  <c r="U2921" s="11"/>
      <c r="V2921" s="11"/>
      <c r="W2921" s="11"/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5">
        <f t="shared" si="271"/>
        <v>1.9374068554396422E-2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  <c r="U2922" s="11"/>
      <c r="V2922" s="11"/>
      <c r="W2922" s="11"/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5">
        <f t="shared" si="271"/>
        <v>2.3255813953488372E-2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  <c r="U2923" s="11"/>
      <c r="V2923" s="11"/>
      <c r="W2923" s="11"/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5">
        <f t="shared" si="271"/>
        <v>1.2E-2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  <c r="U2924" s="11"/>
      <c r="V2924" s="11"/>
      <c r="W2924" s="11"/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5">
        <f t="shared" si="271"/>
        <v>3.3333333333333333E-2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  <c r="U2925" s="11"/>
      <c r="V2925" s="11"/>
      <c r="W2925" s="11"/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5">
        <f t="shared" si="271"/>
        <v>5.6976744186046507E-3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  <c r="U2926" s="11"/>
      <c r="V2926" s="11"/>
      <c r="W2926" s="11"/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5">
        <f t="shared" si="271"/>
        <v>4.3166382108380591E-3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  <c r="U2927" s="11"/>
      <c r="V2927" s="11"/>
      <c r="W2927" s="11"/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5">
        <f t="shared" si="271"/>
        <v>1.3333333333333334E-2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  <c r="U2928" s="11"/>
      <c r="V2928" s="11"/>
      <c r="W2928" s="11"/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5">
        <f t="shared" si="271"/>
        <v>8.9171974522292991E-3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  <c r="U2929" s="11"/>
      <c r="V2929" s="11"/>
      <c r="W2929" s="11"/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5">
        <f t="shared" si="271"/>
        <v>2.4E-2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  <c r="U2930" s="11"/>
      <c r="V2930" s="11"/>
      <c r="W2930" s="11"/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5">
        <f t="shared" si="271"/>
        <v>3.9189031969677482E-3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  <c r="U2931" s="11"/>
      <c r="V2931" s="11"/>
      <c r="W2931" s="11"/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5">
        <f t="shared" si="271"/>
        <v>6.143479984145858E-3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  <c r="U2932" s="11"/>
      <c r="V2932" s="11"/>
      <c r="W2932" s="11"/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5">
        <f t="shared" si="271"/>
        <v>1.1320754716981131E-2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  <c r="U2933" s="11"/>
      <c r="V2933" s="11"/>
      <c r="W2933" s="11"/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5">
        <f t="shared" si="271"/>
        <v>1.1663597298956415E-2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  <c r="U2934" s="11"/>
      <c r="V2934" s="11"/>
      <c r="W2934" s="11"/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5">
        <f t="shared" si="271"/>
        <v>2.1019852082522383E-2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  <c r="U2935" s="11"/>
      <c r="V2935" s="11"/>
      <c r="W2935" s="11"/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5">
        <f t="shared" si="271"/>
        <v>1.3703703703703704E-2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  <c r="U2936" s="11"/>
      <c r="V2936" s="11"/>
      <c r="W2936" s="11"/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5">
        <f t="shared" si="271"/>
        <v>1.1045029736618521E-2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  <c r="U2937" s="11"/>
      <c r="V2937" s="11"/>
      <c r="W2937" s="11"/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5">
        <f t="shared" si="271"/>
        <v>2.6562499999999999E-2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  <c r="U2938" s="11"/>
      <c r="V2938" s="11"/>
      <c r="W2938" s="11"/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5">
        <f t="shared" si="271"/>
        <v>2.75E-2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  <c r="U2939" s="11"/>
      <c r="V2939" s="11"/>
      <c r="W2939" s="11"/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5">
        <f t="shared" si="271"/>
        <v>7.8914919852034523E-3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  <c r="U2940" s="11"/>
      <c r="V2940" s="11"/>
      <c r="W2940" s="11"/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5">
        <f t="shared" si="271"/>
        <v>3.0376670716889429E-3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  <c r="U2941" s="11"/>
      <c r="V2941" s="11"/>
      <c r="W2941" s="11"/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5">
        <f t="shared" si="271"/>
        <v>1.2308839985080195E-2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  <c r="U2942" s="11"/>
      <c r="V2942" s="11"/>
      <c r="W2942" s="11"/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  <c r="U2943" s="11"/>
      <c r="V2943" s="11"/>
      <c r="W2943" s="11"/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5">
        <f t="shared" si="271"/>
        <v>4.9449204406364746E-3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  <c r="U2944" s="11"/>
      <c r="V2944" s="11"/>
      <c r="W2944" s="11"/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  <c r="U2945" s="11"/>
      <c r="V2945" s="11"/>
      <c r="W2945" s="11"/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1</v>
      </c>
      <c r="P2946" s="5">
        <f t="shared" si="271"/>
        <v>0.01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  <c r="U2946" s="11"/>
      <c r="V2946" s="11"/>
      <c r="W2946" s="11"/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(E2947/D2947)*100</f>
        <v>0</v>
      </c>
      <c r="P2947" s="5" t="e">
        <f t="shared" ref="P2947:P3010" si="277">AVERAGE(L2947/E2947)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MID(N2947,FIND("/",N2947)+1,LEN(N2947))</f>
        <v>spaces</v>
      </c>
      <c r="S2947" s="11">
        <f t="shared" ref="S2947:S3010" si="280">J2947/$Z$4+25569</f>
        <v>42118.139583333337</v>
      </c>
      <c r="T2947" s="11">
        <f t="shared" ref="T2947:T3010" si="281">I2947/$Z$4+DATE(1970,1,1)</f>
        <v>42148.139583333337</v>
      </c>
      <c r="U2947" s="11"/>
      <c r="V2947" s="11"/>
      <c r="W2947" s="11"/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  <c r="U2948" s="11"/>
      <c r="V2948" s="11"/>
      <c r="W2948" s="11"/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5">
        <f t="shared" si="277"/>
        <v>1.2126865671641791E-2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  <c r="U2949" s="11"/>
      <c r="V2949" s="11"/>
      <c r="W2949" s="11"/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5">
        <f t="shared" si="277"/>
        <v>0.375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  <c r="U2950" s="11"/>
      <c r="V2950" s="11"/>
      <c r="W2950" s="11"/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5">
        <f t="shared" si="277"/>
        <v>0.08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  <c r="U2951" s="11"/>
      <c r="V2951" s="11"/>
      <c r="W2951" s="11"/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  <c r="U2952" s="11"/>
      <c r="V2952" s="11"/>
      <c r="W2952" s="11"/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5">
        <f t="shared" si="277"/>
        <v>5.2919708029197078E-2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  <c r="U2953" s="11"/>
      <c r="V2953" s="11"/>
      <c r="W2953" s="11"/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5">
        <f t="shared" si="277"/>
        <v>4.9844236760124613E-3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  <c r="U2954" s="11"/>
      <c r="V2954" s="11"/>
      <c r="W2954" s="11"/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5">
        <f t="shared" si="277"/>
        <v>4.9586776859504135E-3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  <c r="U2955" s="11"/>
      <c r="V2955" s="11"/>
      <c r="W2955" s="11"/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  <c r="U2956" s="11"/>
      <c r="V2956" s="11"/>
      <c r="W2956" s="11"/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5">
        <f t="shared" si="277"/>
        <v>1.5384615384615385E-2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  <c r="U2957" s="11"/>
      <c r="V2957" s="11"/>
      <c r="W2957" s="11"/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5">
        <f t="shared" si="277"/>
        <v>1.5128593040847202E-2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  <c r="U2958" s="11"/>
      <c r="V2958" s="11"/>
      <c r="W2958" s="11"/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5">
        <f t="shared" si="277"/>
        <v>1.0714285714285714E-2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  <c r="U2959" s="11"/>
      <c r="V2959" s="11"/>
      <c r="W2959" s="11"/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  <c r="U2960" s="11"/>
      <c r="V2960" s="11"/>
      <c r="W2960" s="11"/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  <c r="U2961" s="11"/>
      <c r="V2961" s="11"/>
      <c r="W2961" s="11"/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  <c r="U2962" s="11"/>
      <c r="V2962" s="11"/>
      <c r="W2962" s="11"/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5">
        <f t="shared" si="277"/>
        <v>1.9704433497536946E-2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  <c r="U2963" s="11"/>
      <c r="V2963" s="11"/>
      <c r="W2963" s="11"/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5">
        <f t="shared" si="277"/>
        <v>1.6420361247947456E-2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  <c r="U2964" s="11"/>
      <c r="V2964" s="11"/>
      <c r="W2964" s="11"/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5">
        <f t="shared" si="277"/>
        <v>9.17173607861488E-3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  <c r="U2965" s="11"/>
      <c r="V2965" s="11"/>
      <c r="W2965" s="11"/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5">
        <f t="shared" si="277"/>
        <v>3.8922173525375872E-2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  <c r="U2966" s="11"/>
      <c r="V2966" s="11"/>
      <c r="W2966" s="11"/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5">
        <f t="shared" si="277"/>
        <v>2.3853211009174313E-2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  <c r="U2967" s="11"/>
      <c r="V2967" s="11"/>
      <c r="W2967" s="11"/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5">
        <f t="shared" si="277"/>
        <v>1.1264630819325883E-2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  <c r="U2968" s="11"/>
      <c r="V2968" s="11"/>
      <c r="W2968" s="11"/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5">
        <f t="shared" si="277"/>
        <v>1.2464887640449437E-2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  <c r="U2969" s="11"/>
      <c r="V2969" s="11"/>
      <c r="W2969" s="11"/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5">
        <f t="shared" si="277"/>
        <v>1.2668463611859838E-2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  <c r="U2970" s="11"/>
      <c r="V2970" s="11"/>
      <c r="W2970" s="11"/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5">
        <f t="shared" si="277"/>
        <v>1.0461538461538461E-2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  <c r="U2971" s="11"/>
      <c r="V2971" s="11"/>
      <c r="W2971" s="11"/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5">
        <f t="shared" si="277"/>
        <v>1.4308176100628931E-2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  <c r="U2972" s="11"/>
      <c r="V2972" s="11"/>
      <c r="W2972" s="11"/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5">
        <f t="shared" si="277"/>
        <v>1.3416536661466459E-2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  <c r="U2973" s="11"/>
      <c r="V2973" s="11"/>
      <c r="W2973" s="11"/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5">
        <f t="shared" si="277"/>
        <v>8.0683436165163748E-3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  <c r="U2974" s="11"/>
      <c r="V2974" s="11"/>
      <c r="W2974" s="11"/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5">
        <f t="shared" si="277"/>
        <v>3.7757437070938217E-3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  <c r="U2975" s="11"/>
      <c r="V2975" s="11"/>
      <c r="W2975" s="11"/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5">
        <f t="shared" si="277"/>
        <v>1.7058823529411765E-2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  <c r="U2976" s="11"/>
      <c r="V2976" s="11"/>
      <c r="W2976" s="11"/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5">
        <f t="shared" si="277"/>
        <v>1.4107365792759051E-2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  <c r="U2977" s="11"/>
      <c r="V2977" s="11"/>
      <c r="W2977" s="11"/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5">
        <f t="shared" si="277"/>
        <v>0.11666666666666667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  <c r="U2978" s="11"/>
      <c r="V2978" s="11"/>
      <c r="W2978" s="11"/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5">
        <f t="shared" si="277"/>
        <v>8.8054006457293811E-3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  <c r="U2979" s="11"/>
      <c r="V2979" s="11"/>
      <c r="W2979" s="11"/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5">
        <f t="shared" si="277"/>
        <v>1.6477857878475798E-2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  <c r="U2980" s="11"/>
      <c r="V2980" s="11"/>
      <c r="W2980" s="11"/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5">
        <f t="shared" si="277"/>
        <v>9.0729783037475347E-3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  <c r="U2981" s="11"/>
      <c r="V2981" s="11"/>
      <c r="W2981" s="11"/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5">
        <f t="shared" si="277"/>
        <v>7.3282442748091601E-3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  <c r="U2982" s="11"/>
      <c r="V2982" s="11"/>
      <c r="W2982" s="11"/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5">
        <f t="shared" si="277"/>
        <v>1.8809385301531898E-2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  <c r="U2983" s="11"/>
      <c r="V2983" s="11"/>
      <c r="W2983" s="11"/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5">
        <f t="shared" si="277"/>
        <v>1.1561826376641191E-2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  <c r="U2984" s="11"/>
      <c r="V2984" s="11"/>
      <c r="W2984" s="11"/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5">
        <f t="shared" si="277"/>
        <v>6.4417103747010556E-3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  <c r="U2985" s="11"/>
      <c r="V2985" s="11"/>
      <c r="W2985" s="11"/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5">
        <f t="shared" si="277"/>
        <v>8.6894132653061226E-3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  <c r="U2986" s="11"/>
      <c r="V2986" s="11"/>
      <c r="W2986" s="11"/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5">
        <f t="shared" si="277"/>
        <v>9.1245376078914926E-3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  <c r="U2987" s="11"/>
      <c r="V2987" s="11"/>
      <c r="W2987" s="11"/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5">
        <f t="shared" si="277"/>
        <v>2.2116903633491312E-2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  <c r="U2988" s="11"/>
      <c r="V2988" s="11"/>
      <c r="W2988" s="11"/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5">
        <f t="shared" si="277"/>
        <v>9.6013797001471002E-3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  <c r="U2989" s="11"/>
      <c r="V2989" s="11"/>
      <c r="W2989" s="11"/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5">
        <f t="shared" si="277"/>
        <v>2.8000000000000001E-2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  <c r="U2990" s="11"/>
      <c r="V2990" s="11"/>
      <c r="W2990" s="11"/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5">
        <f t="shared" si="277"/>
        <v>1.0309570340159176E-2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  <c r="U2991" s="11"/>
      <c r="V2991" s="11"/>
      <c r="W2991" s="11"/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5">
        <f t="shared" si="277"/>
        <v>2.7000000000000001E-3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  <c r="U2992" s="11"/>
      <c r="V2992" s="11"/>
      <c r="W2992" s="11"/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5">
        <f t="shared" si="277"/>
        <v>1.0592255125284738E-2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  <c r="U2993" s="11"/>
      <c r="V2993" s="11"/>
      <c r="W2993" s="11"/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5">
        <f t="shared" si="277"/>
        <v>2.0414673046251993E-2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  <c r="U2994" s="11"/>
      <c r="V2994" s="11"/>
      <c r="W2994" s="11"/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5">
        <f t="shared" si="277"/>
        <v>2.1934197407776669E-2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  <c r="U2995" s="11"/>
      <c r="V2995" s="11"/>
      <c r="W2995" s="11"/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5">
        <f t="shared" si="277"/>
        <v>4.2964084937811307E-2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  <c r="U2996" s="11"/>
      <c r="V2996" s="11"/>
      <c r="W2996" s="11"/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5">
        <f t="shared" si="277"/>
        <v>1.5815548780487805E-2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  <c r="U2997" s="11"/>
      <c r="V2997" s="11"/>
      <c r="W2997" s="11"/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5">
        <f t="shared" si="277"/>
        <v>6.5137919574609505E-3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  <c r="U2998" s="11"/>
      <c r="V2998" s="11"/>
      <c r="W2998" s="11"/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5">
        <f t="shared" si="277"/>
        <v>1.1086474501108648E-2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  <c r="U2999" s="11"/>
      <c r="V2999" s="11"/>
      <c r="W2999" s="11"/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5">
        <f t="shared" si="277"/>
        <v>8.4054004212406209E-3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  <c r="U3000" s="11"/>
      <c r="V3000" s="11"/>
      <c r="W3000" s="11"/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5">
        <f t="shared" si="277"/>
        <v>1.2461059190031152E-2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  <c r="U3001" s="11"/>
      <c r="V3001" s="11"/>
      <c r="W3001" s="11"/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5">
        <f t="shared" si="277"/>
        <v>1.6E-2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  <c r="U3002" s="11"/>
      <c r="V3002" s="11"/>
      <c r="W3002" s="11"/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5">
        <f t="shared" si="277"/>
        <v>7.6116708226389362E-3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  <c r="U3003" s="11"/>
      <c r="V3003" s="11"/>
      <c r="W3003" s="11"/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5">
        <f t="shared" si="277"/>
        <v>1.3692444009094942E-2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  <c r="U3004" s="11"/>
      <c r="V3004" s="11"/>
      <c r="W3004" s="11"/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5">
        <f t="shared" si="277"/>
        <v>5.6013179571663919E-3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  <c r="U3005" s="11"/>
      <c r="V3005" s="11"/>
      <c r="W3005" s="11"/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5">
        <f t="shared" si="277"/>
        <v>6.1383681248060986E-3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  <c r="U3006" s="11"/>
      <c r="V3006" s="11"/>
      <c r="W3006" s="11"/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5">
        <f t="shared" si="277"/>
        <v>9.238526220190094E-3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  <c r="U3007" s="11"/>
      <c r="V3007" s="11"/>
      <c r="W3007" s="11"/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5">
        <f t="shared" si="277"/>
        <v>1.1252900232018562E-2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  <c r="U3008" s="11"/>
      <c r="V3008" s="11"/>
      <c r="W3008" s="11"/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5">
        <f t="shared" si="277"/>
        <v>1.8518518518518517E-2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  <c r="U3009" s="11"/>
      <c r="V3009" s="11"/>
      <c r="W3009" s="11"/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101.16666666666667</v>
      </c>
      <c r="P3010" s="5">
        <f t="shared" si="277"/>
        <v>8.5667215815486003E-3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  <c r="U3010" s="11"/>
      <c r="V3010" s="11"/>
      <c r="W3010" s="11"/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(E3011/D3011)*100</f>
        <v>119.756</v>
      </c>
      <c r="P3011" s="5">
        <f t="shared" ref="P3011:P3074" si="283">AVERAGE(L3011/E3011)</f>
        <v>4.2753598984602023E-3</v>
      </c>
      <c r="Q3011" t="str">
        <f t="shared" ref="Q3011:Q3074" si="284">LEFT(N3011,FIND("/",N3011)-1)</f>
        <v>theater</v>
      </c>
      <c r="R3011" t="str">
        <f t="shared" ref="R3011:R3074" si="285">MID(N3011,FIND("/",N3011)+1,LEN(N3011))</f>
        <v>spaces</v>
      </c>
      <c r="S3011" s="11">
        <f t="shared" ref="S3011:S3074" si="286">J3011/$Z$4+25569</f>
        <v>41939.569907407407</v>
      </c>
      <c r="T3011" s="11">
        <f t="shared" ref="T3011:T3074" si="287">I3011/$Z$4+DATE(1970,1,1)</f>
        <v>41969.611574074079</v>
      </c>
      <c r="U3011" s="11"/>
      <c r="V3011" s="11"/>
      <c r="W3011" s="11"/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5">
        <f t="shared" si="283"/>
        <v>6.3291139240506328E-3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  <c r="U3012" s="11"/>
      <c r="V3012" s="11"/>
      <c r="W3012" s="11"/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5">
        <f t="shared" si="283"/>
        <v>6.7385444743935305E-2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  <c r="U3013" s="11"/>
      <c r="V3013" s="11"/>
      <c r="W3013" s="11"/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5">
        <f t="shared" si="283"/>
        <v>1.1739594450373533E-2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  <c r="U3014" s="11"/>
      <c r="V3014" s="11"/>
      <c r="W3014" s="11"/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5">
        <f t="shared" si="283"/>
        <v>6.8170234454638127E-3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  <c r="U3015" s="11"/>
      <c r="V3015" s="11"/>
      <c r="W3015" s="11"/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5">
        <f t="shared" si="283"/>
        <v>1.9698684396661479E-2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  <c r="U3016" s="11"/>
      <c r="V3016" s="11"/>
      <c r="W3016" s="11"/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5">
        <f t="shared" si="283"/>
        <v>1.1402508551881414E-2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  <c r="U3017" s="11"/>
      <c r="V3017" s="11"/>
      <c r="W3017" s="11"/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5">
        <f t="shared" si="283"/>
        <v>4.1274936941068565E-3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  <c r="U3018" s="11"/>
      <c r="V3018" s="11"/>
      <c r="W3018" s="11"/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5">
        <f t="shared" si="283"/>
        <v>6.8284303199484643E-3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  <c r="U3019" s="11"/>
      <c r="V3019" s="11"/>
      <c r="W3019" s="11"/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5">
        <f t="shared" si="283"/>
        <v>9.6926713947990545E-3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  <c r="U3020" s="11"/>
      <c r="V3020" s="11"/>
      <c r="W3020" s="11"/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5">
        <f t="shared" si="283"/>
        <v>1.2427825130602145E-2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  <c r="U3021" s="11"/>
      <c r="V3021" s="11"/>
      <c r="W3021" s="11"/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5">
        <f t="shared" si="283"/>
        <v>4.261363636363636E-3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  <c r="U3022" s="11"/>
      <c r="V3022" s="11"/>
      <c r="W3022" s="11"/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5">
        <f t="shared" si="283"/>
        <v>1.9728021451829152E-2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  <c r="U3023" s="11"/>
      <c r="V3023" s="11"/>
      <c r="W3023" s="11"/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5">
        <f t="shared" si="283"/>
        <v>6.1459159397303726E-3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  <c r="U3024" s="11"/>
      <c r="V3024" s="11"/>
      <c r="W3024" s="11"/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5">
        <f t="shared" si="283"/>
        <v>8.321775312066574E-3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  <c r="U3025" s="11"/>
      <c r="V3025" s="11"/>
      <c r="W3025" s="11"/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5">
        <f t="shared" si="283"/>
        <v>1.4771528285041798E-2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  <c r="U3026" s="11"/>
      <c r="V3026" s="11"/>
      <c r="W3026" s="11"/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5">
        <f t="shared" si="283"/>
        <v>1.9192587690271344E-2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  <c r="U3027" s="11"/>
      <c r="V3027" s="11"/>
      <c r="W3027" s="11"/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5">
        <f t="shared" si="283"/>
        <v>1.937984496124031E-2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  <c r="U3028" s="11"/>
      <c r="V3028" s="11"/>
      <c r="W3028" s="11"/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5">
        <f t="shared" si="283"/>
        <v>6.0864272671941567E-3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  <c r="U3029" s="11"/>
      <c r="V3029" s="11"/>
      <c r="W3029" s="11"/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5">
        <f t="shared" si="283"/>
        <v>1.1784311391501013E-2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  <c r="U3030" s="11"/>
      <c r="V3030" s="11"/>
      <c r="W3030" s="11"/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5">
        <f t="shared" si="283"/>
        <v>1.0576543172355105E-2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  <c r="U3031" s="11"/>
      <c r="V3031" s="11"/>
      <c r="W3031" s="11"/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5">
        <f t="shared" si="283"/>
        <v>2.1960364220674881E-2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  <c r="U3032" s="11"/>
      <c r="V3032" s="11"/>
      <c r="W3032" s="11"/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5">
        <f t="shared" si="283"/>
        <v>1.9333333333333334E-2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  <c r="U3033" s="11"/>
      <c r="V3033" s="11"/>
      <c r="W3033" s="11"/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5">
        <f t="shared" si="283"/>
        <v>1.9654088050314465E-2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  <c r="U3034" s="11"/>
      <c r="V3034" s="11"/>
      <c r="W3034" s="11"/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5">
        <f t="shared" si="283"/>
        <v>5.2320291173794361E-3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  <c r="U3035" s="11"/>
      <c r="V3035" s="11"/>
      <c r="W3035" s="11"/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5">
        <f t="shared" si="283"/>
        <v>1.1196417146513116E-2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  <c r="U3036" s="11"/>
      <c r="V3036" s="11"/>
      <c r="W3036" s="11"/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5">
        <f t="shared" si="283"/>
        <v>1.128813007161528E-2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  <c r="U3037" s="11"/>
      <c r="V3037" s="11"/>
      <c r="W3037" s="11"/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5">
        <f t="shared" si="283"/>
        <v>1.0384117665625098E-2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  <c r="U3038" s="11"/>
      <c r="V3038" s="11"/>
      <c r="W3038" s="11"/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5">
        <f t="shared" si="283"/>
        <v>3.0018761726078799E-2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  <c r="U3039" s="11"/>
      <c r="V3039" s="11"/>
      <c r="W3039" s="11"/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5">
        <f t="shared" si="283"/>
        <v>2.6865671641791045E-2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  <c r="U3040" s="11"/>
      <c r="V3040" s="11"/>
      <c r="W3040" s="11"/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5">
        <f t="shared" si="283"/>
        <v>1.085417780063083E-2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  <c r="U3041" s="11"/>
      <c r="V3041" s="11"/>
      <c r="W3041" s="11"/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5">
        <f t="shared" si="283"/>
        <v>1.3023255813953489E-2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  <c r="U3042" s="11"/>
      <c r="V3042" s="11"/>
      <c r="W3042" s="11"/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5">
        <f t="shared" si="283"/>
        <v>1.0359869138495093E-2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  <c r="U3043" s="11"/>
      <c r="V3043" s="11"/>
      <c r="W3043" s="11"/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5">
        <f t="shared" si="283"/>
        <v>1.9270833333333334E-2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  <c r="U3044" s="11"/>
      <c r="V3044" s="11"/>
      <c r="W3044" s="11"/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5">
        <f t="shared" si="283"/>
        <v>7.7571056299618208E-3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  <c r="U3045" s="11"/>
      <c r="V3045" s="11"/>
      <c r="W3045" s="11"/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5">
        <f t="shared" si="283"/>
        <v>1.1889337702918985E-2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  <c r="U3046" s="11"/>
      <c r="V3046" s="11"/>
      <c r="W3046" s="11"/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5">
        <f t="shared" si="283"/>
        <v>1.2056681473778601E-2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  <c r="U3047" s="11"/>
      <c r="V3047" s="11"/>
      <c r="W3047" s="11"/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5">
        <f t="shared" si="283"/>
        <v>3.846919148371692E-3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  <c r="U3048" s="11"/>
      <c r="V3048" s="11"/>
      <c r="W3048" s="11"/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5">
        <f t="shared" si="283"/>
        <v>2.6845637583892617E-2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  <c r="U3049" s="11"/>
      <c r="V3049" s="11"/>
      <c r="W3049" s="11"/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5">
        <f t="shared" si="283"/>
        <v>5.6490384615384614E-3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  <c r="U3050" s="11"/>
      <c r="V3050" s="11"/>
      <c r="W3050" s="11"/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5">
        <f t="shared" si="283"/>
        <v>1.35E-2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  <c r="U3051" s="11"/>
      <c r="V3051" s="11"/>
      <c r="W3051" s="11"/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5">
        <f t="shared" si="283"/>
        <v>1.4150943396226415E-2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  <c r="U3052" s="11"/>
      <c r="V3052" s="11"/>
      <c r="W3052" s="11"/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5">
        <f t="shared" si="283"/>
        <v>4.2321644498186213E-2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  <c r="U3053" s="11"/>
      <c r="V3053" s="11"/>
      <c r="W3053" s="11"/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5">
        <f t="shared" si="283"/>
        <v>2.6666666666666668E-2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  <c r="U3054" s="11"/>
      <c r="V3054" s="11"/>
      <c r="W3054" s="11"/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5">
        <f t="shared" si="283"/>
        <v>7.4999999999999997E-2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  <c r="U3055" s="11"/>
      <c r="V3055" s="11"/>
      <c r="W3055" s="11"/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  <c r="U3056" s="11"/>
      <c r="V3056" s="11"/>
      <c r="W3056" s="11"/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  <c r="U3057" s="11"/>
      <c r="V3057" s="11"/>
      <c r="W3057" s="11"/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  <c r="U3058" s="11"/>
      <c r="V3058" s="11"/>
      <c r="W3058" s="11"/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  <c r="U3059" s="11"/>
      <c r="V3059" s="11"/>
      <c r="W3059" s="11"/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  <c r="U3060" s="11"/>
      <c r="V3060" s="11"/>
      <c r="W3060" s="11"/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5">
        <f t="shared" si="283"/>
        <v>2.4390243902439025E-2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  <c r="U3061" s="11"/>
      <c r="V3061" s="11"/>
      <c r="W3061" s="11"/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5">
        <f t="shared" si="283"/>
        <v>1.7910447761194031E-2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  <c r="U3062" s="11"/>
      <c r="V3062" s="11"/>
      <c r="W3062" s="11"/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  <c r="U3063" s="11"/>
      <c r="V3063" s="11"/>
      <c r="W3063" s="11"/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5">
        <f t="shared" si="283"/>
        <v>1.0023937761819269E-2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  <c r="U3064" s="11"/>
      <c r="V3064" s="11"/>
      <c r="W3064" s="11"/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5">
        <f t="shared" si="283"/>
        <v>3.9182282793867124E-2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  <c r="U3065" s="11"/>
      <c r="V3065" s="11"/>
      <c r="W3065" s="11"/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5">
        <f t="shared" si="283"/>
        <v>8.4995868256404206E-3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  <c r="U3066" s="11"/>
      <c r="V3066" s="11"/>
      <c r="W3066" s="11"/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5">
        <f t="shared" si="283"/>
        <v>0.2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  <c r="U3067" s="11"/>
      <c r="V3067" s="11"/>
      <c r="W3067" s="11"/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5">
        <f t="shared" si="283"/>
        <v>3.5756853396901072E-4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  <c r="U3068" s="11"/>
      <c r="V3068" s="11"/>
      <c r="W3068" s="11"/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5">
        <f t="shared" si="283"/>
        <v>5.0000000000000001E-3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  <c r="U3069" s="11"/>
      <c r="V3069" s="11"/>
      <c r="W3069" s="11"/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5">
        <f t="shared" si="283"/>
        <v>1.1428571428571429E-2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  <c r="U3070" s="11"/>
      <c r="V3070" s="11"/>
      <c r="W3070" s="11"/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5">
        <f t="shared" si="283"/>
        <v>4.9645390070921988E-2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  <c r="U3071" s="11"/>
      <c r="V3071" s="11"/>
      <c r="W3071" s="11"/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5">
        <f t="shared" si="283"/>
        <v>4.790419161676647E-2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  <c r="U3072" s="11"/>
      <c r="V3072" s="11"/>
      <c r="W3072" s="11"/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5">
        <f t="shared" si="283"/>
        <v>1.631116687578419E-2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  <c r="U3073" s="11"/>
      <c r="V3073" s="11"/>
      <c r="W3073" s="11"/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  <c r="U3074" s="11"/>
      <c r="V3074" s="11"/>
      <c r="W3074" s="11"/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(E3075/D3075)*100</f>
        <v>2.3035714285714284E-2</v>
      </c>
      <c r="P3075" s="5">
        <f t="shared" ref="P3075:P3138" si="289">AVERAGE(L3075/E3075)</f>
        <v>1.0852713178294573E-2</v>
      </c>
      <c r="Q3075" t="str">
        <f t="shared" ref="Q3075:Q3138" si="290">LEFT(N3075,FIND("/",N3075)-1)</f>
        <v>theater</v>
      </c>
      <c r="R3075" t="str">
        <f t="shared" ref="R3075:R3138" si="291">MID(N3075,FIND("/",N3075)+1,LEN(N3075))</f>
        <v>spaces</v>
      </c>
      <c r="S3075" s="11">
        <f t="shared" ref="S3075:S3138" si="292">J3075/$Z$4+25569</f>
        <v>42111.684027777781</v>
      </c>
      <c r="T3075" s="11">
        <f t="shared" ref="T3075:T3138" si="293">I3075/$Z$4+DATE(1970,1,1)</f>
        <v>42169.804861111115</v>
      </c>
      <c r="U3075" s="11"/>
      <c r="V3075" s="11"/>
      <c r="W3075" s="11"/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5">
        <f t="shared" si="289"/>
        <v>0.13636363636363635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  <c r="U3076" s="11"/>
      <c r="V3076" s="11"/>
      <c r="W3076" s="11"/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5">
        <f t="shared" si="289"/>
        <v>1.5432098765432098E-2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  <c r="U3077" s="11"/>
      <c r="V3077" s="11"/>
      <c r="W3077" s="11"/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5">
        <f t="shared" si="289"/>
        <v>3.3200531208499334E-2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  <c r="U3078" s="11"/>
      <c r="V3078" s="11"/>
      <c r="W3078" s="11"/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5">
        <f t="shared" si="289"/>
        <v>1.9047619047619049E-2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  <c r="U3079" s="11"/>
      <c r="V3079" s="11"/>
      <c r="W3079" s="11"/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5">
        <f t="shared" si="289"/>
        <v>4.2253521126760563E-2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  <c r="U3080" s="11"/>
      <c r="V3080" s="11"/>
      <c r="W3080" s="11"/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5">
        <f t="shared" si="289"/>
        <v>2.4051309460181719E-3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  <c r="U3081" s="11"/>
      <c r="V3081" s="11"/>
      <c r="W3081" s="11"/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5">
        <f t="shared" si="289"/>
        <v>1.8617021276595744E-2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  <c r="U3082" s="11"/>
      <c r="V3082" s="11"/>
      <c r="W3082" s="11"/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5">
        <f t="shared" si="289"/>
        <v>2.3775558725630053E-3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  <c r="U3083" s="11"/>
      <c r="V3083" s="11"/>
      <c r="W3083" s="11"/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  <c r="U3084" s="11"/>
      <c r="V3084" s="11"/>
      <c r="W3084" s="11"/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5">
        <f t="shared" si="289"/>
        <v>5.3571428571428568E-2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  <c r="U3085" s="11"/>
      <c r="V3085" s="11"/>
      <c r="W3085" s="11"/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5">
        <f t="shared" si="289"/>
        <v>1.276595744680851E-2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  <c r="U3086" s="11"/>
      <c r="V3086" s="11"/>
      <c r="W3086" s="11"/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5">
        <f t="shared" si="289"/>
        <v>1.4754098360655738E-2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  <c r="U3087" s="11"/>
      <c r="V3087" s="11"/>
      <c r="W3087" s="11"/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5">
        <f t="shared" si="289"/>
        <v>0.06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  <c r="U3088" s="11"/>
      <c r="V3088" s="11"/>
      <c r="W3088" s="11"/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5">
        <f t="shared" si="289"/>
        <v>1.6E-2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  <c r="U3089" s="11"/>
      <c r="V3089" s="11"/>
      <c r="W3089" s="11"/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5">
        <f t="shared" si="289"/>
        <v>2.3809523809523808E-2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  <c r="U3090" s="11"/>
      <c r="V3090" s="11"/>
      <c r="W3090" s="11"/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5">
        <f t="shared" si="289"/>
        <v>7.687051588657328E-3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  <c r="U3091" s="11"/>
      <c r="V3091" s="11"/>
      <c r="W3091" s="11"/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5">
        <f t="shared" si="289"/>
        <v>7.8726382085374388E-4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  <c r="U3092" s="11"/>
      <c r="V3092" s="11"/>
      <c r="W3092" s="11"/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5">
        <f t="shared" si="289"/>
        <v>1.1306532663316583E-2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  <c r="U3093" s="11"/>
      <c r="V3093" s="11"/>
      <c r="W3093" s="11"/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5">
        <f t="shared" si="289"/>
        <v>1.7748628707139173E-2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  <c r="U3094" s="11"/>
      <c r="V3094" s="11"/>
      <c r="W3094" s="11"/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5">
        <f t="shared" si="289"/>
        <v>1.8681318681318681E-2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  <c r="U3095" s="11"/>
      <c r="V3095" s="11"/>
      <c r="W3095" s="11"/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5">
        <f t="shared" si="289"/>
        <v>0.04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  <c r="U3096" s="11"/>
      <c r="V3096" s="11"/>
      <c r="W3096" s="11"/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5">
        <f t="shared" si="289"/>
        <v>0.02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  <c r="U3097" s="11"/>
      <c r="V3097" s="11"/>
      <c r="W3097" s="11"/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5">
        <f t="shared" si="289"/>
        <v>1.7610062893081761E-2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  <c r="U3098" s="11"/>
      <c r="V3098" s="11"/>
      <c r="W3098" s="11"/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5">
        <f t="shared" si="289"/>
        <v>2.4489795918367346E-2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  <c r="U3099" s="11"/>
      <c r="V3099" s="11"/>
      <c r="W3099" s="11"/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5">
        <f t="shared" si="289"/>
        <v>1.5358361774744027E-2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  <c r="U3100" s="11"/>
      <c r="V3100" s="11"/>
      <c r="W3100" s="11"/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5">
        <f t="shared" si="289"/>
        <v>1.7985611510791366E-2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  <c r="U3101" s="11"/>
      <c r="V3101" s="11"/>
      <c r="W3101" s="11"/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5">
        <f t="shared" si="289"/>
        <v>7.1154898741105635E-3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  <c r="U3102" s="11"/>
      <c r="V3102" s="11"/>
      <c r="W3102" s="11"/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5">
        <f t="shared" si="289"/>
        <v>0.04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  <c r="U3103" s="11"/>
      <c r="V3103" s="11"/>
      <c r="W3103" s="11"/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5">
        <f t="shared" si="289"/>
        <v>1.4381591562799617E-2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  <c r="U3104" s="11"/>
      <c r="V3104" s="11"/>
      <c r="W3104" s="11"/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5">
        <f t="shared" si="289"/>
        <v>0.18181818181818182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  <c r="U3105" s="11"/>
      <c r="V3105" s="11"/>
      <c r="W3105" s="11"/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5">
        <f t="shared" si="289"/>
        <v>4.2194092827004216E-3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  <c r="U3106" s="11"/>
      <c r="V3106" s="11"/>
      <c r="W3106" s="11"/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5">
        <f t="shared" si="289"/>
        <v>1.2520193861066236E-2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  <c r="U3107" s="11"/>
      <c r="V3107" s="11"/>
      <c r="W3107" s="11"/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5">
        <f t="shared" si="289"/>
        <v>9.7560975609756101E-2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  <c r="U3108" s="11"/>
      <c r="V3108" s="11"/>
      <c r="W3108" s="11"/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5">
        <f t="shared" si="289"/>
        <v>3.668564199873498E-3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  <c r="U3109" s="11"/>
      <c r="V3109" s="11"/>
      <c r="W3109" s="11"/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5">
        <f t="shared" si="289"/>
        <v>7.6923076923076927E-2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  <c r="U3110" s="11"/>
      <c r="V3110" s="11"/>
      <c r="W3110" s="11"/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5">
        <f t="shared" si="289"/>
        <v>1.7186793306196293E-2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  <c r="U3111" s="11"/>
      <c r="V3111" s="11"/>
      <c r="W3111" s="11"/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5">
        <f t="shared" si="289"/>
        <v>0.1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  <c r="U3112" s="11"/>
      <c r="V3112" s="11"/>
      <c r="W3112" s="11"/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5">
        <f t="shared" si="289"/>
        <v>1.4264264264264264E-2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  <c r="U3113" s="11"/>
      <c r="V3113" s="11"/>
      <c r="W3113" s="11"/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5">
        <f t="shared" si="289"/>
        <v>1.7274472168905951E-2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  <c r="U3114" s="11"/>
      <c r="V3114" s="11"/>
      <c r="W3114" s="11"/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5">
        <f t="shared" si="289"/>
        <v>7.982740021574973E-3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  <c r="U3115" s="11"/>
      <c r="V3115" s="11"/>
      <c r="W3115" s="11"/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  <c r="U3116" s="11"/>
      <c r="V3116" s="11"/>
      <c r="W3116" s="11"/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5">
        <f t="shared" si="289"/>
        <v>3.3333333333333335E-3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  <c r="U3117" s="11"/>
      <c r="V3117" s="11"/>
      <c r="W3117" s="11"/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5">
        <f t="shared" si="289"/>
        <v>2.3255813953488372E-2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  <c r="U3118" s="11"/>
      <c r="V3118" s="11"/>
      <c r="W3118" s="11"/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  <c r="U3119" s="11"/>
      <c r="V3119" s="11"/>
      <c r="W3119" s="11"/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5">
        <f t="shared" si="289"/>
        <v>1.2903225806451613E-3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  <c r="U3120" s="11"/>
      <c r="V3120" s="11"/>
      <c r="W3120" s="11"/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5">
        <f t="shared" si="289"/>
        <v>0.2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  <c r="U3121" s="11"/>
      <c r="V3121" s="11"/>
      <c r="W3121" s="11"/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5">
        <f t="shared" si="289"/>
        <v>7.8125E-2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  <c r="U3122" s="11"/>
      <c r="V3122" s="11"/>
      <c r="W3122" s="11"/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5">
        <f t="shared" si="289"/>
        <v>0.1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  <c r="U3123" s="11"/>
      <c r="V3123" s="11"/>
      <c r="W3123" s="11"/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5">
        <f t="shared" si="289"/>
        <v>1.7241379310344827E-2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  <c r="U3124" s="11"/>
      <c r="V3124" s="11"/>
      <c r="W3124" s="11"/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5">
        <f t="shared" si="289"/>
        <v>4.084890600056343E-3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  <c r="U3125" s="11"/>
      <c r="V3125" s="11"/>
      <c r="W3125" s="11"/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5">
        <f t="shared" si="289"/>
        <v>0.15384615384615385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  <c r="U3126" s="11"/>
      <c r="V3126" s="11"/>
      <c r="W3126" s="11"/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  <c r="U3127" s="11"/>
      <c r="V3127" s="11"/>
      <c r="W3127" s="11"/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5">
        <f t="shared" si="289"/>
        <v>1.6346153846153847E-2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  <c r="U3128" s="11"/>
      <c r="V3128" s="11"/>
      <c r="W3128" s="11"/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  <c r="U3129" s="11"/>
      <c r="V3129" s="11"/>
      <c r="W3129" s="11"/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5">
        <f t="shared" si="289"/>
        <v>7.1818795654042108E-3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  <c r="U3130" s="11"/>
      <c r="V3130" s="11"/>
      <c r="W3130" s="11"/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5">
        <f t="shared" si="289"/>
        <v>0.1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  <c r="U3131" s="11"/>
      <c r="V3131" s="11"/>
      <c r="W3131" s="11"/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5">
        <f t="shared" si="289"/>
        <v>1.0666666666666666E-2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  <c r="U3132" s="11"/>
      <c r="V3132" s="11"/>
      <c r="W3132" s="11"/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5">
        <f t="shared" si="289"/>
        <v>1.8604651162790697E-2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  <c r="U3133" s="11"/>
      <c r="V3133" s="11"/>
      <c r="W3133" s="11"/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5">
        <f t="shared" si="289"/>
        <v>0.1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  <c r="U3134" s="11"/>
      <c r="V3134" s="11"/>
      <c r="W3134" s="11"/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5">
        <f t="shared" si="289"/>
        <v>2.9629629629629631E-2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  <c r="U3135" s="11"/>
      <c r="V3135" s="11"/>
      <c r="W3135" s="11"/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5">
        <f t="shared" si="289"/>
        <v>5.3333333333333337E-2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  <c r="U3136" s="11"/>
      <c r="V3136" s="11"/>
      <c r="W3136" s="11"/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5">
        <f t="shared" si="289"/>
        <v>4.3209876543209874E-2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  <c r="U3137" s="11"/>
      <c r="V3137" s="11"/>
      <c r="W3137" s="11"/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127.8</v>
      </c>
      <c r="P3138" s="5">
        <f t="shared" si="289"/>
        <v>3.4428794992175271E-2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  <c r="U3138" s="11"/>
      <c r="V3138" s="11"/>
      <c r="W3138" s="11"/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(E3139/D3139)*100</f>
        <v>3.3333333333333335</v>
      </c>
      <c r="P3139" s="5">
        <f t="shared" ref="P3139:P3202" si="295">AVERAGE(L3139/E3139)</f>
        <v>0.02</v>
      </c>
      <c r="Q3139" t="str">
        <f t="shared" ref="Q3139:Q3202" si="296">LEFT(N3139,FIND("/",N3139)-1)</f>
        <v>theater</v>
      </c>
      <c r="R3139" t="str">
        <f t="shared" ref="R3139:R3202" si="297">MID(N3139,FIND("/",N3139)+1,LEN(N3139))</f>
        <v>plays</v>
      </c>
      <c r="S3139" s="11">
        <f t="shared" ref="S3139:S3202" si="298">J3139/$Z$4+25569</f>
        <v>42807.885057870371</v>
      </c>
      <c r="T3139" s="11">
        <f t="shared" ref="T3139:T3202" si="299">I3139/$Z$4+DATE(1970,1,1)</f>
        <v>42858.8</v>
      </c>
      <c r="U3139" s="11"/>
      <c r="V3139" s="11"/>
      <c r="W3139" s="11"/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  <c r="U3140" s="11"/>
      <c r="V3140" s="11"/>
      <c r="W3140" s="11"/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5">
        <f t="shared" si="295"/>
        <v>2.2222222222222222E-3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  <c r="U3141" s="11"/>
      <c r="V3141" s="11"/>
      <c r="W3141" s="11"/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5">
        <f t="shared" si="295"/>
        <v>4.1666666666666664E-2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  <c r="U3142" s="11"/>
      <c r="V3142" s="11"/>
      <c r="W3142" s="11"/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5">
        <f t="shared" si="295"/>
        <v>3.1007751937984496E-2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  <c r="U3143" s="11"/>
      <c r="V3143" s="11"/>
      <c r="W3143" s="11"/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5">
        <f t="shared" si="295"/>
        <v>6.6666666666666666E-2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  <c r="U3144" s="11"/>
      <c r="V3144" s="11"/>
      <c r="W3144" s="11"/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  <c r="U3145" s="11"/>
      <c r="V3145" s="11"/>
      <c r="W3145" s="11"/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5">
        <f t="shared" si="295"/>
        <v>3.9787798408488064E-3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  <c r="U3146" s="11"/>
      <c r="V3146" s="11"/>
      <c r="W3146" s="11"/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  <c r="U3147" s="11"/>
      <c r="V3147" s="11"/>
      <c r="W3147" s="11"/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5">
        <f t="shared" si="295"/>
        <v>2.2857142857142859E-3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  <c r="U3148" s="11"/>
      <c r="V3148" s="11"/>
      <c r="W3148" s="11"/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5">
        <f t="shared" si="295"/>
        <v>9.0619017230376513E-3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  <c r="U3149" s="11"/>
      <c r="V3149" s="11"/>
      <c r="W3149" s="11"/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5">
        <f t="shared" si="295"/>
        <v>2.4142312579415501E-2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  <c r="U3150" s="11"/>
      <c r="V3150" s="11"/>
      <c r="W3150" s="11"/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5">
        <f t="shared" si="295"/>
        <v>1.9230769230769232E-2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  <c r="U3151" s="11"/>
      <c r="V3151" s="11"/>
      <c r="W3151" s="11"/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5">
        <f t="shared" si="295"/>
        <v>2.9420084865629421E-2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  <c r="U3152" s="11"/>
      <c r="V3152" s="11"/>
      <c r="W3152" s="11"/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5">
        <f t="shared" si="295"/>
        <v>9.6755833807626642E-3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  <c r="U3153" s="11"/>
      <c r="V3153" s="11"/>
      <c r="W3153" s="11"/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5">
        <f t="shared" si="295"/>
        <v>2.8743028743028743E-2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  <c r="U3154" s="11"/>
      <c r="V3154" s="11"/>
      <c r="W3154" s="11"/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5">
        <f t="shared" si="295"/>
        <v>2.393841569406506E-2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  <c r="U3155" s="11"/>
      <c r="V3155" s="11"/>
      <c r="W3155" s="11"/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5">
        <f t="shared" si="295"/>
        <v>1.5559772296015181E-2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  <c r="U3156" s="11"/>
      <c r="V3156" s="11"/>
      <c r="W3156" s="11"/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5">
        <f t="shared" si="295"/>
        <v>3.2041658399848072E-2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  <c r="U3157" s="11"/>
      <c r="V3157" s="11"/>
      <c r="W3157" s="11"/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5">
        <f t="shared" si="295"/>
        <v>1.5892857142857143E-2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  <c r="U3158" s="11"/>
      <c r="V3158" s="11"/>
      <c r="W3158" s="11"/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5">
        <f t="shared" si="295"/>
        <v>1.0148514851485149E-2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  <c r="U3159" s="11"/>
      <c r="V3159" s="11"/>
      <c r="W3159" s="11"/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5">
        <f t="shared" si="295"/>
        <v>1.2105263157894737E-2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  <c r="U3160" s="11"/>
      <c r="V3160" s="11"/>
      <c r="W3160" s="11"/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5">
        <f t="shared" si="295"/>
        <v>2.5971171999081021E-2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  <c r="U3161" s="11"/>
      <c r="V3161" s="11"/>
      <c r="W3161" s="11"/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5">
        <f t="shared" si="295"/>
        <v>1.247537754432042E-2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  <c r="U3162" s="11"/>
      <c r="V3162" s="11"/>
      <c r="W3162" s="11"/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5">
        <f t="shared" si="295"/>
        <v>3.5204567078972404E-2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  <c r="U3163" s="11"/>
      <c r="V3163" s="11"/>
      <c r="W3163" s="11"/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5">
        <f t="shared" si="295"/>
        <v>1.2386944553676759E-2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  <c r="U3164" s="11"/>
      <c r="V3164" s="11"/>
      <c r="W3164" s="11"/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5">
        <f t="shared" si="295"/>
        <v>4.9826989619377159E-3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  <c r="U3165" s="11"/>
      <c r="V3165" s="11"/>
      <c r="W3165" s="11"/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5">
        <f t="shared" si="295"/>
        <v>2.6601723491944548E-2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  <c r="U3166" s="11"/>
      <c r="V3166" s="11"/>
      <c r="W3166" s="11"/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5">
        <f t="shared" si="295"/>
        <v>1.7213114754098362E-2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  <c r="U3167" s="11"/>
      <c r="V3167" s="11"/>
      <c r="W3167" s="11"/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5">
        <f t="shared" si="295"/>
        <v>1.6583502482086697E-2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  <c r="U3168" s="11"/>
      <c r="V3168" s="11"/>
      <c r="W3168" s="11"/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5">
        <f t="shared" si="295"/>
        <v>1.5781922525107604E-2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  <c r="U3169" s="11"/>
      <c r="V3169" s="11"/>
      <c r="W3169" s="11"/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5">
        <f t="shared" si="295"/>
        <v>1.9645732689210951E-2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  <c r="U3170" s="11"/>
      <c r="V3170" s="11"/>
      <c r="W3170" s="11"/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5">
        <f t="shared" si="295"/>
        <v>9.9502487562189053E-3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  <c r="U3171" s="11"/>
      <c r="V3171" s="11"/>
      <c r="W3171" s="11"/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5">
        <f t="shared" si="295"/>
        <v>3.162583518930958E-2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  <c r="U3172" s="11"/>
      <c r="V3172" s="11"/>
      <c r="W3172" s="11"/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5">
        <f t="shared" si="295"/>
        <v>1.536037810161481E-2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  <c r="U3173" s="11"/>
      <c r="V3173" s="11"/>
      <c r="W3173" s="11"/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5">
        <f t="shared" si="295"/>
        <v>1.2608695652173913E-2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  <c r="U3174" s="11"/>
      <c r="V3174" s="11"/>
      <c r="W3174" s="11"/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5">
        <f t="shared" si="295"/>
        <v>7.1844660194174759E-3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  <c r="U3175" s="11"/>
      <c r="V3175" s="11"/>
      <c r="W3175" s="11"/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5">
        <f t="shared" si="295"/>
        <v>7.5807514831905077E-3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  <c r="U3176" s="11"/>
      <c r="V3176" s="11"/>
      <c r="W3176" s="11"/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5">
        <f t="shared" si="295"/>
        <v>1.0952902519167579E-2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  <c r="U3177" s="11"/>
      <c r="V3177" s="11"/>
      <c r="W3177" s="11"/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5">
        <f t="shared" si="295"/>
        <v>2.5206232813932174E-2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  <c r="U3178" s="11"/>
      <c r="V3178" s="11"/>
      <c r="W3178" s="11"/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5">
        <f t="shared" si="295"/>
        <v>1.737649063032368E-2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  <c r="U3179" s="11"/>
      <c r="V3179" s="11"/>
      <c r="W3179" s="11"/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5">
        <f t="shared" si="295"/>
        <v>3.0279503105590064E-2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  <c r="U3180" s="11"/>
      <c r="V3180" s="11"/>
      <c r="W3180" s="11"/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5">
        <f t="shared" si="295"/>
        <v>1.2930620961787931E-2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  <c r="U3181" s="11"/>
      <c r="V3181" s="11"/>
      <c r="W3181" s="11"/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5">
        <f t="shared" si="295"/>
        <v>3.1315240083507306E-2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  <c r="U3182" s="11"/>
      <c r="V3182" s="11"/>
      <c r="W3182" s="11"/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5">
        <f t="shared" si="295"/>
        <v>2.7522935779816515E-2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  <c r="U3183" s="11"/>
      <c r="V3183" s="11"/>
      <c r="W3183" s="11"/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5">
        <f t="shared" si="295"/>
        <v>2.1382044746530729E-2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  <c r="U3184" s="11"/>
      <c r="V3184" s="11"/>
      <c r="W3184" s="11"/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5">
        <f t="shared" si="295"/>
        <v>2.4954128440366971E-2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  <c r="U3185" s="11"/>
      <c r="V3185" s="11"/>
      <c r="W3185" s="11"/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5">
        <f t="shared" si="295"/>
        <v>9.9783080260303688E-3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  <c r="U3186" s="11"/>
      <c r="V3186" s="11"/>
      <c r="W3186" s="11"/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5">
        <f t="shared" si="295"/>
        <v>2.4E-2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  <c r="U3187" s="11"/>
      <c r="V3187" s="11"/>
      <c r="W3187" s="11"/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5">
        <f t="shared" si="295"/>
        <v>2.1406727828746176E-2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  <c r="U3188" s="11"/>
      <c r="V3188" s="11"/>
      <c r="W3188" s="11"/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5">
        <f t="shared" si="295"/>
        <v>1.3987617518917679E-2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  <c r="U3189" s="11"/>
      <c r="V3189" s="11"/>
      <c r="W3189" s="11"/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5">
        <f t="shared" si="295"/>
        <v>6.9230769230769235E-2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  <c r="U3190" s="11"/>
      <c r="V3190" s="11"/>
      <c r="W3190" s="11"/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5">
        <f t="shared" si="295"/>
        <v>2.8023598820058997E-3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  <c r="U3191" s="11"/>
      <c r="V3191" s="11"/>
      <c r="W3191" s="11"/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  <c r="U3192" s="11"/>
      <c r="V3192" s="11"/>
      <c r="W3192" s="11"/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5">
        <f t="shared" si="295"/>
        <v>2.6490066225165563E-2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  <c r="U3193" s="11"/>
      <c r="V3193" s="11"/>
      <c r="W3193" s="11"/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5">
        <f t="shared" si="295"/>
        <v>7.8431372549019607E-2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  <c r="U3194" s="11"/>
      <c r="V3194" s="11"/>
      <c r="W3194" s="11"/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5">
        <f t="shared" si="295"/>
        <v>4.0885860306643949E-2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  <c r="U3195" s="11"/>
      <c r="V3195" s="11"/>
      <c r="W3195" s="11"/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  <c r="U3196" s="11"/>
      <c r="V3196" s="11"/>
      <c r="W3196" s="11"/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5">
        <f t="shared" si="295"/>
        <v>1.8840579710144929E-2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  <c r="U3197" s="11"/>
      <c r="V3197" s="11"/>
      <c r="W3197" s="11"/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5">
        <f t="shared" si="295"/>
        <v>3.3333333333333335E-3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  <c r="U3198" s="11"/>
      <c r="V3198" s="11"/>
      <c r="W3198" s="11"/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5">
        <f t="shared" si="295"/>
        <v>3.4934497816593887E-3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  <c r="U3199" s="11"/>
      <c r="V3199" s="11"/>
      <c r="W3199" s="11"/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5">
        <f t="shared" si="295"/>
        <v>2.7272727272727271E-2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  <c r="U3200" s="11"/>
      <c r="V3200" s="11"/>
      <c r="W3200" s="11"/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5">
        <f t="shared" si="295"/>
        <v>2.0322085889570553E-2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  <c r="U3201" s="11"/>
      <c r="V3201" s="11"/>
      <c r="W3201" s="11"/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  <c r="U3202" s="11"/>
      <c r="V3202" s="11"/>
      <c r="W3202" s="11"/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(E3203/D3203)*100</f>
        <v>1.25</v>
      </c>
      <c r="P3203" s="5">
        <f t="shared" ref="P3203:P3266" si="301">AVERAGE(L3203/E3203)</f>
        <v>0.08</v>
      </c>
      <c r="Q3203" t="str">
        <f t="shared" ref="Q3203:Q3266" si="302">LEFT(N3203,FIND("/",N3203)-1)</f>
        <v>theater</v>
      </c>
      <c r="R3203" t="str">
        <f t="shared" ref="R3203:R3266" si="303">MID(N3203,FIND("/",N3203)+1,LEN(N3203))</f>
        <v>musical</v>
      </c>
      <c r="S3203" s="11">
        <f t="shared" ref="S3203:S3266" si="304">J3203/$Z$4+25569</f>
        <v>41861.767094907409</v>
      </c>
      <c r="T3203" s="11">
        <f t="shared" ref="T3203:T3266" si="305">I3203/$Z$4+DATE(1970,1,1)</f>
        <v>41882.767094907409</v>
      </c>
      <c r="U3203" s="11"/>
      <c r="V3203" s="11"/>
      <c r="W3203" s="11"/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5">
        <f t="shared" si="301"/>
        <v>9.1709464416727809E-3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  <c r="U3204" s="11"/>
      <c r="V3204" s="11"/>
      <c r="W3204" s="11"/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5">
        <f t="shared" si="301"/>
        <v>2.4E-2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  <c r="U3205" s="11"/>
      <c r="V3205" s="11"/>
      <c r="W3205" s="11"/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  <c r="U3206" s="11"/>
      <c r="V3206" s="11"/>
      <c r="W3206" s="11"/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5">
        <f t="shared" si="301"/>
        <v>4.3956043956043959E-2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  <c r="U3207" s="11"/>
      <c r="V3207" s="11"/>
      <c r="W3207" s="11"/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  <c r="U3208" s="11"/>
      <c r="V3208" s="11"/>
      <c r="W3208" s="11"/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5">
        <f t="shared" si="301"/>
        <v>1.411764705882353E-2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  <c r="U3209" s="11"/>
      <c r="V3209" s="11"/>
      <c r="W3209" s="11"/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5">
        <f t="shared" si="301"/>
        <v>1.5845410628019325E-2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  <c r="U3210" s="11"/>
      <c r="V3210" s="11"/>
      <c r="W3210" s="11"/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5">
        <f t="shared" si="301"/>
        <v>1.9937013153135667E-2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  <c r="U3211" s="11"/>
      <c r="V3211" s="11"/>
      <c r="W3211" s="11"/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5">
        <f t="shared" si="301"/>
        <v>1.5902464882056717E-2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  <c r="U3212" s="11"/>
      <c r="V3212" s="11"/>
      <c r="W3212" s="11"/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5">
        <f t="shared" si="301"/>
        <v>1.1691659707345411E-2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  <c r="U3213" s="11"/>
      <c r="V3213" s="11"/>
      <c r="W3213" s="11"/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5">
        <f t="shared" si="301"/>
        <v>1.8613861386138613E-2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  <c r="U3214" s="11"/>
      <c r="V3214" s="11"/>
      <c r="W3214" s="11"/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5">
        <f t="shared" si="301"/>
        <v>7.8242050940569331E-3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  <c r="U3215" s="11"/>
      <c r="V3215" s="11"/>
      <c r="W3215" s="11"/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5">
        <f t="shared" si="301"/>
        <v>9.383159268929504E-3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  <c r="U3216" s="11"/>
      <c r="V3216" s="11"/>
      <c r="W3216" s="11"/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5">
        <f t="shared" si="301"/>
        <v>3.8151638527460638E-3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  <c r="U3217" s="11"/>
      <c r="V3217" s="11"/>
      <c r="W3217" s="11"/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5">
        <f t="shared" si="301"/>
        <v>1.7491254372813594E-2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  <c r="U3218" s="11"/>
      <c r="V3218" s="11"/>
      <c r="W3218" s="11"/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5">
        <f t="shared" si="301"/>
        <v>1.991955564068186E-2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  <c r="U3219" s="11"/>
      <c r="V3219" s="11"/>
      <c r="W3219" s="11"/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5">
        <f t="shared" si="301"/>
        <v>1.5017956252040483E-2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  <c r="U3220" s="11"/>
      <c r="V3220" s="11"/>
      <c r="W3220" s="11"/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5">
        <f t="shared" si="301"/>
        <v>5.9434621915892515E-3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  <c r="U3221" s="11"/>
      <c r="V3221" s="11"/>
      <c r="W3221" s="11"/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5">
        <f t="shared" si="301"/>
        <v>3.9005685574507471E-3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  <c r="U3222" s="11"/>
      <c r="V3222" s="11"/>
      <c r="W3222" s="11"/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5">
        <f t="shared" si="301"/>
        <v>2.7314479091128836E-2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  <c r="U3223" s="11"/>
      <c r="V3223" s="11"/>
      <c r="W3223" s="11"/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5">
        <f t="shared" si="301"/>
        <v>2.6923076923076925E-2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  <c r="U3224" s="11"/>
      <c r="V3224" s="11"/>
      <c r="W3224" s="11"/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5">
        <f t="shared" si="301"/>
        <v>2.1796759941089837E-2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  <c r="U3225" s="11"/>
      <c r="V3225" s="11"/>
      <c r="W3225" s="11"/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5">
        <f t="shared" si="301"/>
        <v>7.0565174779483831E-3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  <c r="U3226" s="11"/>
      <c r="V3226" s="11"/>
      <c r="W3226" s="11"/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5">
        <f t="shared" si="301"/>
        <v>1.9052271617000488E-2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  <c r="U3227" s="11"/>
      <c r="V3227" s="11"/>
      <c r="W3227" s="11"/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5">
        <f t="shared" si="301"/>
        <v>1.6799999999999999E-2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  <c r="U3228" s="11"/>
      <c r="V3228" s="11"/>
      <c r="W3228" s="11"/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5">
        <f t="shared" si="301"/>
        <v>0.02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  <c r="U3229" s="11"/>
      <c r="V3229" s="11"/>
      <c r="W3229" s="11"/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5">
        <f t="shared" si="301"/>
        <v>5.1647124511446122E-3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  <c r="U3230" s="11"/>
      <c r="V3230" s="11"/>
      <c r="W3230" s="11"/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5">
        <f t="shared" si="301"/>
        <v>9.3635562972233816E-3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  <c r="U3231" s="11"/>
      <c r="V3231" s="11"/>
      <c r="W3231" s="11"/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5">
        <f t="shared" si="301"/>
        <v>1.2950647532376619E-2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  <c r="U3232" s="11"/>
      <c r="V3232" s="11"/>
      <c r="W3232" s="11"/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5">
        <f t="shared" si="301"/>
        <v>1.7391304347826087E-2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  <c r="U3233" s="11"/>
      <c r="V3233" s="11"/>
      <c r="W3233" s="11"/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5">
        <f t="shared" si="301"/>
        <v>1.9817073170731708E-2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  <c r="U3234" s="11"/>
      <c r="V3234" s="11"/>
      <c r="W3234" s="11"/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5">
        <f t="shared" si="301"/>
        <v>1.026936026936027E-2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  <c r="U3235" s="11"/>
      <c r="V3235" s="11"/>
      <c r="W3235" s="11"/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5">
        <f t="shared" si="301"/>
        <v>2.8637526116178709E-2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  <c r="U3236" s="11"/>
      <c r="V3236" s="11"/>
      <c r="W3236" s="11"/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5">
        <f t="shared" si="301"/>
        <v>1.1691751178864415E-2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  <c r="U3237" s="11"/>
      <c r="V3237" s="11"/>
      <c r="W3237" s="11"/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5">
        <f t="shared" si="301"/>
        <v>5.4671968190854875E-3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  <c r="U3238" s="11"/>
      <c r="V3238" s="11"/>
      <c r="W3238" s="11"/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5">
        <f t="shared" si="301"/>
        <v>7.6256589533173604E-3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  <c r="U3239" s="11"/>
      <c r="V3239" s="11"/>
      <c r="W3239" s="11"/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5">
        <f t="shared" si="301"/>
        <v>2.5119236883942766E-2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  <c r="U3240" s="11"/>
      <c r="V3240" s="11"/>
      <c r="W3240" s="11"/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5">
        <f t="shared" si="301"/>
        <v>1.6749933161324407E-2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  <c r="U3241" s="11"/>
      <c r="V3241" s="11"/>
      <c r="W3241" s="11"/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5">
        <f t="shared" si="301"/>
        <v>1.1269472986410341E-2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  <c r="U3242" s="11"/>
      <c r="V3242" s="11"/>
      <c r="W3242" s="11"/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5">
        <f t="shared" si="301"/>
        <v>1.7039077645138252E-2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  <c r="U3243" s="11"/>
      <c r="V3243" s="11"/>
      <c r="W3243" s="11"/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5">
        <f t="shared" si="301"/>
        <v>1.4375016692300804E-2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  <c r="U3244" s="11"/>
      <c r="V3244" s="11"/>
      <c r="W3244" s="11"/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5">
        <f t="shared" si="301"/>
        <v>8.630120335480735E-3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  <c r="U3245" s="11"/>
      <c r="V3245" s="11"/>
      <c r="W3245" s="11"/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5">
        <f t="shared" si="301"/>
        <v>4.1894353369763208E-2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  <c r="U3246" s="11"/>
      <c r="V3246" s="11"/>
      <c r="W3246" s="11"/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5">
        <f t="shared" si="301"/>
        <v>1.2326515704894084E-2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  <c r="U3247" s="11"/>
      <c r="V3247" s="11"/>
      <c r="W3247" s="11"/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5">
        <f t="shared" si="301"/>
        <v>1.7352994065815502E-2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  <c r="U3248" s="11"/>
      <c r="V3248" s="11"/>
      <c r="W3248" s="11"/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5">
        <f t="shared" si="301"/>
        <v>2.1537880219157379E-2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  <c r="U3249" s="11"/>
      <c r="V3249" s="11"/>
      <c r="W3249" s="11"/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5">
        <f t="shared" si="301"/>
        <v>1.6535758577924761E-2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  <c r="U3250" s="11"/>
      <c r="V3250" s="11"/>
      <c r="W3250" s="11"/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5">
        <f t="shared" si="301"/>
        <v>1.5248657078495927E-2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  <c r="U3251" s="11"/>
      <c r="V3251" s="11"/>
      <c r="W3251" s="11"/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5">
        <f t="shared" si="301"/>
        <v>8.3897904521821332E-3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  <c r="U3252" s="11"/>
      <c r="V3252" s="11"/>
      <c r="W3252" s="11"/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5">
        <f t="shared" si="301"/>
        <v>1.2040939193257074E-2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  <c r="U3253" s="11"/>
      <c r="V3253" s="11"/>
      <c r="W3253" s="11"/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5">
        <f t="shared" si="301"/>
        <v>1.7385257301808066E-2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  <c r="U3254" s="11"/>
      <c r="V3254" s="11"/>
      <c r="W3254" s="11"/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5">
        <f t="shared" si="301"/>
        <v>5.6469432850478765E-3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  <c r="U3255" s="11"/>
      <c r="V3255" s="11"/>
      <c r="W3255" s="11"/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5">
        <f t="shared" si="301"/>
        <v>1.4129980628252364E-2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  <c r="U3256" s="11"/>
      <c r="V3256" s="11"/>
      <c r="W3256" s="11"/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5">
        <f t="shared" si="301"/>
        <v>3.4285714285714287E-2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  <c r="U3257" s="11"/>
      <c r="V3257" s="11"/>
      <c r="W3257" s="11"/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5">
        <f t="shared" si="301"/>
        <v>1.3743557707324692E-2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  <c r="U3258" s="11"/>
      <c r="V3258" s="11"/>
      <c r="W3258" s="11"/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5">
        <f t="shared" si="301"/>
        <v>1.928513304389955E-2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  <c r="U3259" s="11"/>
      <c r="V3259" s="11"/>
      <c r="W3259" s="11"/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5">
        <f t="shared" si="301"/>
        <v>1.0183299389002037E-2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  <c r="U3260" s="11"/>
      <c r="V3260" s="11"/>
      <c r="W3260" s="11"/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5">
        <f t="shared" si="301"/>
        <v>3.9723817090250874E-3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  <c r="U3261" s="11"/>
      <c r="V3261" s="11"/>
      <c r="W3261" s="11"/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5">
        <f t="shared" si="301"/>
        <v>1.3365067740754303E-2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  <c r="U3262" s="11"/>
      <c r="V3262" s="11"/>
      <c r="W3262" s="11"/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5">
        <f t="shared" si="301"/>
        <v>1.478129713423831E-2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  <c r="U3263" s="11"/>
      <c r="V3263" s="11"/>
      <c r="W3263" s="11"/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5">
        <f t="shared" si="301"/>
        <v>1.0659454299578396E-2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  <c r="U3264" s="11"/>
      <c r="V3264" s="11"/>
      <c r="W3264" s="11"/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5">
        <f t="shared" si="301"/>
        <v>2.4249686180531783E-2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  <c r="U3265" s="11"/>
      <c r="V3265" s="11"/>
      <c r="W3265" s="11"/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103</v>
      </c>
      <c r="P3266" s="5">
        <f t="shared" si="301"/>
        <v>1.9029126213592235E-2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  <c r="U3266" s="11"/>
      <c r="V3266" s="11"/>
      <c r="W3266" s="11"/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(E3267/D3267)*100</f>
        <v>164</v>
      </c>
      <c r="P3267" s="5">
        <f t="shared" ref="P3267:P3330" si="307">AVERAGE(L3267/E3267)</f>
        <v>1.4227642276422764E-2</v>
      </c>
      <c r="Q3267" t="str">
        <f t="shared" ref="Q3267:Q3330" si="308">LEFT(N3267,FIND("/",N3267)-1)</f>
        <v>theater</v>
      </c>
      <c r="R3267" t="str">
        <f t="shared" ref="R3267:R3330" si="309">MID(N3267,FIND("/",N3267)+1,LEN(N3267))</f>
        <v>plays</v>
      </c>
      <c r="S3267" s="11">
        <f t="shared" ref="S3267:S3330" si="310">J3267/$Z$4+25569</f>
        <v>42311.711979166663</v>
      </c>
      <c r="T3267" s="11">
        <f t="shared" ref="T3267:T3330" si="311">I3267/$Z$4+DATE(1970,1,1)</f>
        <v>42341.708333333328</v>
      </c>
      <c r="U3267" s="11"/>
      <c r="V3267" s="11"/>
      <c r="W3267" s="11"/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5">
        <f t="shared" si="307"/>
        <v>2.0693157293385805E-2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  <c r="U3268" s="11"/>
      <c r="V3268" s="11"/>
      <c r="W3268" s="11"/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5">
        <f t="shared" si="307"/>
        <v>1.8805093046033301E-2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  <c r="U3269" s="11"/>
      <c r="V3269" s="11"/>
      <c r="W3269" s="11"/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5">
        <f t="shared" si="307"/>
        <v>1.6406250000000001E-2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  <c r="U3270" s="11"/>
      <c r="V3270" s="11"/>
      <c r="W3270" s="11"/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5">
        <f t="shared" si="307"/>
        <v>8.6206896551724137E-3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  <c r="U3271" s="11"/>
      <c r="V3271" s="11"/>
      <c r="W3271" s="11"/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5">
        <f t="shared" si="307"/>
        <v>1.6393442622950821E-2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  <c r="U3272" s="11"/>
      <c r="V3272" s="11"/>
      <c r="W3272" s="11"/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5">
        <f t="shared" si="307"/>
        <v>2.6153846153846153E-2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  <c r="U3273" s="11"/>
      <c r="V3273" s="11"/>
      <c r="W3273" s="11"/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5">
        <f t="shared" si="307"/>
        <v>9.3893673509033212E-3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  <c r="U3274" s="11"/>
      <c r="V3274" s="11"/>
      <c r="W3274" s="11"/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5">
        <f t="shared" si="307"/>
        <v>4.8882681564245811E-3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  <c r="U3275" s="11"/>
      <c r="V3275" s="11"/>
      <c r="W3275" s="11"/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5">
        <f t="shared" si="307"/>
        <v>1.8210760904170648E-2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  <c r="U3276" s="11"/>
      <c r="V3276" s="11"/>
      <c r="W3276" s="11"/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5">
        <f t="shared" si="307"/>
        <v>6.6481994459833792E-3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  <c r="U3277" s="11"/>
      <c r="V3277" s="11"/>
      <c r="W3277" s="11"/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5">
        <f t="shared" si="307"/>
        <v>1.9018638265500189E-2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  <c r="U3278" s="11"/>
      <c r="V3278" s="11"/>
      <c r="W3278" s="11"/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5">
        <f t="shared" si="307"/>
        <v>1.841620626151013E-2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  <c r="U3279" s="11"/>
      <c r="V3279" s="11"/>
      <c r="W3279" s="11"/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5">
        <f t="shared" si="307"/>
        <v>1.3152804642166345E-2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  <c r="U3280" s="11"/>
      <c r="V3280" s="11"/>
      <c r="W3280" s="11"/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5">
        <f t="shared" si="307"/>
        <v>9.5051297525648761E-3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  <c r="U3281" s="11"/>
      <c r="V3281" s="11"/>
      <c r="W3281" s="11"/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5">
        <f t="shared" si="307"/>
        <v>1.4563106796116505E-2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  <c r="U3282" s="11"/>
      <c r="V3282" s="11"/>
      <c r="W3282" s="11"/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5">
        <f t="shared" si="307"/>
        <v>7.7302631578947366E-3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  <c r="U3283" s="11"/>
      <c r="V3283" s="11"/>
      <c r="W3283" s="11"/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5">
        <f t="shared" si="307"/>
        <v>7.4480287864741286E-3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  <c r="U3284" s="11"/>
      <c r="V3284" s="11"/>
      <c r="W3284" s="11"/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5">
        <f t="shared" si="307"/>
        <v>5.6085918854415273E-2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  <c r="U3285" s="11"/>
      <c r="V3285" s="11"/>
      <c r="W3285" s="11"/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5">
        <f t="shared" si="307"/>
        <v>4.921259842519685E-3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  <c r="U3286" s="11"/>
      <c r="V3286" s="11"/>
      <c r="W3286" s="11"/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5">
        <f t="shared" si="307"/>
        <v>1.4453961456102784E-2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  <c r="U3287" s="11"/>
      <c r="V3287" s="11"/>
      <c r="W3287" s="11"/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5">
        <f t="shared" si="307"/>
        <v>7.9921388797903701E-3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  <c r="U3288" s="11"/>
      <c r="V3288" s="11"/>
      <c r="W3288" s="11"/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5">
        <f t="shared" si="307"/>
        <v>1.3599999999999999E-2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  <c r="U3289" s="11"/>
      <c r="V3289" s="11"/>
      <c r="W3289" s="11"/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5">
        <f t="shared" si="307"/>
        <v>2.0645310572293993E-2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  <c r="U3290" s="11"/>
      <c r="V3290" s="11"/>
      <c r="W3290" s="11"/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5">
        <f t="shared" si="307"/>
        <v>3.7582116925482176E-2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  <c r="U3291" s="11"/>
      <c r="V3291" s="11"/>
      <c r="W3291" s="11"/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5">
        <f t="shared" si="307"/>
        <v>2.9702970297029702E-2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  <c r="U3292" s="11"/>
      <c r="V3292" s="11"/>
      <c r="W3292" s="11"/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5">
        <f t="shared" si="307"/>
        <v>2.456140350877193E-2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  <c r="U3293" s="11"/>
      <c r="V3293" s="11"/>
      <c r="W3293" s="11"/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5">
        <f t="shared" si="307"/>
        <v>5.1903114186851208E-2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  <c r="U3294" s="11"/>
      <c r="V3294" s="11"/>
      <c r="W3294" s="11"/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5">
        <f t="shared" si="307"/>
        <v>1.1864406779661017E-2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  <c r="U3295" s="11"/>
      <c r="V3295" s="11"/>
      <c r="W3295" s="11"/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5">
        <f t="shared" si="307"/>
        <v>3.3802816901408447E-2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  <c r="U3296" s="11"/>
      <c r="V3296" s="11"/>
      <c r="W3296" s="11"/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5">
        <f t="shared" si="307"/>
        <v>3.7499479173900362E-2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  <c r="U3297" s="11"/>
      <c r="V3297" s="11"/>
      <c r="W3297" s="11"/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5">
        <f t="shared" si="307"/>
        <v>2.1749190189726979E-2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  <c r="U3298" s="11"/>
      <c r="V3298" s="11"/>
      <c r="W3298" s="11"/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5">
        <f t="shared" si="307"/>
        <v>7.9941860465116282E-3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  <c r="U3299" s="11"/>
      <c r="V3299" s="11"/>
      <c r="W3299" s="11"/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5">
        <f t="shared" si="307"/>
        <v>7.0775582424063696E-3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  <c r="U3300" s="11"/>
      <c r="V3300" s="11"/>
      <c r="W3300" s="11"/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5">
        <f t="shared" si="307"/>
        <v>1.8072289156626505E-2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  <c r="U3301" s="11"/>
      <c r="V3301" s="11"/>
      <c r="W3301" s="11"/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5">
        <f t="shared" si="307"/>
        <v>2.1542227662178701E-2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  <c r="U3302" s="11"/>
      <c r="V3302" s="11"/>
      <c r="W3302" s="11"/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5">
        <f t="shared" si="307"/>
        <v>1.7482517482517484E-2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  <c r="U3303" s="11"/>
      <c r="V3303" s="11"/>
      <c r="W3303" s="11"/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5">
        <f t="shared" si="307"/>
        <v>5.7570523891767415E-3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  <c r="U3304" s="11"/>
      <c r="V3304" s="11"/>
      <c r="W3304" s="11"/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5">
        <f t="shared" si="307"/>
        <v>1.6778523489932886E-2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  <c r="U3305" s="11"/>
      <c r="V3305" s="11"/>
      <c r="W3305" s="11"/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5">
        <f t="shared" si="307"/>
        <v>1.1162494020092489E-2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  <c r="U3306" s="11"/>
      <c r="V3306" s="11"/>
      <c r="W3306" s="11"/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5">
        <f t="shared" si="307"/>
        <v>4.9007596177407502E-3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  <c r="U3307" s="11"/>
      <c r="V3307" s="11"/>
      <c r="W3307" s="11"/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5">
        <f t="shared" si="307"/>
        <v>2.0532319391634982E-2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  <c r="U3308" s="11"/>
      <c r="V3308" s="11"/>
      <c r="W3308" s="11"/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5">
        <f t="shared" si="307"/>
        <v>1.8747656542932135E-2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  <c r="U3309" s="11"/>
      <c r="V3309" s="11"/>
      <c r="W3309" s="11"/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5">
        <f t="shared" si="307"/>
        <v>1.3317757009345794E-2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  <c r="U3310" s="11"/>
      <c r="V3310" s="11"/>
      <c r="W3310" s="11"/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5">
        <f t="shared" si="307"/>
        <v>5.5555555555555552E-2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  <c r="U3311" s="11"/>
      <c r="V3311" s="11"/>
      <c r="W3311" s="11"/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5">
        <f t="shared" si="307"/>
        <v>4.7655649500384324E-3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  <c r="U3312" s="11"/>
      <c r="V3312" s="11"/>
      <c r="W3312" s="11"/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5">
        <f t="shared" si="307"/>
        <v>1.6387472687545521E-2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  <c r="U3313" s="11"/>
      <c r="V3313" s="11"/>
      <c r="W3313" s="11"/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5">
        <f t="shared" si="307"/>
        <v>1.6393442622950821E-2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  <c r="U3314" s="11"/>
      <c r="V3314" s="11"/>
      <c r="W3314" s="11"/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5">
        <f t="shared" si="307"/>
        <v>1.2494614390348987E-2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  <c r="U3315" s="11"/>
      <c r="V3315" s="11"/>
      <c r="W3315" s="11"/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5">
        <f t="shared" si="307"/>
        <v>3.4400948991696323E-2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  <c r="U3316" s="11"/>
      <c r="V3316" s="11"/>
      <c r="W3316" s="11"/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5">
        <f t="shared" si="307"/>
        <v>2.0227272727272726E-2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  <c r="U3317" s="11"/>
      <c r="V3317" s="11"/>
      <c r="W3317" s="11"/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5">
        <f t="shared" si="307"/>
        <v>1.0640851676742844E-2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  <c r="U3318" s="11"/>
      <c r="V3318" s="11"/>
      <c r="W3318" s="11"/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5">
        <f t="shared" si="307"/>
        <v>1.6143497757847534E-2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  <c r="U3319" s="11"/>
      <c r="V3319" s="11"/>
      <c r="W3319" s="11"/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5">
        <f t="shared" si="307"/>
        <v>1.2738853503184714E-2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  <c r="U3320" s="11"/>
      <c r="V3320" s="11"/>
      <c r="W3320" s="11"/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5">
        <f t="shared" si="307"/>
        <v>2.9629629629629631E-2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  <c r="U3321" s="11"/>
      <c r="V3321" s="11"/>
      <c r="W3321" s="11"/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5">
        <f t="shared" si="307"/>
        <v>1.5049504950495049E-2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  <c r="U3322" s="11"/>
      <c r="V3322" s="11"/>
      <c r="W3322" s="11"/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5">
        <f t="shared" si="307"/>
        <v>2.7932960893854747E-2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  <c r="U3323" s="11"/>
      <c r="V3323" s="11"/>
      <c r="W3323" s="11"/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5">
        <f t="shared" si="307"/>
        <v>6.8656716417910451E-3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  <c r="U3324" s="11"/>
      <c r="V3324" s="11"/>
      <c r="W3324" s="11"/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5">
        <f t="shared" si="307"/>
        <v>3.8919777601270848E-2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  <c r="U3325" s="11"/>
      <c r="V3325" s="11"/>
      <c r="W3325" s="11"/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5">
        <f t="shared" si="307"/>
        <v>6.5573770491803279E-3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  <c r="U3326" s="11"/>
      <c r="V3326" s="11"/>
      <c r="W3326" s="11"/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5">
        <f t="shared" si="307"/>
        <v>3.3333333333333333E-2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  <c r="U3327" s="11"/>
      <c r="V3327" s="11"/>
      <c r="W3327" s="11"/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5">
        <f t="shared" si="307"/>
        <v>7.0283600493218253E-3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  <c r="U3328" s="11"/>
      <c r="V3328" s="11"/>
      <c r="W3328" s="11"/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5">
        <f t="shared" si="307"/>
        <v>4.0740740740740744E-2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  <c r="U3329" s="11"/>
      <c r="V3329" s="11"/>
      <c r="W3329" s="11"/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146.38888888888889</v>
      </c>
      <c r="P3330" s="5">
        <f t="shared" si="307"/>
        <v>3.4155597722960152E-3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  <c r="U3330" s="11"/>
      <c r="V3330" s="11"/>
      <c r="W3330" s="11"/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(E3331/D3331)*100</f>
        <v>116.8</v>
      </c>
      <c r="P3331" s="5">
        <f t="shared" ref="P3331:P3394" si="313">AVERAGE(L3331/E3331)</f>
        <v>2.2260273972602738E-2</v>
      </c>
      <c r="Q3331" t="str">
        <f t="shared" ref="Q3331:Q3394" si="314">LEFT(N3331,FIND("/",N3331)-1)</f>
        <v>theater</v>
      </c>
      <c r="R3331" t="str">
        <f t="shared" ref="R3331:R3394" si="315">MID(N3331,FIND("/",N3331)+1,LEN(N3331))</f>
        <v>plays</v>
      </c>
      <c r="S3331" s="11">
        <f t="shared" ref="S3331:S3394" si="316">J3331/$Z$4+25569</f>
        <v>41837.323009259257</v>
      </c>
      <c r="T3331" s="11">
        <f t="shared" ref="T3331:T3394" si="317">I3331/$Z$4+DATE(1970,1,1)</f>
        <v>41847.958333333336</v>
      </c>
      <c r="U3331" s="11"/>
      <c r="V3331" s="11"/>
      <c r="W3331" s="11"/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5">
        <f t="shared" si="313"/>
        <v>4.3287327478042661E-2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  <c r="U3332" s="11"/>
      <c r="V3332" s="11"/>
      <c r="W3332" s="11"/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5">
        <f t="shared" si="313"/>
        <v>1.2437810945273632E-2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  <c r="U3333" s="11"/>
      <c r="V3333" s="11"/>
      <c r="W3333" s="11"/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5">
        <f t="shared" si="313"/>
        <v>1.3833333333333333E-2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  <c r="U3334" s="11"/>
      <c r="V3334" s="11"/>
      <c r="W3334" s="11"/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5">
        <f t="shared" si="313"/>
        <v>3.0327868852459017E-2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  <c r="U3335" s="11"/>
      <c r="V3335" s="11"/>
      <c r="W3335" s="11"/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5">
        <f t="shared" si="313"/>
        <v>8.5724934774506142E-3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  <c r="U3336" s="11"/>
      <c r="V3336" s="11"/>
      <c r="W3336" s="11"/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5">
        <f t="shared" si="313"/>
        <v>1.2559808612440191E-2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  <c r="U3337" s="11"/>
      <c r="V3337" s="11"/>
      <c r="W3337" s="11"/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5">
        <f t="shared" si="313"/>
        <v>3.5999999999999997E-2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  <c r="U3338" s="11"/>
      <c r="V3338" s="11"/>
      <c r="W3338" s="11"/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5">
        <f t="shared" si="313"/>
        <v>1.2341197822141561E-2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  <c r="U3339" s="11"/>
      <c r="V3339" s="11"/>
      <c r="W3339" s="11"/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5">
        <f t="shared" si="313"/>
        <v>7.3073660859920399E-3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  <c r="U3340" s="11"/>
      <c r="V3340" s="11"/>
      <c r="W3340" s="11"/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5">
        <f t="shared" si="313"/>
        <v>5.6300910397700044E-3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  <c r="U3341" s="11"/>
      <c r="V3341" s="11"/>
      <c r="W3341" s="11"/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5">
        <f t="shared" si="313"/>
        <v>9.16767189384801E-3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  <c r="U3342" s="11"/>
      <c r="V3342" s="11"/>
      <c r="W3342" s="11"/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5">
        <f t="shared" si="313"/>
        <v>8.3582089552238798E-3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  <c r="U3343" s="11"/>
      <c r="V3343" s="11"/>
      <c r="W3343" s="11"/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5">
        <f t="shared" si="313"/>
        <v>1.2786885245901639E-2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  <c r="U3344" s="11"/>
      <c r="V3344" s="11"/>
      <c r="W3344" s="11"/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5">
        <f t="shared" si="313"/>
        <v>1.9166666666666665E-2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  <c r="U3345" s="11"/>
      <c r="V3345" s="11"/>
      <c r="W3345" s="11"/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5">
        <f t="shared" si="313"/>
        <v>8.7623220153340634E-3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  <c r="U3346" s="11"/>
      <c r="V3346" s="11"/>
      <c r="W3346" s="11"/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5">
        <f t="shared" si="313"/>
        <v>0.02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  <c r="U3347" s="11"/>
      <c r="V3347" s="11"/>
      <c r="W3347" s="11"/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5">
        <f t="shared" si="313"/>
        <v>1.090909090909091E-2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  <c r="U3348" s="11"/>
      <c r="V3348" s="11"/>
      <c r="W3348" s="11"/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5">
        <f t="shared" si="313"/>
        <v>9.2088740058601931E-3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  <c r="U3349" s="11"/>
      <c r="V3349" s="11"/>
      <c r="W3349" s="11"/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5">
        <f t="shared" si="313"/>
        <v>1.4321972443799855E-2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  <c r="U3350" s="11"/>
      <c r="V3350" s="11"/>
      <c r="W3350" s="11"/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5">
        <f t="shared" si="313"/>
        <v>9.126466753585397E-3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  <c r="U3351" s="11"/>
      <c r="V3351" s="11"/>
      <c r="W3351" s="11"/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5">
        <f t="shared" si="313"/>
        <v>1.3953488372093023E-2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  <c r="U3352" s="11"/>
      <c r="V3352" s="11"/>
      <c r="W3352" s="11"/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5">
        <f t="shared" si="313"/>
        <v>1.0682492581602374E-2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  <c r="U3353" s="11"/>
      <c r="V3353" s="11"/>
      <c r="W3353" s="11"/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5">
        <f t="shared" si="313"/>
        <v>1.3020833333333334E-2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  <c r="U3354" s="11"/>
      <c r="V3354" s="11"/>
      <c r="W3354" s="11"/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5">
        <f t="shared" si="313"/>
        <v>2.7936507936507936E-2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  <c r="U3355" s="11"/>
      <c r="V3355" s="11"/>
      <c r="W3355" s="11"/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5">
        <f t="shared" si="313"/>
        <v>1.7985611510791366E-2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  <c r="U3356" s="11"/>
      <c r="V3356" s="11"/>
      <c r="W3356" s="11"/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5">
        <f t="shared" si="313"/>
        <v>6.7873303167420816E-3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  <c r="U3357" s="11"/>
      <c r="V3357" s="11"/>
      <c r="W3357" s="11"/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5">
        <f t="shared" si="313"/>
        <v>1.7751479289940829E-2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  <c r="U3358" s="11"/>
      <c r="V3358" s="11"/>
      <c r="W3358" s="11"/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5">
        <f t="shared" si="313"/>
        <v>1.0396039603960397E-2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  <c r="U3359" s="11"/>
      <c r="V3359" s="11"/>
      <c r="W3359" s="11"/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5">
        <f t="shared" si="313"/>
        <v>1.5729682493445966E-2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  <c r="U3360" s="11"/>
      <c r="V3360" s="11"/>
      <c r="W3360" s="11"/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5">
        <f t="shared" si="313"/>
        <v>5.4117647058823529E-3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  <c r="U3361" s="11"/>
      <c r="V3361" s="11"/>
      <c r="W3361" s="11"/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5">
        <f t="shared" si="313"/>
        <v>7.8912757562472607E-3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  <c r="U3362" s="11"/>
      <c r="V3362" s="11"/>
      <c r="W3362" s="11"/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5">
        <f t="shared" si="313"/>
        <v>1.1986603208179094E-2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  <c r="U3363" s="11"/>
      <c r="V3363" s="11"/>
      <c r="W3363" s="11"/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5">
        <f t="shared" si="313"/>
        <v>1.834862385321101E-2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  <c r="U3364" s="11"/>
      <c r="V3364" s="11"/>
      <c r="W3364" s="11"/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5">
        <f t="shared" si="313"/>
        <v>3.3078880407124683E-3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  <c r="U3365" s="11"/>
      <c r="V3365" s="11"/>
      <c r="W3365" s="11"/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5">
        <f t="shared" si="313"/>
        <v>2.2655758338577723E-2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  <c r="U3366" s="11"/>
      <c r="V3366" s="11"/>
      <c r="W3366" s="11"/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5">
        <f t="shared" si="313"/>
        <v>1.153846153846154E-3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  <c r="U3367" s="11"/>
      <c r="V3367" s="11"/>
      <c r="W3367" s="11"/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5">
        <f t="shared" si="313"/>
        <v>1.6289592760180997E-2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  <c r="U3368" s="11"/>
      <c r="V3368" s="11"/>
      <c r="W3368" s="11"/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5">
        <f t="shared" si="313"/>
        <v>3.3707865168539325E-2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  <c r="U3369" s="11"/>
      <c r="V3369" s="11"/>
      <c r="W3369" s="11"/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5">
        <f t="shared" si="313"/>
        <v>2.1988527724665391E-2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  <c r="U3370" s="11"/>
      <c r="V3370" s="11"/>
      <c r="W3370" s="11"/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5">
        <f t="shared" si="313"/>
        <v>1.039461020211742E-2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  <c r="U3371" s="11"/>
      <c r="V3371" s="11"/>
      <c r="W3371" s="11"/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5">
        <f t="shared" si="313"/>
        <v>1.4722536806342015E-2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  <c r="U3372" s="11"/>
      <c r="V3372" s="11"/>
      <c r="W3372" s="11"/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5">
        <f t="shared" si="313"/>
        <v>3.2490974729241874E-2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  <c r="U3373" s="11"/>
      <c r="V3373" s="11"/>
      <c r="W3373" s="11"/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5">
        <f t="shared" si="313"/>
        <v>2.6086956521739129E-2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  <c r="U3374" s="11"/>
      <c r="V3374" s="11"/>
      <c r="W3374" s="11"/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5">
        <f t="shared" si="313"/>
        <v>1.4962593516209476E-2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  <c r="U3375" s="11"/>
      <c r="V3375" s="11"/>
      <c r="W3375" s="11"/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5">
        <f t="shared" si="313"/>
        <v>1.3941018766756031E-2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  <c r="U3376" s="11"/>
      <c r="V3376" s="11"/>
      <c r="W3376" s="11"/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5">
        <f t="shared" si="313"/>
        <v>5.6666666666666671E-3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  <c r="U3377" s="11"/>
      <c r="V3377" s="11"/>
      <c r="W3377" s="11"/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5">
        <f t="shared" si="313"/>
        <v>2.3747031621047369E-3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  <c r="U3378" s="11"/>
      <c r="V3378" s="11"/>
      <c r="W3378" s="11"/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5">
        <f t="shared" si="313"/>
        <v>9.5249876298861957E-3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  <c r="U3379" s="11"/>
      <c r="V3379" s="11"/>
      <c r="W3379" s="11"/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5">
        <f t="shared" si="313"/>
        <v>3.5472972972972971E-2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  <c r="U3380" s="11"/>
      <c r="V3380" s="11"/>
      <c r="W3380" s="11"/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5">
        <f t="shared" si="313"/>
        <v>1.8330921369995177E-2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  <c r="U3381" s="11"/>
      <c r="V3381" s="11"/>
      <c r="W3381" s="11"/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5">
        <f t="shared" si="313"/>
        <v>8.9371209703159905E-3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  <c r="U3382" s="11"/>
      <c r="V3382" s="11"/>
      <c r="W3382" s="11"/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5">
        <f t="shared" si="313"/>
        <v>1.1735941320293399E-2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  <c r="U3383" s="11"/>
      <c r="V3383" s="11"/>
      <c r="W3383" s="11"/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5">
        <f t="shared" si="313"/>
        <v>1.3045944412932501E-2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  <c r="U3384" s="11"/>
      <c r="V3384" s="11"/>
      <c r="W3384" s="11"/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5">
        <f t="shared" si="313"/>
        <v>1.5345268542199489E-2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  <c r="U3385" s="11"/>
      <c r="V3385" s="11"/>
      <c r="W3385" s="11"/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5">
        <f t="shared" si="313"/>
        <v>1.0665493462385805E-2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  <c r="U3386" s="11"/>
      <c r="V3386" s="11"/>
      <c r="W3386" s="11"/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5">
        <f t="shared" si="313"/>
        <v>7.4999999999999997E-3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  <c r="U3387" s="11"/>
      <c r="V3387" s="11"/>
      <c r="W3387" s="11"/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5">
        <f t="shared" si="313"/>
        <v>1.9523809523809523E-2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  <c r="U3388" s="11"/>
      <c r="V3388" s="11"/>
      <c r="W3388" s="11"/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5">
        <f t="shared" si="313"/>
        <v>9.9828864803194525E-3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  <c r="U3389" s="11"/>
      <c r="V3389" s="11"/>
      <c r="W3389" s="11"/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5">
        <f t="shared" si="313"/>
        <v>2.8901734104046242E-2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  <c r="U3390" s="11"/>
      <c r="V3390" s="11"/>
      <c r="W3390" s="11"/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5">
        <f t="shared" si="313"/>
        <v>5.4148471615720522E-3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  <c r="U3391" s="11"/>
      <c r="V3391" s="11"/>
      <c r="W3391" s="11"/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5">
        <f t="shared" si="313"/>
        <v>1.4322916666666666E-2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  <c r="U3392" s="11"/>
      <c r="V3392" s="11"/>
      <c r="W3392" s="11"/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5">
        <f t="shared" si="313"/>
        <v>1.6143497757847534E-2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  <c r="U3393" s="11"/>
      <c r="V3393" s="11"/>
      <c r="W3393" s="11"/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100</v>
      </c>
      <c r="P3394" s="5">
        <f t="shared" si="313"/>
        <v>2.4E-2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  <c r="U3394" s="11"/>
      <c r="V3394" s="11"/>
      <c r="W3394" s="11"/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(E3395/D3395)*100</f>
        <v>105.80000000000001</v>
      </c>
      <c r="P3395" s="5">
        <f t="shared" ref="P3395:P3458" si="319">AVERAGE(L3395/E3395)</f>
        <v>2.7725267800882167E-2</v>
      </c>
      <c r="Q3395" t="str">
        <f t="shared" ref="Q3395:Q3458" si="320">LEFT(N3395,FIND("/",N3395)-1)</f>
        <v>theater</v>
      </c>
      <c r="R3395" t="str">
        <f t="shared" ref="R3395:R3458" si="321">MID(N3395,FIND("/",N3395)+1,LEN(N3395))</f>
        <v>plays</v>
      </c>
      <c r="S3395" s="11">
        <f t="shared" ref="S3395:S3458" si="322">J3395/$Z$4+25569</f>
        <v>41923.921643518523</v>
      </c>
      <c r="T3395" s="11">
        <f t="shared" ref="T3395:T3458" si="323">I3395/$Z$4+DATE(1970,1,1)</f>
        <v>41949.031944444447</v>
      </c>
      <c r="U3395" s="11"/>
      <c r="V3395" s="11"/>
      <c r="W3395" s="11"/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5">
        <f t="shared" si="319"/>
        <v>3.4482758620689655E-2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  <c r="U3396" s="11"/>
      <c r="V3396" s="11"/>
      <c r="W3396" s="11"/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5">
        <f t="shared" si="319"/>
        <v>4.1304347826086954E-2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  <c r="U3397" s="11"/>
      <c r="V3397" s="11"/>
      <c r="W3397" s="11"/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5">
        <f t="shared" si="319"/>
        <v>1.7891373801916934E-2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  <c r="U3398" s="11"/>
      <c r="V3398" s="11"/>
      <c r="W3398" s="11"/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5">
        <f t="shared" si="319"/>
        <v>8.5714285714285715E-2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  <c r="U3399" s="11"/>
      <c r="V3399" s="11"/>
      <c r="W3399" s="11"/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5">
        <f t="shared" si="319"/>
        <v>1.4629754670267838E-2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  <c r="U3400" s="11"/>
      <c r="V3400" s="11"/>
      <c r="W3400" s="11"/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5">
        <f t="shared" si="319"/>
        <v>3.6947791164658635E-2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  <c r="U3401" s="11"/>
      <c r="V3401" s="11"/>
      <c r="W3401" s="11"/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5">
        <f t="shared" si="319"/>
        <v>8.4652923015635893E-3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  <c r="U3402" s="11"/>
      <c r="V3402" s="11"/>
      <c r="W3402" s="11"/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5">
        <f t="shared" si="319"/>
        <v>2.2342586323628979E-2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  <c r="U3403" s="11"/>
      <c r="V3403" s="11"/>
      <c r="W3403" s="11"/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5">
        <f t="shared" si="319"/>
        <v>1.0021257212268448E-2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  <c r="U3404" s="11"/>
      <c r="V3404" s="11"/>
      <c r="W3404" s="11"/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5">
        <f t="shared" si="319"/>
        <v>8.5000000000000006E-3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  <c r="U3405" s="11"/>
      <c r="V3405" s="11"/>
      <c r="W3405" s="11"/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5">
        <f t="shared" si="319"/>
        <v>4.9180327868852463E-3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  <c r="U3406" s="11"/>
      <c r="V3406" s="11"/>
      <c r="W3406" s="11"/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5">
        <f t="shared" si="319"/>
        <v>3.5306334371754934E-2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  <c r="U3407" s="11"/>
      <c r="V3407" s="11"/>
      <c r="W3407" s="11"/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5">
        <f t="shared" si="319"/>
        <v>9.0718771807397069E-3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  <c r="U3408" s="11"/>
      <c r="V3408" s="11"/>
      <c r="W3408" s="11"/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5">
        <f t="shared" si="319"/>
        <v>3.1279178338001867E-2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  <c r="U3409" s="11"/>
      <c r="V3409" s="11"/>
      <c r="W3409" s="11"/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5">
        <f t="shared" si="319"/>
        <v>1.7061611374407582E-2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  <c r="U3410" s="11"/>
      <c r="V3410" s="11"/>
      <c r="W3410" s="11"/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5">
        <f t="shared" si="319"/>
        <v>3.3980582524271843E-2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  <c r="U3411" s="11"/>
      <c r="V3411" s="11"/>
      <c r="W3411" s="11"/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5">
        <f t="shared" si="319"/>
        <v>1.2288786482334869E-2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  <c r="U3412" s="11"/>
      <c r="V3412" s="11"/>
      <c r="W3412" s="11"/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5">
        <f t="shared" si="319"/>
        <v>5.0209205020920501E-3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  <c r="U3413" s="11"/>
      <c r="V3413" s="11"/>
      <c r="W3413" s="11"/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5">
        <f t="shared" si="319"/>
        <v>8.6666666666666663E-3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  <c r="U3414" s="11"/>
      <c r="V3414" s="11"/>
      <c r="W3414" s="11"/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5">
        <f t="shared" si="319"/>
        <v>2.1538461538461538E-2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  <c r="U3415" s="11"/>
      <c r="V3415" s="11"/>
      <c r="W3415" s="11"/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5">
        <f t="shared" si="319"/>
        <v>1.4170692431561997E-2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  <c r="U3416" s="11"/>
      <c r="V3416" s="11"/>
      <c r="W3416" s="11"/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5">
        <f t="shared" si="319"/>
        <v>4.4999999999999998E-2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  <c r="U3417" s="11"/>
      <c r="V3417" s="11"/>
      <c r="W3417" s="11"/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5">
        <f t="shared" si="319"/>
        <v>6.270903010033445E-3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  <c r="U3418" s="11"/>
      <c r="V3418" s="11"/>
      <c r="W3418" s="11"/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5">
        <f t="shared" si="319"/>
        <v>2.6470432526867489E-2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  <c r="U3419" s="11"/>
      <c r="V3419" s="11"/>
      <c r="W3419" s="11"/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5">
        <f t="shared" si="319"/>
        <v>1.3878562577447335E-2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  <c r="U3420" s="11"/>
      <c r="V3420" s="11"/>
      <c r="W3420" s="11"/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5">
        <f t="shared" si="319"/>
        <v>1.5699658703071672E-2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  <c r="U3421" s="11"/>
      <c r="V3421" s="11"/>
      <c r="W3421" s="11"/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5">
        <f t="shared" si="319"/>
        <v>3.5196687370600416E-2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  <c r="U3422" s="11"/>
      <c r="V3422" s="11"/>
      <c r="W3422" s="11"/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5">
        <f t="shared" si="319"/>
        <v>9.688581314878892E-3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  <c r="U3423" s="11"/>
      <c r="V3423" s="11"/>
      <c r="W3423" s="11"/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5">
        <f t="shared" si="319"/>
        <v>1.4054384356859151E-2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  <c r="U3424" s="11"/>
      <c r="V3424" s="11"/>
      <c r="W3424" s="11"/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5">
        <f t="shared" si="319"/>
        <v>2.8571428571428571E-2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  <c r="U3425" s="11"/>
      <c r="V3425" s="11"/>
      <c r="W3425" s="11"/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5">
        <f t="shared" si="319"/>
        <v>1.2228479485116654E-2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  <c r="U3426" s="11"/>
      <c r="V3426" s="11"/>
      <c r="W3426" s="11"/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5">
        <f t="shared" si="319"/>
        <v>3.3666654797012735E-3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  <c r="U3427" s="11"/>
      <c r="V3427" s="11"/>
      <c r="W3427" s="11"/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5">
        <f t="shared" si="319"/>
        <v>2.1454993834771886E-2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  <c r="U3428" s="11"/>
      <c r="V3428" s="11"/>
      <c r="W3428" s="11"/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5">
        <f t="shared" si="319"/>
        <v>1.9333333333333334E-2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  <c r="U3429" s="11"/>
      <c r="V3429" s="11"/>
      <c r="W3429" s="11"/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5">
        <f t="shared" si="319"/>
        <v>2.4817518248175182E-2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  <c r="U3430" s="11"/>
      <c r="V3430" s="11"/>
      <c r="W3430" s="11"/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5">
        <f t="shared" si="319"/>
        <v>6.1538461538461542E-2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  <c r="U3431" s="11"/>
      <c r="V3431" s="11"/>
      <c r="W3431" s="11"/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5">
        <f t="shared" si="319"/>
        <v>3.3164593111898261E-2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  <c r="U3432" s="11"/>
      <c r="V3432" s="11"/>
      <c r="W3432" s="11"/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5">
        <f t="shared" si="319"/>
        <v>1.0500000000000001E-2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  <c r="U3433" s="11"/>
      <c r="V3433" s="11"/>
      <c r="W3433" s="11"/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5">
        <f t="shared" si="319"/>
        <v>1.9151846785225718E-2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  <c r="U3434" s="11"/>
      <c r="V3434" s="11"/>
      <c r="W3434" s="11"/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5">
        <f t="shared" si="319"/>
        <v>7.4540682414698167E-3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  <c r="U3435" s="11"/>
      <c r="V3435" s="11"/>
      <c r="W3435" s="11"/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5">
        <f t="shared" si="319"/>
        <v>1.5916627190904784E-2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  <c r="U3436" s="11"/>
      <c r="V3436" s="11"/>
      <c r="W3436" s="11"/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5">
        <f t="shared" si="319"/>
        <v>1.6964285714285713E-2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  <c r="U3437" s="11"/>
      <c r="V3437" s="11"/>
      <c r="W3437" s="11"/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5">
        <f t="shared" si="319"/>
        <v>6.987724268177526E-3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  <c r="U3438" s="11"/>
      <c r="V3438" s="11"/>
      <c r="W3438" s="11"/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5">
        <f t="shared" si="319"/>
        <v>1.1881188118811881E-2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  <c r="U3439" s="11"/>
      <c r="V3439" s="11"/>
      <c r="W3439" s="11"/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5">
        <f t="shared" si="319"/>
        <v>5.3742802303262957E-3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  <c r="U3440" s="11"/>
      <c r="V3440" s="11"/>
      <c r="W3440" s="11"/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5">
        <f t="shared" si="319"/>
        <v>1.113764896605492E-2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  <c r="U3441" s="11"/>
      <c r="V3441" s="11"/>
      <c r="W3441" s="11"/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5">
        <f t="shared" si="319"/>
        <v>1.558662743398493E-2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  <c r="U3442" s="11"/>
      <c r="V3442" s="11"/>
      <c r="W3442" s="11"/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5">
        <f t="shared" si="319"/>
        <v>1.6764132553606238E-2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  <c r="U3443" s="11"/>
      <c r="V3443" s="11"/>
      <c r="W3443" s="11"/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5">
        <f t="shared" si="319"/>
        <v>3.2000000000000001E-2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  <c r="U3444" s="11"/>
      <c r="V3444" s="11"/>
      <c r="W3444" s="11"/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5">
        <f t="shared" si="319"/>
        <v>2.4258760107816711E-2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  <c r="U3445" s="11"/>
      <c r="V3445" s="11"/>
      <c r="W3445" s="11"/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5">
        <f t="shared" si="319"/>
        <v>2.306805074971165E-2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  <c r="U3446" s="11"/>
      <c r="V3446" s="11"/>
      <c r="W3446" s="11"/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5">
        <f t="shared" si="319"/>
        <v>1.55E-2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  <c r="U3447" s="11"/>
      <c r="V3447" s="11"/>
      <c r="W3447" s="11"/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5">
        <f t="shared" si="319"/>
        <v>2.3105360443622922E-2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  <c r="U3448" s="11"/>
      <c r="V3448" s="11"/>
      <c r="W3448" s="11"/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5">
        <f t="shared" si="319"/>
        <v>1.2987012987012988E-2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  <c r="U3449" s="11"/>
      <c r="V3449" s="11"/>
      <c r="W3449" s="11"/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5">
        <f t="shared" si="319"/>
        <v>1.9522776572668113E-2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  <c r="U3450" s="11"/>
      <c r="V3450" s="11"/>
      <c r="W3450" s="11"/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5">
        <f t="shared" si="319"/>
        <v>1.4652014652014652E-2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  <c r="U3451" s="11"/>
      <c r="V3451" s="11"/>
      <c r="W3451" s="11"/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5">
        <f t="shared" si="319"/>
        <v>5.131578947368421E-2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  <c r="U3452" s="11"/>
      <c r="V3452" s="11"/>
      <c r="W3452" s="11"/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5">
        <f t="shared" si="319"/>
        <v>2.4316109422492401E-2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  <c r="U3453" s="11"/>
      <c r="V3453" s="11"/>
      <c r="W3453" s="11"/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5">
        <f t="shared" si="319"/>
        <v>2.4151436031331592E-2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  <c r="U3454" s="11"/>
      <c r="V3454" s="11"/>
      <c r="W3454" s="11"/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5">
        <f t="shared" si="319"/>
        <v>3.6363636363636362E-2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  <c r="U3455" s="11"/>
      <c r="V3455" s="11"/>
      <c r="W3455" s="11"/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5">
        <f t="shared" si="319"/>
        <v>2.9787234042553193E-2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  <c r="U3456" s="11"/>
      <c r="V3456" s="11"/>
      <c r="W3456" s="11"/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5">
        <f t="shared" si="319"/>
        <v>6.8554396423248882E-3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  <c r="U3457" s="11"/>
      <c r="V3457" s="11"/>
      <c r="W3457" s="11"/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191.3</v>
      </c>
      <c r="P3458" s="5">
        <f t="shared" si="319"/>
        <v>2.7879421502003832E-3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  <c r="U3458" s="11"/>
      <c r="V3458" s="11"/>
      <c r="W3458" s="11"/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(E3459/D3459)*100</f>
        <v>140.19999999999999</v>
      </c>
      <c r="P3459" s="5">
        <f t="shared" ref="P3459:P3522" si="325">AVERAGE(L3459/E3459)</f>
        <v>1.9614835948644792E-2</v>
      </c>
      <c r="Q3459" t="str">
        <f t="shared" ref="Q3459:Q3522" si="326">LEFT(N3459,FIND("/",N3459)-1)</f>
        <v>theater</v>
      </c>
      <c r="R3459" t="str">
        <f t="shared" ref="R3459:R3522" si="327">MID(N3459,FIND("/",N3459)+1,LEN(N3459))</f>
        <v>plays</v>
      </c>
      <c r="S3459" s="11">
        <f t="shared" ref="S3459:S3522" si="328">J3459/$Z$4+25569</f>
        <v>42016.706678240742</v>
      </c>
      <c r="T3459" s="11">
        <f t="shared" ref="T3459:T3522" si="329">I3459/$Z$4+DATE(1970,1,1)</f>
        <v>42047.249305555553</v>
      </c>
      <c r="U3459" s="11"/>
      <c r="V3459" s="11"/>
      <c r="W3459" s="11"/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5">
        <f t="shared" si="325"/>
        <v>2.2203947368421052E-2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  <c r="U3460" s="11"/>
      <c r="V3460" s="11"/>
      <c r="W3460" s="11"/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5">
        <f t="shared" si="325"/>
        <v>5.7052297939778132E-2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  <c r="U3461" s="11"/>
      <c r="V3461" s="11"/>
      <c r="W3461" s="11"/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5">
        <f t="shared" si="325"/>
        <v>0.02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  <c r="U3462" s="11"/>
      <c r="V3462" s="11"/>
      <c r="W3462" s="11"/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5">
        <f t="shared" si="325"/>
        <v>1.7266187050359712E-2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  <c r="U3463" s="11"/>
      <c r="V3463" s="11"/>
      <c r="W3463" s="11"/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5">
        <f t="shared" si="325"/>
        <v>3.3663366336633666E-2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  <c r="U3464" s="11"/>
      <c r="V3464" s="11"/>
      <c r="W3464" s="11"/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5">
        <f t="shared" si="325"/>
        <v>1.1027278003482298E-2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  <c r="U3465" s="11"/>
      <c r="V3465" s="11"/>
      <c r="W3465" s="11"/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5">
        <f t="shared" si="325"/>
        <v>1.8177624712187607E-2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  <c r="U3466" s="11"/>
      <c r="V3466" s="11"/>
      <c r="W3466" s="11"/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5">
        <f t="shared" si="325"/>
        <v>1.7475728155339806E-2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  <c r="U3467" s="11"/>
      <c r="V3467" s="11"/>
      <c r="W3467" s="11"/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5">
        <f t="shared" si="325"/>
        <v>1.3707865168539326E-2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  <c r="U3468" s="11"/>
      <c r="V3468" s="11"/>
      <c r="W3468" s="11"/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5">
        <f t="shared" si="325"/>
        <v>1.5511551155115511E-2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  <c r="U3469" s="11"/>
      <c r="V3469" s="11"/>
      <c r="W3469" s="11"/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5">
        <f t="shared" si="325"/>
        <v>1.3959599277385448E-3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  <c r="U3470" s="11"/>
      <c r="V3470" s="11"/>
      <c r="W3470" s="11"/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5">
        <f t="shared" si="325"/>
        <v>1.9842519685039368E-2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  <c r="U3471" s="11"/>
      <c r="V3471" s="11"/>
      <c r="W3471" s="11"/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5">
        <f t="shared" si="325"/>
        <v>2.4E-2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  <c r="U3472" s="11"/>
      <c r="V3472" s="11"/>
      <c r="W3472" s="11"/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5">
        <f t="shared" si="325"/>
        <v>2.7958993476234855E-2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  <c r="U3473" s="11"/>
      <c r="V3473" s="11"/>
      <c r="W3473" s="11"/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5">
        <f t="shared" si="325"/>
        <v>1.1268985791278784E-2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  <c r="U3474" s="11"/>
      <c r="V3474" s="11"/>
      <c r="W3474" s="11"/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5">
        <f t="shared" si="325"/>
        <v>6.7346938775510205E-3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  <c r="U3475" s="11"/>
      <c r="V3475" s="11"/>
      <c r="W3475" s="11"/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5">
        <f t="shared" si="325"/>
        <v>1.9306930693069307E-2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  <c r="U3476" s="11"/>
      <c r="V3476" s="11"/>
      <c r="W3476" s="11"/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5">
        <f t="shared" si="325"/>
        <v>0.05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  <c r="U3477" s="11"/>
      <c r="V3477" s="11"/>
      <c r="W3477" s="11"/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5">
        <f t="shared" si="325"/>
        <v>1.9230769230769232E-2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  <c r="U3478" s="11"/>
      <c r="V3478" s="11"/>
      <c r="W3478" s="11"/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5">
        <f t="shared" si="325"/>
        <v>1.8786127167630059E-2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  <c r="U3479" s="11"/>
      <c r="V3479" s="11"/>
      <c r="W3479" s="11"/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5">
        <f t="shared" si="325"/>
        <v>2.5254762959680991E-2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  <c r="U3480" s="11"/>
      <c r="V3480" s="11"/>
      <c r="W3480" s="11"/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5">
        <f t="shared" si="325"/>
        <v>2.9197080291970802E-2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  <c r="U3481" s="11"/>
      <c r="V3481" s="11"/>
      <c r="W3481" s="11"/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5">
        <f t="shared" si="325"/>
        <v>6.0747663551401869E-3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  <c r="U3482" s="11"/>
      <c r="V3482" s="11"/>
      <c r="W3482" s="11"/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5">
        <f t="shared" si="325"/>
        <v>7.9966329966329967E-3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  <c r="U3483" s="11"/>
      <c r="V3483" s="11"/>
      <c r="W3483" s="11"/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5">
        <f t="shared" si="325"/>
        <v>1.9277108433734941E-2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  <c r="U3484" s="11"/>
      <c r="V3484" s="11"/>
      <c r="W3484" s="11"/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5">
        <f t="shared" si="325"/>
        <v>2.4822695035460994E-2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  <c r="U3485" s="11"/>
      <c r="V3485" s="11"/>
      <c r="W3485" s="11"/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5">
        <f t="shared" si="325"/>
        <v>1.5406162464985995E-2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  <c r="U3486" s="11"/>
      <c r="V3486" s="11"/>
      <c r="W3486" s="11"/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5">
        <f t="shared" si="325"/>
        <v>1.8072289156626505E-2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  <c r="U3487" s="11"/>
      <c r="V3487" s="11"/>
      <c r="W3487" s="11"/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5">
        <f t="shared" si="325"/>
        <v>1.2027491408934709E-2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  <c r="U3488" s="11"/>
      <c r="V3488" s="11"/>
      <c r="W3488" s="11"/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5">
        <f t="shared" si="325"/>
        <v>2.5831702544031311E-2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  <c r="U3489" s="11"/>
      <c r="V3489" s="11"/>
      <c r="W3489" s="11"/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5">
        <f t="shared" si="325"/>
        <v>7.9757975797579757E-3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  <c r="U3490" s="11"/>
      <c r="V3490" s="11"/>
      <c r="W3490" s="11"/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5">
        <f t="shared" si="325"/>
        <v>1.2777284826974268E-2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  <c r="U3491" s="11"/>
      <c r="V3491" s="11"/>
      <c r="W3491" s="11"/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5">
        <f t="shared" si="325"/>
        <v>2.1176470588235293E-2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  <c r="U3492" s="11"/>
      <c r="V3492" s="11"/>
      <c r="W3492" s="11"/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5">
        <f t="shared" si="325"/>
        <v>1.2642225031605562E-2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  <c r="U3493" s="11"/>
      <c r="V3493" s="11"/>
      <c r="W3493" s="11"/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5">
        <f t="shared" si="325"/>
        <v>8.7495187764672945E-3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  <c r="U3494" s="11"/>
      <c r="V3494" s="11"/>
      <c r="W3494" s="11"/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5">
        <f t="shared" si="325"/>
        <v>1.9333333333333334E-2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  <c r="U3495" s="11"/>
      <c r="V3495" s="11"/>
      <c r="W3495" s="11"/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5">
        <f t="shared" si="325"/>
        <v>3.2500000000000001E-2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  <c r="U3496" s="11"/>
      <c r="V3496" s="11"/>
      <c r="W3496" s="11"/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5">
        <f t="shared" si="325"/>
        <v>1.347557551937114E-2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  <c r="U3497" s="11"/>
      <c r="V3497" s="11"/>
      <c r="W3497" s="11"/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5">
        <f t="shared" si="325"/>
        <v>2.0900321543408359E-2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  <c r="U3498" s="11"/>
      <c r="V3498" s="11"/>
      <c r="W3498" s="11"/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5">
        <f t="shared" si="325"/>
        <v>2.9062870699881376E-2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  <c r="U3499" s="11"/>
      <c r="V3499" s="11"/>
      <c r="W3499" s="11"/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5">
        <f t="shared" si="325"/>
        <v>2.4852071005917159E-2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  <c r="U3500" s="11"/>
      <c r="V3500" s="11"/>
      <c r="W3500" s="11"/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5">
        <f t="shared" si="325"/>
        <v>1.6587677725118485E-2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  <c r="U3501" s="11"/>
      <c r="V3501" s="11"/>
      <c r="W3501" s="11"/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5">
        <f t="shared" si="325"/>
        <v>3.9510818438381938E-2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  <c r="U3502" s="11"/>
      <c r="V3502" s="11"/>
      <c r="W3502" s="11"/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5">
        <f t="shared" si="325"/>
        <v>2.781456953642384E-2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  <c r="U3503" s="11"/>
      <c r="V3503" s="11"/>
      <c r="W3503" s="11"/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5">
        <f t="shared" si="325"/>
        <v>7.3529411764705881E-3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  <c r="U3504" s="11"/>
      <c r="V3504" s="11"/>
      <c r="W3504" s="11"/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5">
        <f t="shared" si="325"/>
        <v>1.4131647452584604E-2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  <c r="U3505" s="11"/>
      <c r="V3505" s="11"/>
      <c r="W3505" s="11"/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5">
        <f t="shared" si="325"/>
        <v>8.0000000000000002E-3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  <c r="U3506" s="11"/>
      <c r="V3506" s="11"/>
      <c r="W3506" s="11"/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5">
        <f t="shared" si="325"/>
        <v>1.5034695451040863E-2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  <c r="U3507" s="11"/>
      <c r="V3507" s="11"/>
      <c r="W3507" s="11"/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5">
        <f t="shared" si="325"/>
        <v>9.5238095238095247E-3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  <c r="U3508" s="11"/>
      <c r="V3508" s="11"/>
      <c r="W3508" s="11"/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5">
        <f t="shared" si="325"/>
        <v>6.8965517241379309E-3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  <c r="U3509" s="11"/>
      <c r="V3509" s="11"/>
      <c r="W3509" s="11"/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5">
        <f t="shared" si="325"/>
        <v>8.3333333333333329E-2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  <c r="U3510" s="11"/>
      <c r="V3510" s="11"/>
      <c r="W3510" s="11"/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5">
        <f t="shared" si="325"/>
        <v>1.0344827586206896E-2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  <c r="U3511" s="11"/>
      <c r="V3511" s="11"/>
      <c r="W3511" s="11"/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5">
        <f t="shared" si="325"/>
        <v>1.6574585635359115E-2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  <c r="U3512" s="11"/>
      <c r="V3512" s="11"/>
      <c r="W3512" s="11"/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5">
        <f t="shared" si="325"/>
        <v>1.2516469038208168E-2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  <c r="U3513" s="11"/>
      <c r="V3513" s="11"/>
      <c r="W3513" s="11"/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5">
        <f t="shared" si="325"/>
        <v>1.7000000000000001E-2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  <c r="U3514" s="11"/>
      <c r="V3514" s="11"/>
      <c r="W3514" s="11"/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5">
        <f t="shared" si="325"/>
        <v>1.3273001508295626E-2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  <c r="U3515" s="11"/>
      <c r="V3515" s="11"/>
      <c r="W3515" s="11"/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5">
        <f t="shared" si="325"/>
        <v>1.8181818181818181E-2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  <c r="U3516" s="11"/>
      <c r="V3516" s="11"/>
      <c r="W3516" s="11"/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5">
        <f t="shared" si="325"/>
        <v>1.4935064935064935E-2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  <c r="U3517" s="11"/>
      <c r="V3517" s="11"/>
      <c r="W3517" s="11"/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5">
        <f t="shared" si="325"/>
        <v>4.4000000000000003E-3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  <c r="U3518" s="11"/>
      <c r="V3518" s="11"/>
      <c r="W3518" s="11"/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5">
        <f t="shared" si="325"/>
        <v>3.2499999999999999E-3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  <c r="U3519" s="11"/>
      <c r="V3519" s="11"/>
      <c r="W3519" s="11"/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5">
        <f t="shared" si="325"/>
        <v>1.9991639859695036E-2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  <c r="U3520" s="11"/>
      <c r="V3520" s="11"/>
      <c r="W3520" s="11"/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5">
        <f t="shared" si="325"/>
        <v>1.3813517513566848E-2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  <c r="U3521" s="11"/>
      <c r="V3521" s="11"/>
      <c r="W3521" s="11"/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100.75</v>
      </c>
      <c r="P3522" s="5">
        <f t="shared" si="325"/>
        <v>1.0421836228287842E-2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  <c r="U3522" s="11"/>
      <c r="V3522" s="11"/>
      <c r="W3522" s="11"/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(E3523/D3523)*100</f>
        <v>169.42857142857144</v>
      </c>
      <c r="P3523" s="5">
        <f t="shared" ref="P3523:P3586" si="331">AVERAGE(L3523/E3523)</f>
        <v>2.1922428330522766E-2</v>
      </c>
      <c r="Q3523" t="str">
        <f t="shared" ref="Q3523:Q3586" si="332">LEFT(N3523,FIND("/",N3523)-1)</f>
        <v>theater</v>
      </c>
      <c r="R3523" t="str">
        <f t="shared" ref="R3523:R3586" si="333">MID(N3523,FIND("/",N3523)+1,LEN(N3523))</f>
        <v>plays</v>
      </c>
      <c r="S3523" s="11">
        <f t="shared" ref="S3523:S3586" si="334">J3523/$Z$4+25569</f>
        <v>41881.361342592594</v>
      </c>
      <c r="T3523" s="11">
        <f t="shared" ref="T3523:T3586" si="335">I3523/$Z$4+DATE(1970,1,1)</f>
        <v>41911.361342592594</v>
      </c>
      <c r="U3523" s="11"/>
      <c r="V3523" s="11"/>
      <c r="W3523" s="11"/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5">
        <f t="shared" si="331"/>
        <v>2.4372759856630826E-2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  <c r="U3524" s="11"/>
      <c r="V3524" s="11"/>
      <c r="W3524" s="11"/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5">
        <f t="shared" si="331"/>
        <v>1.7597888253409591E-2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  <c r="U3525" s="11"/>
      <c r="V3525" s="11"/>
      <c r="W3525" s="11"/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5">
        <f t="shared" si="331"/>
        <v>7.28633320204805E-3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  <c r="U3526" s="11"/>
      <c r="V3526" s="11"/>
      <c r="W3526" s="11"/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5">
        <f t="shared" si="331"/>
        <v>1.3207547169811321E-2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  <c r="U3527" s="11"/>
      <c r="V3527" s="11"/>
      <c r="W3527" s="11"/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5">
        <f t="shared" si="331"/>
        <v>1.0101010101010102E-2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  <c r="U3528" s="11"/>
      <c r="V3528" s="11"/>
      <c r="W3528" s="11"/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5">
        <f t="shared" si="331"/>
        <v>1.225944404846757E-2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  <c r="U3529" s="11"/>
      <c r="V3529" s="11"/>
      <c r="W3529" s="11"/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5">
        <f t="shared" si="331"/>
        <v>2.2168963451168363E-2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  <c r="U3530" s="11"/>
      <c r="V3530" s="11"/>
      <c r="W3530" s="11"/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5">
        <f t="shared" si="331"/>
        <v>2.7272727272727271E-2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  <c r="U3531" s="11"/>
      <c r="V3531" s="11"/>
      <c r="W3531" s="11"/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5">
        <f t="shared" si="331"/>
        <v>8.0000000000000002E-3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  <c r="U3532" s="11"/>
      <c r="V3532" s="11"/>
      <c r="W3532" s="11"/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5">
        <f t="shared" si="331"/>
        <v>2.0312500000000001E-2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  <c r="U3533" s="11"/>
      <c r="V3533" s="11"/>
      <c r="W3533" s="11"/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5">
        <f t="shared" si="331"/>
        <v>2.3642732049036778E-2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  <c r="U3534" s="11"/>
      <c r="V3534" s="11"/>
      <c r="W3534" s="11"/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5">
        <f t="shared" si="331"/>
        <v>1.2678288431061807E-2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  <c r="U3535" s="11"/>
      <c r="V3535" s="11"/>
      <c r="W3535" s="11"/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5">
        <f t="shared" si="331"/>
        <v>2.6120358514724711E-2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  <c r="U3536" s="11"/>
      <c r="V3536" s="11"/>
      <c r="W3536" s="11"/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5">
        <f t="shared" si="331"/>
        <v>2.2297624818225885E-2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  <c r="U3537" s="11"/>
      <c r="V3537" s="11"/>
      <c r="W3537" s="11"/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5">
        <f t="shared" si="331"/>
        <v>7.3913043478260873E-2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  <c r="U3538" s="11"/>
      <c r="V3538" s="11"/>
      <c r="W3538" s="11"/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5">
        <f t="shared" si="331"/>
        <v>2.2988505747126436E-2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  <c r="U3539" s="11"/>
      <c r="V3539" s="11"/>
      <c r="W3539" s="11"/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5">
        <f t="shared" si="331"/>
        <v>3.2308291163876998E-2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  <c r="U3540" s="11"/>
      <c r="V3540" s="11"/>
      <c r="W3540" s="11"/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5">
        <f t="shared" si="331"/>
        <v>1.8105849582172703E-2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  <c r="U3541" s="11"/>
      <c r="V3541" s="11"/>
      <c r="W3541" s="11"/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5">
        <f t="shared" si="331"/>
        <v>2.1680216802168022E-2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  <c r="U3542" s="11"/>
      <c r="V3542" s="11"/>
      <c r="W3542" s="11"/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5">
        <f t="shared" si="331"/>
        <v>2.5396825396825397E-2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  <c r="U3543" s="11"/>
      <c r="V3543" s="11"/>
      <c r="W3543" s="11"/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5">
        <f t="shared" si="331"/>
        <v>1.5116485861639694E-2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  <c r="U3544" s="11"/>
      <c r="V3544" s="11"/>
      <c r="W3544" s="11"/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5">
        <f t="shared" si="331"/>
        <v>1.8471337579617834E-2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  <c r="U3545" s="11"/>
      <c r="V3545" s="11"/>
      <c r="W3545" s="11"/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5">
        <f t="shared" si="331"/>
        <v>9.5999999999999992E-3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  <c r="U3546" s="11"/>
      <c r="V3546" s="11"/>
      <c r="W3546" s="11"/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5">
        <f t="shared" si="331"/>
        <v>3.1872509960159362E-2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  <c r="U3547" s="11"/>
      <c r="V3547" s="11"/>
      <c r="W3547" s="11"/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5">
        <f t="shared" si="331"/>
        <v>1.6888888888888887E-2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  <c r="U3548" s="11"/>
      <c r="V3548" s="11"/>
      <c r="W3548" s="11"/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5">
        <f t="shared" si="331"/>
        <v>8.3909273098462279E-3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  <c r="U3549" s="11"/>
      <c r="V3549" s="11"/>
      <c r="W3549" s="11"/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5">
        <f t="shared" si="331"/>
        <v>6.0747663551401869E-3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  <c r="U3550" s="11"/>
      <c r="V3550" s="11"/>
      <c r="W3550" s="11"/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5">
        <f t="shared" si="331"/>
        <v>4.1176470588235294E-2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  <c r="U3551" s="11"/>
      <c r="V3551" s="11"/>
      <c r="W3551" s="11"/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5">
        <f t="shared" si="331"/>
        <v>2.4427480916030534E-2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  <c r="U3552" s="11"/>
      <c r="V3552" s="11"/>
      <c r="W3552" s="11"/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5">
        <f t="shared" si="331"/>
        <v>1.6366612111292964E-2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  <c r="U3553" s="11"/>
      <c r="V3553" s="11"/>
      <c r="W3553" s="11"/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5">
        <f t="shared" si="331"/>
        <v>2.5873221216041398E-2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  <c r="U3554" s="11"/>
      <c r="V3554" s="11"/>
      <c r="W3554" s="11"/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5">
        <f t="shared" si="331"/>
        <v>1.7792985457656115E-2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  <c r="U3555" s="11"/>
      <c r="V3555" s="11"/>
      <c r="W3555" s="11"/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5">
        <f t="shared" si="331"/>
        <v>9.3456131163035111E-3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  <c r="U3556" s="11"/>
      <c r="V3556" s="11"/>
      <c r="W3556" s="11"/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5">
        <f t="shared" si="331"/>
        <v>5.8333333333333336E-3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  <c r="U3557" s="11"/>
      <c r="V3557" s="11"/>
      <c r="W3557" s="11"/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5">
        <f t="shared" si="331"/>
        <v>9.0497737556561094E-3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  <c r="U3558" s="11"/>
      <c r="V3558" s="11"/>
      <c r="W3558" s="11"/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5">
        <f t="shared" si="331"/>
        <v>5.5779919229077529E-3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  <c r="U3559" s="11"/>
      <c r="V3559" s="11"/>
      <c r="W3559" s="11"/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5">
        <f t="shared" si="331"/>
        <v>4.3650793650793648E-2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  <c r="U3560" s="11"/>
      <c r="V3560" s="11"/>
      <c r="W3560" s="11"/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5">
        <f t="shared" si="331"/>
        <v>2.318840579710145E-2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  <c r="U3561" s="11"/>
      <c r="V3561" s="11"/>
      <c r="W3561" s="11"/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5">
        <f t="shared" si="331"/>
        <v>2.132564841498559E-2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  <c r="U3562" s="11"/>
      <c r="V3562" s="11"/>
      <c r="W3562" s="11"/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5">
        <f t="shared" si="331"/>
        <v>2.1093750000000001E-2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  <c r="U3563" s="11"/>
      <c r="V3563" s="11"/>
      <c r="W3563" s="11"/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5">
        <f t="shared" si="331"/>
        <v>6.6098081023454158E-2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  <c r="U3564" s="11"/>
      <c r="V3564" s="11"/>
      <c r="W3564" s="11"/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5">
        <f t="shared" si="331"/>
        <v>4.7397857616835716E-2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  <c r="U3565" s="11"/>
      <c r="V3565" s="11"/>
      <c r="W3565" s="11"/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5">
        <f t="shared" si="331"/>
        <v>1.6915422885572139E-2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  <c r="U3566" s="11"/>
      <c r="V3566" s="11"/>
      <c r="W3566" s="11"/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5">
        <f t="shared" si="331"/>
        <v>1.0212765957446808E-2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  <c r="U3567" s="11"/>
      <c r="V3567" s="11"/>
      <c r="W3567" s="11"/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5">
        <f t="shared" si="331"/>
        <v>1.8138424821002388E-2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  <c r="U3568" s="11"/>
      <c r="V3568" s="11"/>
      <c r="W3568" s="11"/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5">
        <f t="shared" si="331"/>
        <v>3.7683823529411763E-2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  <c r="U3569" s="11"/>
      <c r="V3569" s="11"/>
      <c r="W3569" s="11"/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5">
        <f t="shared" si="331"/>
        <v>1.7117117117117116E-2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  <c r="U3570" s="11"/>
      <c r="V3570" s="11"/>
      <c r="W3570" s="11"/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5">
        <f t="shared" si="331"/>
        <v>8.1608280254777069E-3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  <c r="U3571" s="11"/>
      <c r="V3571" s="11"/>
      <c r="W3571" s="11"/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5">
        <f t="shared" si="331"/>
        <v>1.1368605159597726E-2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  <c r="U3572" s="11"/>
      <c r="V3572" s="11"/>
      <c r="W3572" s="11"/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5">
        <f t="shared" si="331"/>
        <v>1.3653741125068269E-2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  <c r="U3573" s="11"/>
      <c r="V3573" s="11"/>
      <c r="W3573" s="11"/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5">
        <f t="shared" si="331"/>
        <v>1.7999999999999999E-2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  <c r="U3574" s="11"/>
      <c r="V3574" s="11"/>
      <c r="W3574" s="11"/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5">
        <f t="shared" si="331"/>
        <v>2.5291828793774319E-2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  <c r="U3575" s="11"/>
      <c r="V3575" s="11"/>
      <c r="W3575" s="11"/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5">
        <f t="shared" si="331"/>
        <v>7.311129163281885E-3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  <c r="U3576" s="11"/>
      <c r="V3576" s="11"/>
      <c r="W3576" s="11"/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5">
        <f t="shared" si="331"/>
        <v>1.006612059607224E-2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  <c r="U3577" s="11"/>
      <c r="V3577" s="11"/>
      <c r="W3577" s="11"/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5">
        <f t="shared" si="331"/>
        <v>0.05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  <c r="U3578" s="11"/>
      <c r="V3578" s="11"/>
      <c r="W3578" s="11"/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5">
        <f t="shared" si="331"/>
        <v>3.4615384615384617E-2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  <c r="U3579" s="11"/>
      <c r="V3579" s="11"/>
      <c r="W3579" s="11"/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5">
        <f t="shared" si="331"/>
        <v>2.4663378216237833E-2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  <c r="U3580" s="11"/>
      <c r="V3580" s="11"/>
      <c r="W3580" s="11"/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5">
        <f t="shared" si="331"/>
        <v>2.8000000000000001E-2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  <c r="U3581" s="11"/>
      <c r="V3581" s="11"/>
      <c r="W3581" s="11"/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5">
        <f t="shared" si="331"/>
        <v>2.6341463414634145E-2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  <c r="U3582" s="11"/>
      <c r="V3582" s="11"/>
      <c r="W3582" s="11"/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5">
        <f t="shared" si="331"/>
        <v>0.03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  <c r="U3583" s="11"/>
      <c r="V3583" s="11"/>
      <c r="W3583" s="11"/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5">
        <f t="shared" si="331"/>
        <v>1.7073170731707318E-2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  <c r="U3584" s="11"/>
      <c r="V3584" s="11"/>
      <c r="W3584" s="11"/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5">
        <f t="shared" si="331"/>
        <v>7.3732718894009217E-3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  <c r="U3585" s="11"/>
      <c r="V3585" s="11"/>
      <c r="W3585" s="11"/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115.5</v>
      </c>
      <c r="P3586" s="5">
        <f t="shared" si="331"/>
        <v>3.2323232323232323E-2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  <c r="U3586" s="11"/>
      <c r="V3586" s="11"/>
      <c r="W3586" s="11"/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(E3587/D3587)*100</f>
        <v>119.11764705882352</v>
      </c>
      <c r="P3587" s="5">
        <f t="shared" ref="P3587:P3650" si="337">AVERAGE(L3587/E3587)</f>
        <v>5.6790123456790121E-3</v>
      </c>
      <c r="Q3587" t="str">
        <f t="shared" ref="Q3587:Q3650" si="338">LEFT(N3587,FIND("/",N3587)-1)</f>
        <v>theater</v>
      </c>
      <c r="R3587" t="str">
        <f t="shared" ref="R3587:R3650" si="339">MID(N3587,FIND("/",N3587)+1,LEN(N3587))</f>
        <v>plays</v>
      </c>
      <c r="S3587" s="11">
        <f t="shared" ref="S3587:S3650" si="340">J3587/$Z$4+25569</f>
        <v>41964.716319444444</v>
      </c>
      <c r="T3587" s="11">
        <f t="shared" ref="T3587:T3650" si="341">I3587/$Z$4+DATE(1970,1,1)</f>
        <v>41994.716319444444</v>
      </c>
      <c r="U3587" s="11"/>
      <c r="V3587" s="11"/>
      <c r="W3587" s="11"/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5">
        <f t="shared" si="337"/>
        <v>6.5797489947605706E-3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  <c r="U3588" s="11"/>
      <c r="V3588" s="11"/>
      <c r="W3588" s="11"/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5">
        <f t="shared" si="337"/>
        <v>4.4233807266982623E-2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  <c r="U3589" s="11"/>
      <c r="V3589" s="11"/>
      <c r="W3589" s="11"/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5">
        <f t="shared" si="337"/>
        <v>5.4726368159203981E-2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  <c r="U3590" s="11"/>
      <c r="V3590" s="11"/>
      <c r="W3590" s="11"/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5">
        <f t="shared" si="337"/>
        <v>1.215686274509804E-2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  <c r="U3591" s="11"/>
      <c r="V3591" s="11"/>
      <c r="W3591" s="11"/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5">
        <f t="shared" si="337"/>
        <v>1.4591245252848292E-2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  <c r="U3592" s="11"/>
      <c r="V3592" s="11"/>
      <c r="W3592" s="11"/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5">
        <f t="shared" si="337"/>
        <v>1.4693877551020407E-2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  <c r="U3593" s="11"/>
      <c r="V3593" s="11"/>
      <c r="W3593" s="11"/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5">
        <f t="shared" si="337"/>
        <v>1.37524557956778E-2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  <c r="U3594" s="11"/>
      <c r="V3594" s="11"/>
      <c r="W3594" s="11"/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5">
        <f t="shared" si="337"/>
        <v>1.2955709551069599E-2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  <c r="U3595" s="11"/>
      <c r="V3595" s="11"/>
      <c r="W3595" s="11"/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5">
        <f t="shared" si="337"/>
        <v>1.7866004962779156E-2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  <c r="U3596" s="11"/>
      <c r="V3596" s="11"/>
      <c r="W3596" s="11"/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5">
        <f t="shared" si="337"/>
        <v>2.0123336579032782E-2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  <c r="U3597" s="11"/>
      <c r="V3597" s="11"/>
      <c r="W3597" s="11"/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5">
        <f t="shared" si="337"/>
        <v>1.2658227848101266E-2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  <c r="U3598" s="11"/>
      <c r="V3598" s="11"/>
      <c r="W3598" s="11"/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5">
        <f t="shared" si="337"/>
        <v>1.2865497076023392E-2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  <c r="U3599" s="11"/>
      <c r="V3599" s="11"/>
      <c r="W3599" s="11"/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5">
        <f t="shared" si="337"/>
        <v>2.4523160762942781E-2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  <c r="U3600" s="11"/>
      <c r="V3600" s="11"/>
      <c r="W3600" s="11"/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5">
        <f t="shared" si="337"/>
        <v>1.6831683168316833E-2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  <c r="U3601" s="11"/>
      <c r="V3601" s="11"/>
      <c r="W3601" s="11"/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5">
        <f t="shared" si="337"/>
        <v>0.30769230769230771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  <c r="U3602" s="11"/>
      <c r="V3602" s="11"/>
      <c r="W3602" s="11"/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5">
        <f t="shared" si="337"/>
        <v>2.5395304264494489E-2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  <c r="U3603" s="11"/>
      <c r="V3603" s="11"/>
      <c r="W3603" s="11"/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5">
        <f t="shared" si="337"/>
        <v>1.2243878060969516E-2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  <c r="U3604" s="11"/>
      <c r="V3604" s="11"/>
      <c r="W3604" s="11"/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5">
        <f t="shared" si="337"/>
        <v>2.2265625000000001E-2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  <c r="U3605" s="11"/>
      <c r="V3605" s="11"/>
      <c r="W3605" s="11"/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5">
        <f t="shared" si="337"/>
        <v>2.0384047267355983E-2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  <c r="U3606" s="11"/>
      <c r="V3606" s="11"/>
      <c r="W3606" s="11"/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5">
        <f t="shared" si="337"/>
        <v>3.2608695652173912E-2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  <c r="U3607" s="11"/>
      <c r="V3607" s="11"/>
      <c r="W3607" s="11"/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5">
        <f t="shared" si="337"/>
        <v>1.6376663254861822E-2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  <c r="U3608" s="11"/>
      <c r="V3608" s="11"/>
      <c r="W3608" s="11"/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5">
        <f t="shared" si="337"/>
        <v>3.4482758620689655E-2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  <c r="U3609" s="11"/>
      <c r="V3609" s="11"/>
      <c r="W3609" s="11"/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5">
        <f t="shared" si="337"/>
        <v>3.3750000000000002E-2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  <c r="U3610" s="11"/>
      <c r="V3610" s="11"/>
      <c r="W3610" s="11"/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5">
        <f t="shared" si="337"/>
        <v>6.9883527454242932E-3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  <c r="U3611" s="11"/>
      <c r="V3611" s="11"/>
      <c r="W3611" s="11"/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5">
        <f t="shared" si="337"/>
        <v>1.9100431300061615E-2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  <c r="U3612" s="11"/>
      <c r="V3612" s="11"/>
      <c r="W3612" s="11"/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5">
        <f t="shared" si="337"/>
        <v>1.4999999999999999E-2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  <c r="U3613" s="11"/>
      <c r="V3613" s="11"/>
      <c r="W3613" s="11"/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5">
        <f t="shared" si="337"/>
        <v>7.8947368421052634E-3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  <c r="U3614" s="11"/>
      <c r="V3614" s="11"/>
      <c r="W3614" s="11"/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5">
        <f t="shared" si="337"/>
        <v>1.6E-2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  <c r="U3615" s="11"/>
      <c r="V3615" s="11"/>
      <c r="W3615" s="11"/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5">
        <f t="shared" si="337"/>
        <v>2.8174603174603175E-2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  <c r="U3616" s="11"/>
      <c r="V3616" s="11"/>
      <c r="W3616" s="11"/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5">
        <f t="shared" si="337"/>
        <v>2.6966292134831461E-2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  <c r="U3617" s="11"/>
      <c r="V3617" s="11"/>
      <c r="W3617" s="11"/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5">
        <f t="shared" si="337"/>
        <v>1.4423076923076924E-2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  <c r="U3618" s="11"/>
      <c r="V3618" s="11"/>
      <c r="W3618" s="11"/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5">
        <f t="shared" si="337"/>
        <v>5.7954545454545453E-2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  <c r="U3619" s="11"/>
      <c r="V3619" s="11"/>
      <c r="W3619" s="11"/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5">
        <f t="shared" si="337"/>
        <v>2.7722772277227723E-2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  <c r="U3620" s="11"/>
      <c r="V3620" s="11"/>
      <c r="W3620" s="11"/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5">
        <f t="shared" si="337"/>
        <v>1.5044247787610619E-2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  <c r="U3621" s="11"/>
      <c r="V3621" s="11"/>
      <c r="W3621" s="11"/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5">
        <f t="shared" si="337"/>
        <v>1.7836124943413308E-2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  <c r="U3622" s="11"/>
      <c r="V3622" s="11"/>
      <c r="W3622" s="11"/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5">
        <f t="shared" si="337"/>
        <v>2.12636695018226E-2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  <c r="U3623" s="11"/>
      <c r="V3623" s="11"/>
      <c r="W3623" s="11"/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5">
        <f t="shared" si="337"/>
        <v>2.0979230561743872E-2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  <c r="U3624" s="11"/>
      <c r="V3624" s="11"/>
      <c r="W3624" s="11"/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5">
        <f t="shared" si="337"/>
        <v>1.1333333333333334E-2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  <c r="U3625" s="11"/>
      <c r="V3625" s="11"/>
      <c r="W3625" s="11"/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5">
        <f t="shared" si="337"/>
        <v>1.238881829733164E-2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  <c r="U3626" s="11"/>
      <c r="V3626" s="11"/>
      <c r="W3626" s="11"/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5">
        <f t="shared" si="337"/>
        <v>2.5324675324675326E-2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  <c r="U3627" s="11"/>
      <c r="V3627" s="11"/>
      <c r="W3627" s="11"/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5">
        <f t="shared" si="337"/>
        <v>1.1784925116621655E-2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  <c r="U3628" s="11"/>
      <c r="V3628" s="11"/>
      <c r="W3628" s="11"/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5">
        <f t="shared" si="337"/>
        <v>1.4500000000000001E-2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  <c r="U3629" s="11"/>
      <c r="V3629" s="11"/>
      <c r="W3629" s="11"/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  <c r="U3630" s="11"/>
      <c r="V3630" s="11"/>
      <c r="W3630" s="11"/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  <c r="U3631" s="11"/>
      <c r="V3631" s="11"/>
      <c r="W3631" s="11"/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  <c r="U3632" s="11"/>
      <c r="V3632" s="11"/>
      <c r="W3632" s="11"/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5">
        <f t="shared" si="337"/>
        <v>6.7621776504297997E-3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  <c r="U3633" s="11"/>
      <c r="V3633" s="11"/>
      <c r="W3633" s="11"/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5">
        <f t="shared" si="337"/>
        <v>0.01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  <c r="U3634" s="11"/>
      <c r="V3634" s="11"/>
      <c r="W3634" s="11"/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5">
        <f t="shared" si="337"/>
        <v>1.7593643586833144E-2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  <c r="U3635" s="11"/>
      <c r="V3635" s="11"/>
      <c r="W3635" s="11"/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5">
        <f t="shared" si="337"/>
        <v>5.6514913657770803E-3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  <c r="U3636" s="11"/>
      <c r="V3636" s="11"/>
      <c r="W3636" s="11"/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5">
        <f t="shared" si="337"/>
        <v>7.8369905956112845E-3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  <c r="U3637" s="11"/>
      <c r="V3637" s="11"/>
      <c r="W3637" s="11"/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  <c r="U3638" s="11"/>
      <c r="V3638" s="11"/>
      <c r="W3638" s="11"/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5">
        <f t="shared" si="337"/>
        <v>1.511879049676026E-2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  <c r="U3639" s="11"/>
      <c r="V3639" s="11"/>
      <c r="W3639" s="11"/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5">
        <f t="shared" si="337"/>
        <v>9.2592592592592587E-3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  <c r="U3640" s="11"/>
      <c r="V3640" s="11"/>
      <c r="W3640" s="11"/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  <c r="U3641" s="11"/>
      <c r="V3641" s="11"/>
      <c r="W3641" s="11"/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5">
        <f t="shared" si="337"/>
        <v>5.4545454545454543E-2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  <c r="U3642" s="11"/>
      <c r="V3642" s="11"/>
      <c r="W3642" s="11"/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  <c r="U3643" s="11"/>
      <c r="V3643" s="11"/>
      <c r="W3643" s="11"/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5">
        <f t="shared" si="337"/>
        <v>0.13333333333333333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  <c r="U3644" s="11"/>
      <c r="V3644" s="11"/>
      <c r="W3644" s="11"/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  <c r="U3645" s="11"/>
      <c r="V3645" s="11"/>
      <c r="W3645" s="11"/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5">
        <f t="shared" si="337"/>
        <v>1.4616321559074299E-2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  <c r="U3646" s="11"/>
      <c r="V3646" s="11"/>
      <c r="W3646" s="11"/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  <c r="U3647" s="11"/>
      <c r="V3647" s="11"/>
      <c r="W3647" s="11"/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5">
        <f t="shared" si="337"/>
        <v>1.6632016632016633E-2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  <c r="U3648" s="11"/>
      <c r="V3648" s="11"/>
      <c r="W3648" s="11"/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5">
        <f t="shared" si="337"/>
        <v>6.6666666666666666E-2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  <c r="U3649" s="11"/>
      <c r="V3649" s="11"/>
      <c r="W3649" s="11"/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100.38249999999999</v>
      </c>
      <c r="P3650" s="5">
        <f t="shared" si="337"/>
        <v>1.8180459741488806E-3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  <c r="U3650" s="11"/>
      <c r="V3650" s="11"/>
      <c r="W3650" s="11"/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(E3651/D3651)*100</f>
        <v>104</v>
      </c>
      <c r="P3651" s="5">
        <f t="shared" ref="P3651:P3714" si="343">AVERAGE(L3651/E3651)</f>
        <v>1.0256410256410256E-2</v>
      </c>
      <c r="Q3651" t="str">
        <f t="shared" ref="Q3651:Q3714" si="344">LEFT(N3651,FIND("/",N3651)-1)</f>
        <v>theater</v>
      </c>
      <c r="R3651" t="str">
        <f t="shared" ref="R3651:R3714" si="345">MID(N3651,FIND("/",N3651)+1,LEN(N3651))</f>
        <v>plays</v>
      </c>
      <c r="S3651" s="11">
        <f t="shared" ref="S3651:S3714" si="346">J3651/$Z$4+25569</f>
        <v>41780.712893518517</v>
      </c>
      <c r="T3651" s="11">
        <f t="shared" ref="T3651:T3714" si="347">I3651/$Z$4+DATE(1970,1,1)</f>
        <v>41806.712893518517</v>
      </c>
      <c r="U3651" s="11"/>
      <c r="V3651" s="11"/>
      <c r="W3651" s="11"/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5">
        <f t="shared" si="343"/>
        <v>3.4000000000000002E-2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  <c r="U3652" s="11"/>
      <c r="V3652" s="11"/>
      <c r="W3652" s="11"/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5">
        <f t="shared" si="343"/>
        <v>1.7307692307692309E-2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  <c r="U3653" s="11"/>
      <c r="V3653" s="11"/>
      <c r="W3653" s="11"/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5">
        <f t="shared" si="343"/>
        <v>2.2606382978723406E-2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  <c r="U3654" s="11"/>
      <c r="V3654" s="11"/>
      <c r="W3654" s="11"/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5">
        <f t="shared" si="343"/>
        <v>1.6417910447761194E-2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  <c r="U3655" s="11"/>
      <c r="V3655" s="11"/>
      <c r="W3655" s="11"/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5">
        <f t="shared" si="343"/>
        <v>1.4525993883792049E-2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  <c r="U3656" s="11"/>
      <c r="V3656" s="11"/>
      <c r="W3656" s="11"/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5">
        <f t="shared" si="343"/>
        <v>1.3590228797522794E-2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  <c r="U3657" s="11"/>
      <c r="V3657" s="11"/>
      <c r="W3657" s="11"/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5">
        <f t="shared" si="343"/>
        <v>8.6940086940086939E-3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  <c r="U3658" s="11"/>
      <c r="V3658" s="11"/>
      <c r="W3658" s="11"/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5">
        <f t="shared" si="343"/>
        <v>9.0293453724604959E-3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  <c r="U3659" s="11"/>
      <c r="V3659" s="11"/>
      <c r="W3659" s="11"/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5">
        <f t="shared" si="343"/>
        <v>1.3245033112582781E-2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  <c r="U3660" s="11"/>
      <c r="V3660" s="11"/>
      <c r="W3660" s="11"/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5">
        <f t="shared" si="343"/>
        <v>4.2469781117281937E-3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  <c r="U3661" s="11"/>
      <c r="V3661" s="11"/>
      <c r="W3661" s="11"/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5">
        <f t="shared" si="343"/>
        <v>8.7999999999999995E-2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  <c r="U3662" s="11"/>
      <c r="V3662" s="11"/>
      <c r="W3662" s="11"/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5">
        <f t="shared" si="343"/>
        <v>1.0810810810810811E-2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  <c r="U3663" s="11"/>
      <c r="V3663" s="11"/>
      <c r="W3663" s="11"/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5">
        <f t="shared" si="343"/>
        <v>4.9297510475720977E-3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  <c r="U3664" s="11"/>
      <c r="V3664" s="11"/>
      <c r="W3664" s="11"/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5">
        <f t="shared" si="343"/>
        <v>3.8461538461538464E-2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  <c r="U3665" s="11"/>
      <c r="V3665" s="11"/>
      <c r="W3665" s="11"/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5">
        <f t="shared" si="343"/>
        <v>2.1714285714285714E-2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  <c r="U3666" s="11"/>
      <c r="V3666" s="11"/>
      <c r="W3666" s="11"/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5">
        <f t="shared" si="343"/>
        <v>1.9607843137254902E-2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  <c r="U3667" s="11"/>
      <c r="V3667" s="11"/>
      <c r="W3667" s="11"/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5">
        <f t="shared" si="343"/>
        <v>3.1666666666666669E-2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  <c r="U3668" s="11"/>
      <c r="V3668" s="11"/>
      <c r="W3668" s="11"/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5">
        <f t="shared" si="343"/>
        <v>1.8739237054579642E-2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  <c r="U3669" s="11"/>
      <c r="V3669" s="11"/>
      <c r="W3669" s="11"/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5">
        <f t="shared" si="343"/>
        <v>2.7053140096618359E-2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  <c r="U3670" s="11"/>
      <c r="V3670" s="11"/>
      <c r="W3670" s="11"/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5">
        <f t="shared" si="343"/>
        <v>1.2301013024602027E-2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  <c r="U3671" s="11"/>
      <c r="V3671" s="11"/>
      <c r="W3671" s="11"/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5">
        <f t="shared" si="343"/>
        <v>4.9792531120331947E-2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  <c r="U3672" s="11"/>
      <c r="V3672" s="11"/>
      <c r="W3672" s="11"/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5">
        <f t="shared" si="343"/>
        <v>1.1331444759206799E-2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  <c r="U3673" s="11"/>
      <c r="V3673" s="11"/>
      <c r="W3673" s="11"/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5">
        <f t="shared" si="343"/>
        <v>1.871306631648063E-2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  <c r="U3674" s="11"/>
      <c r="V3674" s="11"/>
      <c r="W3674" s="11"/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5">
        <f t="shared" si="343"/>
        <v>2.5082508250825083E-2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  <c r="U3675" s="11"/>
      <c r="V3675" s="11"/>
      <c r="W3675" s="11"/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5">
        <f t="shared" si="343"/>
        <v>6.8888888888888888E-3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  <c r="U3676" s="11"/>
      <c r="V3676" s="11"/>
      <c r="W3676" s="11"/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5">
        <f t="shared" si="343"/>
        <v>4.2857142857142858E-2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  <c r="U3677" s="11"/>
      <c r="V3677" s="11"/>
      <c r="W3677" s="11"/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5">
        <f t="shared" si="343"/>
        <v>1.5533980582524271E-2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  <c r="U3678" s="11"/>
      <c r="V3678" s="11"/>
      <c r="W3678" s="11"/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5">
        <f t="shared" si="343"/>
        <v>1.6115317649916992E-2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  <c r="U3679" s="11"/>
      <c r="V3679" s="11"/>
      <c r="W3679" s="11"/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5">
        <f t="shared" si="343"/>
        <v>1.5121951219512195E-2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  <c r="U3680" s="11"/>
      <c r="V3680" s="11"/>
      <c r="W3680" s="11"/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5">
        <f t="shared" si="343"/>
        <v>1.3623978201634877E-2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  <c r="U3681" s="11"/>
      <c r="V3681" s="11"/>
      <c r="W3681" s="11"/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5">
        <f t="shared" si="343"/>
        <v>1.0050251256281407E-2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  <c r="U3682" s="11"/>
      <c r="V3682" s="11"/>
      <c r="W3682" s="11"/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5">
        <f t="shared" si="343"/>
        <v>1.6085790884718499E-2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  <c r="U3683" s="11"/>
      <c r="V3683" s="11"/>
      <c r="W3683" s="11"/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5">
        <f t="shared" si="343"/>
        <v>1.6044061302681992E-2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  <c r="U3684" s="11"/>
      <c r="V3684" s="11"/>
      <c r="W3684" s="11"/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5">
        <f t="shared" si="343"/>
        <v>1.7010309278350514E-2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  <c r="U3685" s="11"/>
      <c r="V3685" s="11"/>
      <c r="W3685" s="11"/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5">
        <f t="shared" si="343"/>
        <v>2.2051773729626079E-2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  <c r="U3686" s="11"/>
      <c r="V3686" s="11"/>
      <c r="W3686" s="11"/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5">
        <f t="shared" si="343"/>
        <v>2.3841059602649008E-2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  <c r="U3687" s="11"/>
      <c r="V3687" s="11"/>
      <c r="W3687" s="11"/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5">
        <f t="shared" si="343"/>
        <v>1.6901408450704224E-2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  <c r="U3688" s="11"/>
      <c r="V3688" s="11"/>
      <c r="W3688" s="11"/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5">
        <f t="shared" si="343"/>
        <v>4.9877799391490844E-3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  <c r="U3689" s="11"/>
      <c r="V3689" s="11"/>
      <c r="W3689" s="11"/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5">
        <f t="shared" si="343"/>
        <v>1.1908396946564885E-2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  <c r="U3690" s="11"/>
      <c r="V3690" s="11"/>
      <c r="W3690" s="11"/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5">
        <f t="shared" si="343"/>
        <v>1.7464788732394366E-2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  <c r="U3691" s="11"/>
      <c r="V3691" s="11"/>
      <c r="W3691" s="11"/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5">
        <f t="shared" si="343"/>
        <v>1.7222222222222222E-2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  <c r="U3692" s="11"/>
      <c r="V3692" s="11"/>
      <c r="W3692" s="11"/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5">
        <f t="shared" si="343"/>
        <v>5.3532353860581434E-3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  <c r="U3693" s="11"/>
      <c r="V3693" s="11"/>
      <c r="W3693" s="11"/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5">
        <f t="shared" si="343"/>
        <v>1.3492063492063493E-2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  <c r="U3694" s="11"/>
      <c r="V3694" s="11"/>
      <c r="W3694" s="11"/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5">
        <f t="shared" si="343"/>
        <v>3.255813953488372E-2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  <c r="U3695" s="11"/>
      <c r="V3695" s="11"/>
      <c r="W3695" s="11"/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5">
        <f t="shared" si="343"/>
        <v>1.5957446808510637E-2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  <c r="U3696" s="11"/>
      <c r="V3696" s="11"/>
      <c r="W3696" s="11"/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5">
        <f t="shared" si="343"/>
        <v>8.2397003745318352E-3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  <c r="U3697" s="11"/>
      <c r="V3697" s="11"/>
      <c r="W3697" s="11"/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5">
        <f t="shared" si="343"/>
        <v>2.5161290322580646E-2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  <c r="U3698" s="11"/>
      <c r="V3698" s="11"/>
      <c r="W3698" s="11"/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5">
        <f t="shared" si="343"/>
        <v>1.3888888888888888E-2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  <c r="U3699" s="11"/>
      <c r="V3699" s="11"/>
      <c r="W3699" s="11"/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5">
        <f t="shared" si="343"/>
        <v>2.4610930148389432E-2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  <c r="U3700" s="11"/>
      <c r="V3700" s="11"/>
      <c r="W3700" s="11"/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5">
        <f t="shared" si="343"/>
        <v>1.5873015873015872E-2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  <c r="U3701" s="11"/>
      <c r="V3701" s="11"/>
      <c r="W3701" s="11"/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5">
        <f t="shared" si="343"/>
        <v>2.9702970297029702E-2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  <c r="U3702" s="11"/>
      <c r="V3702" s="11"/>
      <c r="W3702" s="11"/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5">
        <f t="shared" si="343"/>
        <v>2.5913621262458473E-2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  <c r="U3703" s="11"/>
      <c r="V3703" s="11"/>
      <c r="W3703" s="11"/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5">
        <f t="shared" si="343"/>
        <v>6.4122137404580152E-3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  <c r="U3704" s="11"/>
      <c r="V3704" s="11"/>
      <c r="W3704" s="11"/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5">
        <f t="shared" si="343"/>
        <v>2.3148148148148147E-2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  <c r="U3705" s="11"/>
      <c r="V3705" s="11"/>
      <c r="W3705" s="11"/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5">
        <f t="shared" si="343"/>
        <v>6.6013055915503285E-2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  <c r="U3706" s="11"/>
      <c r="V3706" s="11"/>
      <c r="W3706" s="11"/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5">
        <f t="shared" si="343"/>
        <v>1.1965811965811967E-2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  <c r="U3707" s="11"/>
      <c r="V3707" s="11"/>
      <c r="W3707" s="11"/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5">
        <f t="shared" si="343"/>
        <v>7.1428571428571426E-3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  <c r="U3708" s="11"/>
      <c r="V3708" s="11"/>
      <c r="W3708" s="11"/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5">
        <f t="shared" si="343"/>
        <v>1.2365591397849462E-2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  <c r="U3709" s="11"/>
      <c r="V3709" s="11"/>
      <c r="W3709" s="11"/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5">
        <f t="shared" si="343"/>
        <v>1.8571428571428572E-2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  <c r="U3710" s="11"/>
      <c r="V3710" s="11"/>
      <c r="W3710" s="11"/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5">
        <f t="shared" si="343"/>
        <v>3.2332563510392612E-2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  <c r="U3711" s="11"/>
      <c r="V3711" s="11"/>
      <c r="W3711" s="11"/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5">
        <f t="shared" si="343"/>
        <v>1.4713896457765668E-2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  <c r="U3712" s="11"/>
      <c r="V3712" s="11"/>
      <c r="W3712" s="11"/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5">
        <f t="shared" si="343"/>
        <v>3.6842105263157891E-2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  <c r="U3713" s="11"/>
      <c r="V3713" s="11"/>
      <c r="W3713" s="11"/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153.73333333333335</v>
      </c>
      <c r="P3714" s="5">
        <f t="shared" si="343"/>
        <v>9.019947961838682E-3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  <c r="U3714" s="11"/>
      <c r="V3714" s="11"/>
      <c r="W3714" s="11"/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(E3715/D3715)*100</f>
        <v>101.49999999999999</v>
      </c>
      <c r="P3715" s="5">
        <f t="shared" ref="P3715:P3778" si="349">AVERAGE(L3715/E3715)</f>
        <v>9.3596059113300496E-3</v>
      </c>
      <c r="Q3715" t="str">
        <f t="shared" ref="Q3715:Q3778" si="350">LEFT(N3715,FIND("/",N3715)-1)</f>
        <v>theater</v>
      </c>
      <c r="R3715" t="str">
        <f t="shared" ref="R3715:R3778" si="351">MID(N3715,FIND("/",N3715)+1,LEN(N3715))</f>
        <v>plays</v>
      </c>
      <c r="S3715" s="11">
        <f t="shared" ref="S3715:S3778" si="352">J3715/$Z$4+25569</f>
        <v>42505.738032407404</v>
      </c>
      <c r="T3715" s="11">
        <f t="shared" ref="T3715:T3778" si="353">I3715/$Z$4+DATE(1970,1,1)</f>
        <v>42525.738032407404</v>
      </c>
      <c r="U3715" s="11"/>
      <c r="V3715" s="11"/>
      <c r="W3715" s="11"/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5">
        <f t="shared" si="349"/>
        <v>9.4772838299951156E-3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  <c r="U3716" s="11"/>
      <c r="V3716" s="11"/>
      <c r="W3716" s="11"/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5">
        <f t="shared" si="349"/>
        <v>7.5208913649025067E-3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  <c r="U3717" s="11"/>
      <c r="V3717" s="11"/>
      <c r="W3717" s="11"/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5">
        <f t="shared" si="349"/>
        <v>1.9261637239165328E-2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  <c r="U3718" s="11"/>
      <c r="V3718" s="11"/>
      <c r="W3718" s="11"/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5">
        <f t="shared" si="349"/>
        <v>3.2258064516129032E-3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  <c r="U3719" s="11"/>
      <c r="V3719" s="11"/>
      <c r="W3719" s="11"/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5">
        <f t="shared" si="349"/>
        <v>3.842940685045948E-2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  <c r="U3720" s="11"/>
      <c r="V3720" s="11"/>
      <c r="W3720" s="11"/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5">
        <f t="shared" si="349"/>
        <v>9.5238095238095247E-3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  <c r="U3721" s="11"/>
      <c r="V3721" s="11"/>
      <c r="W3721" s="11"/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5">
        <f t="shared" si="349"/>
        <v>1.1597564511452595E-2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  <c r="U3722" s="11"/>
      <c r="V3722" s="11"/>
      <c r="W3722" s="11"/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5">
        <f t="shared" si="349"/>
        <v>8.7301587301587304E-3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  <c r="U3723" s="11"/>
      <c r="V3723" s="11"/>
      <c r="W3723" s="11"/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5">
        <f t="shared" si="349"/>
        <v>2.0983213429256596E-2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  <c r="U3724" s="11"/>
      <c r="V3724" s="11"/>
      <c r="W3724" s="11"/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5">
        <f t="shared" si="349"/>
        <v>1.3719512195121951E-2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  <c r="U3725" s="11"/>
      <c r="V3725" s="11"/>
      <c r="W3725" s="11"/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5">
        <f t="shared" si="349"/>
        <v>2.0183465432980687E-2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  <c r="U3726" s="11"/>
      <c r="V3726" s="11"/>
      <c r="W3726" s="11"/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5">
        <f t="shared" si="349"/>
        <v>3.937007874015748E-2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  <c r="U3727" s="11"/>
      <c r="V3727" s="11"/>
      <c r="W3727" s="11"/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5">
        <f t="shared" si="349"/>
        <v>1.5977770059048279E-2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  <c r="U3728" s="11"/>
      <c r="V3728" s="11"/>
      <c r="W3728" s="11"/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5">
        <f t="shared" si="349"/>
        <v>1.6377171215880892E-2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  <c r="U3729" s="11"/>
      <c r="V3729" s="11"/>
      <c r="W3729" s="11"/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5">
        <f t="shared" si="349"/>
        <v>1.664876476906552E-2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  <c r="U3730" s="11"/>
      <c r="V3730" s="11"/>
      <c r="W3730" s="11"/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5">
        <f t="shared" si="349"/>
        <v>1.3812154696132596E-2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  <c r="U3731" s="11"/>
      <c r="V3731" s="11"/>
      <c r="W3731" s="11"/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5">
        <f t="shared" si="349"/>
        <v>0.01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  <c r="U3732" s="11"/>
      <c r="V3732" s="11"/>
      <c r="W3732" s="11"/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5">
        <f t="shared" si="349"/>
        <v>1.935483870967742E-2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  <c r="U3733" s="11"/>
      <c r="V3733" s="11"/>
      <c r="W3733" s="11"/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5">
        <f t="shared" si="349"/>
        <v>3.0534351145038167E-2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  <c r="U3734" s="11"/>
      <c r="V3734" s="11"/>
      <c r="W3734" s="11"/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  <c r="U3735" s="11"/>
      <c r="V3735" s="11"/>
      <c r="W3735" s="11"/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5">
        <f t="shared" si="349"/>
        <v>1.6393442622950821E-2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  <c r="U3736" s="11"/>
      <c r="V3736" s="11"/>
      <c r="W3736" s="11"/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5">
        <f t="shared" si="349"/>
        <v>0.1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  <c r="U3737" s="11"/>
      <c r="V3737" s="11"/>
      <c r="W3737" s="11"/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5">
        <f t="shared" si="349"/>
        <v>0.1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  <c r="U3738" s="11"/>
      <c r="V3738" s="11"/>
      <c r="W3738" s="11"/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5">
        <f t="shared" si="349"/>
        <v>2.6666666666666668E-2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  <c r="U3739" s="11"/>
      <c r="V3739" s="11"/>
      <c r="W3739" s="11"/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5">
        <f t="shared" si="349"/>
        <v>2.2222222222222223E-2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  <c r="U3740" s="11"/>
      <c r="V3740" s="11"/>
      <c r="W3740" s="11"/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5">
        <f t="shared" si="349"/>
        <v>9.9378881987577643E-3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  <c r="U3741" s="11"/>
      <c r="V3741" s="11"/>
      <c r="W3741" s="11"/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5">
        <f t="shared" si="349"/>
        <v>3.9106145251396648E-2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  <c r="U3742" s="11"/>
      <c r="V3742" s="11"/>
      <c r="W3742" s="11"/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  <c r="U3743" s="11"/>
      <c r="V3743" s="11"/>
      <c r="W3743" s="11"/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5">
        <f t="shared" si="349"/>
        <v>0.04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  <c r="U3744" s="11"/>
      <c r="V3744" s="11"/>
      <c r="W3744" s="11"/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  <c r="U3745" s="11"/>
      <c r="V3745" s="11"/>
      <c r="W3745" s="11"/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  <c r="U3746" s="11"/>
      <c r="V3746" s="11"/>
      <c r="W3746" s="11"/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5">
        <f t="shared" si="349"/>
        <v>0.1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  <c r="U3747" s="11"/>
      <c r="V3747" s="11"/>
      <c r="W3747" s="11"/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5">
        <f t="shared" si="349"/>
        <v>4.9504950495049506E-3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  <c r="U3748" s="11"/>
      <c r="V3748" s="11"/>
      <c r="W3748" s="11"/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5">
        <f t="shared" si="349"/>
        <v>0.04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  <c r="U3749" s="11"/>
      <c r="V3749" s="11"/>
      <c r="W3749" s="11"/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5">
        <f t="shared" si="349"/>
        <v>1.0046367851622875E-2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  <c r="U3750" s="11"/>
      <c r="V3750" s="11"/>
      <c r="W3750" s="11"/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5">
        <f t="shared" si="349"/>
        <v>1.3333333333333334E-2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  <c r="U3751" s="11"/>
      <c r="V3751" s="11"/>
      <c r="W3751" s="11"/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5">
        <f t="shared" si="349"/>
        <v>4.6457607433217189E-3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  <c r="U3752" s="11"/>
      <c r="V3752" s="11"/>
      <c r="W3752" s="11"/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5">
        <f t="shared" si="349"/>
        <v>8.2956259426847662E-3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  <c r="U3753" s="11"/>
      <c r="V3753" s="11"/>
      <c r="W3753" s="11"/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5">
        <f t="shared" si="349"/>
        <v>2.6548672566371681E-2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  <c r="U3754" s="11"/>
      <c r="V3754" s="11"/>
      <c r="W3754" s="11"/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5">
        <f t="shared" si="349"/>
        <v>5.8060770272885618E-3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  <c r="U3755" s="11"/>
      <c r="V3755" s="11"/>
      <c r="W3755" s="11"/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5">
        <f t="shared" si="349"/>
        <v>8.9999999999999993E-3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  <c r="U3756" s="11"/>
      <c r="V3756" s="11"/>
      <c r="W3756" s="11"/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5">
        <f t="shared" si="349"/>
        <v>3.9270687237026647E-2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  <c r="U3757" s="11"/>
      <c r="V3757" s="11"/>
      <c r="W3757" s="11"/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5">
        <f t="shared" si="349"/>
        <v>3.7362637362637363E-3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  <c r="U3758" s="11"/>
      <c r="V3758" s="11"/>
      <c r="W3758" s="11"/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5">
        <f t="shared" si="349"/>
        <v>1.3164823591363875E-2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  <c r="U3759" s="11"/>
      <c r="V3759" s="11"/>
      <c r="W3759" s="11"/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5">
        <f t="shared" si="349"/>
        <v>1.6938110749185668E-2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  <c r="U3760" s="11"/>
      <c r="V3760" s="11"/>
      <c r="W3760" s="11"/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5">
        <f t="shared" si="349"/>
        <v>1.9955689298988381E-2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  <c r="U3761" s="11"/>
      <c r="V3761" s="11"/>
      <c r="W3761" s="11"/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5">
        <f t="shared" si="349"/>
        <v>1.8017054825303865E-2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  <c r="U3762" s="11"/>
      <c r="V3762" s="11"/>
      <c r="W3762" s="11"/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5">
        <f t="shared" si="349"/>
        <v>6.0000000000000001E-3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  <c r="U3763" s="11"/>
      <c r="V3763" s="11"/>
      <c r="W3763" s="11"/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5">
        <f t="shared" si="349"/>
        <v>2.1084337349397589E-2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  <c r="U3764" s="11"/>
      <c r="V3764" s="11"/>
      <c r="W3764" s="11"/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5">
        <f t="shared" si="349"/>
        <v>1.54E-2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  <c r="U3765" s="11"/>
      <c r="V3765" s="11"/>
      <c r="W3765" s="11"/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5">
        <f t="shared" si="349"/>
        <v>1.7999999999999999E-2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  <c r="U3766" s="11"/>
      <c r="V3766" s="11"/>
      <c r="W3766" s="11"/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5">
        <f t="shared" si="349"/>
        <v>1.3472676907579955E-2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  <c r="U3767" s="11"/>
      <c r="V3767" s="11"/>
      <c r="W3767" s="11"/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5">
        <f t="shared" si="349"/>
        <v>9.3521584489445215E-3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  <c r="U3768" s="11"/>
      <c r="V3768" s="11"/>
      <c r="W3768" s="11"/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5">
        <f t="shared" si="349"/>
        <v>2.398286937901499E-2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  <c r="U3769" s="11"/>
      <c r="V3769" s="11"/>
      <c r="W3769" s="11"/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5">
        <f t="shared" si="349"/>
        <v>1.3469233252285707E-2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  <c r="U3770" s="11"/>
      <c r="V3770" s="11"/>
      <c r="W3770" s="11"/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5">
        <f t="shared" si="349"/>
        <v>1.3636363636363636E-2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  <c r="U3771" s="11"/>
      <c r="V3771" s="11"/>
      <c r="W3771" s="11"/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5">
        <f t="shared" si="349"/>
        <v>0.01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  <c r="U3772" s="11"/>
      <c r="V3772" s="11"/>
      <c r="W3772" s="11"/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5">
        <f t="shared" si="349"/>
        <v>2.6027397260273973E-2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  <c r="U3773" s="11"/>
      <c r="V3773" s="11"/>
      <c r="W3773" s="11"/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5">
        <f t="shared" si="349"/>
        <v>5.9891107078039931E-3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  <c r="U3774" s="11"/>
      <c r="V3774" s="11"/>
      <c r="W3774" s="11"/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5">
        <f t="shared" si="349"/>
        <v>1.0536044362292052E-2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  <c r="U3775" s="11"/>
      <c r="V3775" s="11"/>
      <c r="W3775" s="11"/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5">
        <f t="shared" si="349"/>
        <v>0.01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  <c r="U3776" s="11"/>
      <c r="V3776" s="11"/>
      <c r="W3776" s="11"/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5">
        <f t="shared" si="349"/>
        <v>6.9825436408977558E-3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  <c r="U3777" s="11"/>
      <c r="V3777" s="11"/>
      <c r="W3777" s="11"/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106.71250000000001</v>
      </c>
      <c r="P3778" s="5">
        <f t="shared" si="349"/>
        <v>1.1010893756588966E-2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  <c r="U3778" s="11"/>
      <c r="V3778" s="11"/>
      <c r="W3778" s="11"/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(E3779/D3779)*100</f>
        <v>143.19999999999999</v>
      </c>
      <c r="P3779" s="5">
        <f t="shared" ref="P3779:P3842" si="355">AVERAGE(L3779/E3779)</f>
        <v>2.0600558659217876E-2</v>
      </c>
      <c r="Q3779" t="str">
        <f t="shared" ref="Q3779:Q3842" si="356">LEFT(N3779,FIND("/",N3779)-1)</f>
        <v>theater</v>
      </c>
      <c r="R3779" t="str">
        <f t="shared" ref="R3779:R3842" si="357">MID(N3779,FIND("/",N3779)+1,LEN(N3779))</f>
        <v>musical</v>
      </c>
      <c r="S3779" s="11">
        <f t="shared" ref="S3779:S3842" si="358">J3779/$Z$4+25569</f>
        <v>41887.111354166671</v>
      </c>
      <c r="T3779" s="11">
        <f t="shared" ref="T3779:T3842" si="359">I3779/$Z$4+DATE(1970,1,1)</f>
        <v>41909.166666666664</v>
      </c>
      <c r="U3779" s="11"/>
      <c r="V3779" s="11"/>
      <c r="W3779" s="11"/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5">
        <f t="shared" si="355"/>
        <v>1.4280047600158666E-2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  <c r="U3780" s="11"/>
      <c r="V3780" s="11"/>
      <c r="W3780" s="11"/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5">
        <f t="shared" si="355"/>
        <v>7.3732127973328201E-3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  <c r="U3781" s="11"/>
      <c r="V3781" s="11"/>
      <c r="W3781" s="11"/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5">
        <f t="shared" si="355"/>
        <v>0.01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  <c r="U3782" s="11"/>
      <c r="V3782" s="11"/>
      <c r="W3782" s="11"/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5">
        <f t="shared" si="355"/>
        <v>1.0536980749746707E-2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  <c r="U3783" s="11"/>
      <c r="V3783" s="11"/>
      <c r="W3783" s="11"/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5">
        <f t="shared" si="355"/>
        <v>1.3267813267813268E-2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  <c r="U3784" s="11"/>
      <c r="V3784" s="11"/>
      <c r="W3784" s="11"/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5">
        <f t="shared" si="355"/>
        <v>1.5513897866839044E-2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  <c r="U3785" s="11"/>
      <c r="V3785" s="11"/>
      <c r="W3785" s="11"/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5">
        <f t="shared" si="355"/>
        <v>8.6956521739130436E-3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  <c r="U3786" s="11"/>
      <c r="V3786" s="11"/>
      <c r="W3786" s="11"/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5">
        <f t="shared" si="355"/>
        <v>9.9502487562189053E-3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  <c r="U3787" s="11"/>
      <c r="V3787" s="11"/>
      <c r="W3787" s="11"/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5">
        <f t="shared" si="355"/>
        <v>1.0663863021928507E-2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  <c r="U3788" s="11"/>
      <c r="V3788" s="11"/>
      <c r="W3788" s="11"/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5">
        <f t="shared" si="355"/>
        <v>2.8490028490028491E-2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  <c r="U3789" s="11"/>
      <c r="V3789" s="11"/>
      <c r="W3789" s="11"/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5">
        <f t="shared" si="355"/>
        <v>2E-3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  <c r="U3790" s="11"/>
      <c r="V3790" s="11"/>
      <c r="W3790" s="11"/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5">
        <f t="shared" si="355"/>
        <v>3.4482758620689655E-2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  <c r="U3791" s="11"/>
      <c r="V3791" s="11"/>
      <c r="W3791" s="11"/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  <c r="U3792" s="11"/>
      <c r="V3792" s="11"/>
      <c r="W3792" s="11"/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  <c r="U3793" s="11"/>
      <c r="V3793" s="11"/>
      <c r="W3793" s="11"/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5">
        <f t="shared" si="355"/>
        <v>5.7142857142857141E-2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  <c r="U3794" s="11"/>
      <c r="V3794" s="11"/>
      <c r="W3794" s="11"/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5">
        <f t="shared" si="355"/>
        <v>5.7471264367816091E-3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  <c r="U3795" s="11"/>
      <c r="V3795" s="11"/>
      <c r="W3795" s="11"/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5">
        <f t="shared" si="355"/>
        <v>0.02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  <c r="U3796" s="11"/>
      <c r="V3796" s="11"/>
      <c r="W3796" s="11"/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5">
        <f t="shared" si="355"/>
        <v>0.2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  <c r="U3797" s="11"/>
      <c r="V3797" s="11"/>
      <c r="W3797" s="11"/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  <c r="U3798" s="11"/>
      <c r="V3798" s="11"/>
      <c r="W3798" s="11"/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5">
        <f t="shared" si="355"/>
        <v>6.8773234200743497E-3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  <c r="U3799" s="11"/>
      <c r="V3799" s="11"/>
      <c r="W3799" s="11"/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5">
        <f t="shared" si="355"/>
        <v>4.8780487804878049E-3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  <c r="U3800" s="11"/>
      <c r="V3800" s="11"/>
      <c r="W3800" s="11"/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5">
        <f t="shared" si="355"/>
        <v>9.9502487562189053E-3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  <c r="U3801" s="11"/>
      <c r="V3801" s="11"/>
      <c r="W3801" s="11"/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5">
        <f t="shared" si="355"/>
        <v>1.8161180476730987E-2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  <c r="U3802" s="11"/>
      <c r="V3802" s="11"/>
      <c r="W3802" s="11"/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5">
        <f t="shared" si="355"/>
        <v>2.1126760563380281E-2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  <c r="U3803" s="11"/>
      <c r="V3803" s="11"/>
      <c r="W3803" s="11"/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  <c r="U3804" s="11"/>
      <c r="V3804" s="11"/>
      <c r="W3804" s="11"/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5">
        <f t="shared" si="355"/>
        <v>1.6963528413910092E-2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  <c r="U3805" s="11"/>
      <c r="V3805" s="11"/>
      <c r="W3805" s="11"/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  <c r="U3806" s="11"/>
      <c r="V3806" s="11"/>
      <c r="W3806" s="11"/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5">
        <f t="shared" si="355"/>
        <v>0.66666666666666663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  <c r="U3807" s="11"/>
      <c r="V3807" s="11"/>
      <c r="W3807" s="11"/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5">
        <f t="shared" si="355"/>
        <v>0.2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  <c r="U3808" s="11"/>
      <c r="V3808" s="11"/>
      <c r="W3808" s="11"/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5">
        <f t="shared" si="355"/>
        <v>1.9780219780219779E-2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  <c r="U3809" s="11"/>
      <c r="V3809" s="11"/>
      <c r="W3809" s="11"/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5">
        <f t="shared" si="355"/>
        <v>2.4E-2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  <c r="U3810" s="11"/>
      <c r="V3810" s="11"/>
      <c r="W3810" s="11"/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5">
        <f t="shared" si="355"/>
        <v>1.8765432098765432E-2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  <c r="U3811" s="11"/>
      <c r="V3811" s="11"/>
      <c r="W3811" s="11"/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5">
        <f t="shared" si="355"/>
        <v>1.4238773274917854E-2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  <c r="U3812" s="11"/>
      <c r="V3812" s="11"/>
      <c r="W3812" s="11"/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5">
        <f t="shared" si="355"/>
        <v>2.3030303030303029E-2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  <c r="U3813" s="11"/>
      <c r="V3813" s="11"/>
      <c r="W3813" s="11"/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5">
        <f t="shared" si="355"/>
        <v>5.0205385668644457E-3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  <c r="U3814" s="11"/>
      <c r="V3814" s="11"/>
      <c r="W3814" s="11"/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5">
        <f t="shared" si="355"/>
        <v>1.2735909131646848E-2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  <c r="U3815" s="11"/>
      <c r="V3815" s="11"/>
      <c r="W3815" s="11"/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5">
        <f t="shared" si="355"/>
        <v>1.6175071360608945E-2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  <c r="U3816" s="11"/>
      <c r="V3816" s="11"/>
      <c r="W3816" s="11"/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5">
        <f t="shared" si="355"/>
        <v>1.9999800001999982E-2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  <c r="U3817" s="11"/>
      <c r="V3817" s="11"/>
      <c r="W3817" s="11"/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5">
        <f t="shared" si="355"/>
        <v>2.0686917481563486E-2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  <c r="U3818" s="11"/>
      <c r="V3818" s="11"/>
      <c r="W3818" s="11"/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5">
        <f t="shared" si="355"/>
        <v>9.324009324009324E-3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  <c r="U3819" s="11"/>
      <c r="V3819" s="11"/>
      <c r="W3819" s="11"/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5">
        <f t="shared" si="355"/>
        <v>1.7543859649122806E-2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  <c r="U3820" s="11"/>
      <c r="V3820" s="11"/>
      <c r="W3820" s="11"/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5">
        <f t="shared" si="355"/>
        <v>2.4436090225563908E-2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  <c r="U3821" s="11"/>
      <c r="V3821" s="11"/>
      <c r="W3821" s="11"/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5">
        <f t="shared" si="355"/>
        <v>4.6511627906976744E-2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  <c r="U3822" s="11"/>
      <c r="V3822" s="11"/>
      <c r="W3822" s="11"/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5">
        <f t="shared" si="355"/>
        <v>1.257174091281771E-2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  <c r="U3823" s="11"/>
      <c r="V3823" s="11"/>
      <c r="W3823" s="11"/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5">
        <f t="shared" si="355"/>
        <v>1.3815669878203964E-2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  <c r="U3824" s="11"/>
      <c r="V3824" s="11"/>
      <c r="W3824" s="11"/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5">
        <f t="shared" si="355"/>
        <v>1.5471698113207547E-2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  <c r="U3825" s="11"/>
      <c r="V3825" s="11"/>
      <c r="W3825" s="11"/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5">
        <f t="shared" si="355"/>
        <v>2.5925925925925925E-2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  <c r="U3826" s="11"/>
      <c r="V3826" s="11"/>
      <c r="W3826" s="11"/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5">
        <f t="shared" si="355"/>
        <v>9.2961487383798145E-3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  <c r="U3827" s="11"/>
      <c r="V3827" s="11"/>
      <c r="W3827" s="11"/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5">
        <f t="shared" si="355"/>
        <v>3.6363636363636362E-2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  <c r="U3828" s="11"/>
      <c r="V3828" s="11"/>
      <c r="W3828" s="11"/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5">
        <f t="shared" si="355"/>
        <v>1.4192139737991267E-2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  <c r="U3829" s="11"/>
      <c r="V3829" s="11"/>
      <c r="W3829" s="11"/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5">
        <f t="shared" si="355"/>
        <v>5.5999999999999999E-3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  <c r="U3830" s="11"/>
      <c r="V3830" s="11"/>
      <c r="W3830" s="11"/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5">
        <f t="shared" si="355"/>
        <v>1.5968063872255488E-2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  <c r="U3831" s="11"/>
      <c r="V3831" s="11"/>
      <c r="W3831" s="11"/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5">
        <f t="shared" si="355"/>
        <v>1.3333333333333334E-2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  <c r="U3832" s="11"/>
      <c r="V3832" s="11"/>
      <c r="W3832" s="11"/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5">
        <f t="shared" si="355"/>
        <v>1.6977608420893776E-2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  <c r="U3833" s="11"/>
      <c r="V3833" s="11"/>
      <c r="W3833" s="11"/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5">
        <f t="shared" si="355"/>
        <v>7.1656050955414014E-3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  <c r="U3834" s="11"/>
      <c r="V3834" s="11"/>
      <c r="W3834" s="11"/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5">
        <f t="shared" si="355"/>
        <v>1.4285714285714285E-2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  <c r="U3835" s="11"/>
      <c r="V3835" s="11"/>
      <c r="W3835" s="11"/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5">
        <f t="shared" si="355"/>
        <v>1.742586365025986E-2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  <c r="U3836" s="11"/>
      <c r="V3836" s="11"/>
      <c r="W3836" s="11"/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5">
        <f t="shared" si="355"/>
        <v>2.5000000000000001E-2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  <c r="U3837" s="11"/>
      <c r="V3837" s="11"/>
      <c r="W3837" s="11"/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5">
        <f t="shared" si="355"/>
        <v>1.5555555555555555E-2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  <c r="U3838" s="11"/>
      <c r="V3838" s="11"/>
      <c r="W3838" s="11"/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5">
        <f t="shared" si="355"/>
        <v>8.3251714005876595E-3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  <c r="U3839" s="11"/>
      <c r="V3839" s="11"/>
      <c r="W3839" s="11"/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5">
        <f t="shared" si="355"/>
        <v>9.9182734269618353E-4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  <c r="U3840" s="11"/>
      <c r="V3840" s="11"/>
      <c r="W3840" s="11"/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5">
        <f t="shared" si="355"/>
        <v>1.580246913580247E-2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  <c r="U3841" s="11"/>
      <c r="V3841" s="11"/>
      <c r="W3841" s="11"/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6500</v>
      </c>
      <c r="P3842" s="5">
        <f t="shared" si="355"/>
        <v>4.6153846153846156E-2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  <c r="U3842" s="11"/>
      <c r="V3842" s="11"/>
      <c r="W3842" s="11"/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(E3843/D3843)*100</f>
        <v>8.7200000000000006</v>
      </c>
      <c r="P3843" s="5">
        <f t="shared" ref="P3843:P3906" si="361">AVERAGE(L3843/E3843)</f>
        <v>3.8990825688073397E-2</v>
      </c>
      <c r="Q3843" t="str">
        <f t="shared" ref="Q3843:Q3906" si="362">LEFT(N3843,FIND("/",N3843)-1)</f>
        <v>theater</v>
      </c>
      <c r="R3843" t="str">
        <f t="shared" ref="R3843:R3906" si="363">MID(N3843,FIND("/",N3843)+1,LEN(N3843))</f>
        <v>plays</v>
      </c>
      <c r="S3843" s="11">
        <f t="shared" ref="S3843:S3906" si="364">J3843/$Z$4+25569</f>
        <v>41780.785729166666</v>
      </c>
      <c r="T3843" s="11">
        <f t="shared" ref="T3843:T3906" si="365">I3843/$Z$4+DATE(1970,1,1)</f>
        <v>41840.785729166666</v>
      </c>
      <c r="U3843" s="11"/>
      <c r="V3843" s="11"/>
      <c r="W3843" s="11"/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5">
        <f t="shared" si="361"/>
        <v>2.0966271649954422E-2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  <c r="U3844" s="11"/>
      <c r="V3844" s="11"/>
      <c r="W3844" s="11"/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5">
        <f t="shared" si="361"/>
        <v>1.7840375586854459E-2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  <c r="U3845" s="11"/>
      <c r="V3845" s="11"/>
      <c r="W3845" s="11"/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5">
        <f t="shared" si="361"/>
        <v>1.2297097884899164E-2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  <c r="U3846" s="11"/>
      <c r="V3846" s="11"/>
      <c r="W3846" s="11"/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5">
        <f t="shared" si="361"/>
        <v>1.4251781472684086E-2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  <c r="U3847" s="11"/>
      <c r="V3847" s="11"/>
      <c r="W3847" s="11"/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5">
        <f t="shared" si="361"/>
        <v>4.2328042328042326E-2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  <c r="U3848" s="11"/>
      <c r="V3848" s="11"/>
      <c r="W3848" s="11"/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5">
        <f t="shared" si="361"/>
        <v>5.3034767236299352E-3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  <c r="U3849" s="11"/>
      <c r="V3849" s="11"/>
      <c r="W3849" s="11"/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5">
        <f t="shared" si="361"/>
        <v>2.0197275716298733E-2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  <c r="U3850" s="11"/>
      <c r="V3850" s="11"/>
      <c r="W3850" s="11"/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5">
        <f t="shared" si="361"/>
        <v>1.3251301467108376E-2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  <c r="U3851" s="11"/>
      <c r="V3851" s="11"/>
      <c r="W3851" s="11"/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5">
        <f t="shared" si="361"/>
        <v>0.10526315789473684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  <c r="U3852" s="11"/>
      <c r="V3852" s="11"/>
      <c r="W3852" s="11"/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5">
        <f t="shared" si="361"/>
        <v>2.8169014084507043E-2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  <c r="U3853" s="11"/>
      <c r="V3853" s="11"/>
      <c r="W3853" s="11"/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5">
        <f t="shared" si="361"/>
        <v>0.1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  <c r="U3854" s="11"/>
      <c r="V3854" s="11"/>
      <c r="W3854" s="11"/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5">
        <f t="shared" si="361"/>
        <v>7.6923076923076927E-2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  <c r="U3855" s="11"/>
      <c r="V3855" s="11"/>
      <c r="W3855" s="11"/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5">
        <f t="shared" si="361"/>
        <v>1.1185682326621925E-2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  <c r="U3856" s="11"/>
      <c r="V3856" s="11"/>
      <c r="W3856" s="11"/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5">
        <f t="shared" si="361"/>
        <v>0.04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  <c r="U3857" s="11"/>
      <c r="V3857" s="11"/>
      <c r="W3857" s="11"/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  <c r="U3858" s="11"/>
      <c r="V3858" s="11"/>
      <c r="W3858" s="11"/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5">
        <f t="shared" si="361"/>
        <v>1.5384615384615385E-2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  <c r="U3859" s="11"/>
      <c r="V3859" s="11"/>
      <c r="W3859" s="11"/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5">
        <f t="shared" si="361"/>
        <v>0.1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  <c r="U3860" s="11"/>
      <c r="V3860" s="11"/>
      <c r="W3860" s="11"/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  <c r="U3861" s="11"/>
      <c r="V3861" s="11"/>
      <c r="W3861" s="11"/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5">
        <f t="shared" si="361"/>
        <v>1.2264150943396227E-2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  <c r="U3862" s="11"/>
      <c r="V3862" s="11"/>
      <c r="W3862" s="11"/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5">
        <f t="shared" si="361"/>
        <v>0.01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  <c r="U3863" s="11"/>
      <c r="V3863" s="11"/>
      <c r="W3863" s="11"/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  <c r="U3864" s="11"/>
      <c r="V3864" s="11"/>
      <c r="W3864" s="11"/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  <c r="U3865" s="11"/>
      <c r="V3865" s="11"/>
      <c r="W3865" s="11"/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5">
        <f t="shared" si="361"/>
        <v>0.05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  <c r="U3866" s="11"/>
      <c r="V3866" s="11"/>
      <c r="W3866" s="11"/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5">
        <f t="shared" si="361"/>
        <v>2.1538461538461538E-2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  <c r="U3867" s="11"/>
      <c r="V3867" s="11"/>
      <c r="W3867" s="11"/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5">
        <f t="shared" si="361"/>
        <v>0.18181818181818182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  <c r="U3868" s="11"/>
      <c r="V3868" s="11"/>
      <c r="W3868" s="11"/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5">
        <f t="shared" si="361"/>
        <v>1.9920318725099601E-2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  <c r="U3869" s="11"/>
      <c r="V3869" s="11"/>
      <c r="W3869" s="11"/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5">
        <f t="shared" si="361"/>
        <v>0.1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  <c r="U3870" s="11"/>
      <c r="V3870" s="11"/>
      <c r="W3870" s="11"/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5">
        <f t="shared" si="361"/>
        <v>3.3185840707964605E-2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  <c r="U3871" s="11"/>
      <c r="V3871" s="11"/>
      <c r="W3871" s="11"/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5">
        <f t="shared" si="361"/>
        <v>6.6666666666666671E-3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  <c r="U3872" s="11"/>
      <c r="V3872" s="11"/>
      <c r="W3872" s="11"/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5">
        <f t="shared" si="361"/>
        <v>7.4999999999999997E-2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  <c r="U3873" s="11"/>
      <c r="V3873" s="11"/>
      <c r="W3873" s="11"/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  <c r="U3874" s="11"/>
      <c r="V3874" s="11"/>
      <c r="W3874" s="11"/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  <c r="U3875" s="11"/>
      <c r="V3875" s="11"/>
      <c r="W3875" s="11"/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  <c r="U3876" s="11"/>
      <c r="V3876" s="11"/>
      <c r="W3876" s="11"/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  <c r="U3877" s="11"/>
      <c r="V3877" s="11"/>
      <c r="W3877" s="11"/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5">
        <f t="shared" si="361"/>
        <v>2.2340942204953862E-2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  <c r="U3878" s="11"/>
      <c r="V3878" s="11"/>
      <c r="W3878" s="11"/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5">
        <f t="shared" si="361"/>
        <v>1.1281224818694601E-2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  <c r="U3879" s="11"/>
      <c r="V3879" s="11"/>
      <c r="W3879" s="11"/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5">
        <f t="shared" si="361"/>
        <v>0.1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  <c r="U3880" s="11"/>
      <c r="V3880" s="11"/>
      <c r="W3880" s="11"/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  <c r="U3881" s="11"/>
      <c r="V3881" s="11"/>
      <c r="W3881" s="11"/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5">
        <f t="shared" si="361"/>
        <v>1.7346938775510204E-2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  <c r="U3882" s="11"/>
      <c r="V3882" s="11"/>
      <c r="W3882" s="11"/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5">
        <f t="shared" si="361"/>
        <v>0.04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  <c r="U3883" s="11"/>
      <c r="V3883" s="11"/>
      <c r="W3883" s="11"/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  <c r="U3884" s="11"/>
      <c r="V3884" s="11"/>
      <c r="W3884" s="11"/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  <c r="U3885" s="11"/>
      <c r="V3885" s="11"/>
      <c r="W3885" s="11"/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  <c r="U3886" s="11"/>
      <c r="V3886" s="11"/>
      <c r="W3886" s="11"/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  <c r="U3887" s="11"/>
      <c r="V3887" s="11"/>
      <c r="W3887" s="11"/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  <c r="U3888" s="11"/>
      <c r="V3888" s="11"/>
      <c r="W3888" s="11"/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5">
        <f t="shared" si="361"/>
        <v>5.7142857142857141E-2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  <c r="U3889" s="11"/>
      <c r="V3889" s="11"/>
      <c r="W3889" s="11"/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5">
        <f t="shared" si="361"/>
        <v>2.5830258302583026E-2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  <c r="U3890" s="11"/>
      <c r="V3890" s="11"/>
      <c r="W3890" s="11"/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5">
        <f t="shared" si="361"/>
        <v>7.6271186440677971E-2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  <c r="U3891" s="11"/>
      <c r="V3891" s="11"/>
      <c r="W3891" s="11"/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5">
        <f t="shared" si="361"/>
        <v>3.1695721077654518E-3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  <c r="U3892" s="11"/>
      <c r="V3892" s="11"/>
      <c r="W3892" s="11"/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5">
        <f t="shared" si="361"/>
        <v>2.6923076923076925E-2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  <c r="U3893" s="11"/>
      <c r="V3893" s="11"/>
      <c r="W3893" s="11"/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  <c r="U3894" s="11"/>
      <c r="V3894" s="11"/>
      <c r="W3894" s="11"/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5">
        <f t="shared" si="361"/>
        <v>7.7958236658932714E-3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  <c r="U3895" s="11"/>
      <c r="V3895" s="11"/>
      <c r="W3895" s="11"/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5">
        <f t="shared" si="361"/>
        <v>2.1153846153846155E-2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  <c r="U3896" s="11"/>
      <c r="V3896" s="11"/>
      <c r="W3896" s="11"/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5">
        <f t="shared" si="361"/>
        <v>0.02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  <c r="U3897" s="11"/>
      <c r="V3897" s="11"/>
      <c r="W3897" s="11"/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5">
        <f t="shared" si="361"/>
        <v>2.3529411764705882E-2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  <c r="U3898" s="11"/>
      <c r="V3898" s="11"/>
      <c r="W3898" s="11"/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5">
        <f t="shared" si="361"/>
        <v>2.2727272727272728E-2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  <c r="U3899" s="11"/>
      <c r="V3899" s="11"/>
      <c r="W3899" s="11"/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5">
        <f t="shared" si="361"/>
        <v>1.9656019656019656E-2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  <c r="U3900" s="11"/>
      <c r="V3900" s="11"/>
      <c r="W3900" s="11"/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5">
        <f t="shared" si="361"/>
        <v>1.6E-2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  <c r="U3901" s="11"/>
      <c r="V3901" s="11"/>
      <c r="W3901" s="11"/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5">
        <f t="shared" si="361"/>
        <v>3.7037037037037035E-2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  <c r="U3902" s="11"/>
      <c r="V3902" s="11"/>
      <c r="W3902" s="11"/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5">
        <f t="shared" si="361"/>
        <v>0.04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  <c r="U3903" s="11"/>
      <c r="V3903" s="11"/>
      <c r="W3903" s="11"/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5">
        <f t="shared" si="361"/>
        <v>2.1160409556313993E-2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  <c r="U3904" s="11"/>
      <c r="V3904" s="11"/>
      <c r="W3904" s="11"/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  <c r="U3905" s="11"/>
      <c r="V3905" s="11"/>
      <c r="W3905" s="11"/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0.03</v>
      </c>
      <c r="P3906" s="5">
        <f t="shared" si="361"/>
        <v>0.66666666666666663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  <c r="U3906" s="11"/>
      <c r="V3906" s="11"/>
      <c r="W3906" s="11"/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(E3907/D3907)*100</f>
        <v>11.533333333333333</v>
      </c>
      <c r="P3907" s="5">
        <f t="shared" ref="P3907:P3970" si="367">AVERAGE(L3907/E3907)</f>
        <v>4.046242774566474E-2</v>
      </c>
      <c r="Q3907" t="str">
        <f t="shared" ref="Q3907:Q3970" si="368">LEFT(N3907,FIND("/",N3907)-1)</f>
        <v>theater</v>
      </c>
      <c r="R3907" t="str">
        <f t="shared" ref="R3907:R3970" si="369">MID(N3907,FIND("/",N3907)+1,LEN(N3907))</f>
        <v>plays</v>
      </c>
      <c r="S3907" s="11">
        <f t="shared" ref="S3907:S3970" si="370">J3907/$Z$4+25569</f>
        <v>42124.623877314814</v>
      </c>
      <c r="T3907" s="11">
        <f t="shared" ref="T3907:T3970" si="371">I3907/$Z$4+DATE(1970,1,1)</f>
        <v>42166.958333333328</v>
      </c>
      <c r="U3907" s="11"/>
      <c r="V3907" s="11"/>
      <c r="W3907" s="11"/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5">
        <f t="shared" si="367"/>
        <v>1.5841584158415842E-2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  <c r="U3908" s="11"/>
      <c r="V3908" s="11"/>
      <c r="W3908" s="11"/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5">
        <f t="shared" si="367"/>
        <v>2.6143790849673203E-2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  <c r="U3909" s="11"/>
      <c r="V3909" s="11"/>
      <c r="W3909" s="11"/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5">
        <f t="shared" si="367"/>
        <v>6.1538461538461542E-2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  <c r="U3910" s="11"/>
      <c r="V3910" s="11"/>
      <c r="W3910" s="11"/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5">
        <f t="shared" si="367"/>
        <v>2.9629629629629631E-2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  <c r="U3911" s="11"/>
      <c r="V3911" s="11"/>
      <c r="W3911" s="11"/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5">
        <f t="shared" si="367"/>
        <v>1.6216216216216217E-2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  <c r="U3912" s="11"/>
      <c r="V3912" s="11"/>
      <c r="W3912" s="11"/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5">
        <f t="shared" si="367"/>
        <v>1.2028065486134313E-2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  <c r="U3913" s="11"/>
      <c r="V3913" s="11"/>
      <c r="W3913" s="11"/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  <c r="U3914" s="11"/>
      <c r="V3914" s="11"/>
      <c r="W3914" s="11"/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5">
        <f t="shared" si="367"/>
        <v>7.0000000000000001E-3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  <c r="U3915" s="11"/>
      <c r="V3915" s="11"/>
      <c r="W3915" s="11"/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5">
        <f t="shared" si="367"/>
        <v>2.9702970297029702E-2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  <c r="U3916" s="11"/>
      <c r="V3916" s="11"/>
      <c r="W3916" s="11"/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5">
        <f t="shared" si="367"/>
        <v>0.2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  <c r="U3917" s="11"/>
      <c r="V3917" s="11"/>
      <c r="W3917" s="11"/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  <c r="U3918" s="11"/>
      <c r="V3918" s="11"/>
      <c r="W3918" s="11"/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5">
        <f t="shared" si="367"/>
        <v>0.1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  <c r="U3919" s="11"/>
      <c r="V3919" s="11"/>
      <c r="W3919" s="11"/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5">
        <f t="shared" si="367"/>
        <v>2.5000000000000001E-2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  <c r="U3920" s="11"/>
      <c r="V3920" s="11"/>
      <c r="W3920" s="11"/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5">
        <f t="shared" si="367"/>
        <v>3.3333333333333333E-2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  <c r="U3921" s="11"/>
      <c r="V3921" s="11"/>
      <c r="W3921" s="11"/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5">
        <f t="shared" si="367"/>
        <v>2.2222222222222223E-2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  <c r="U3922" s="11"/>
      <c r="V3922" s="11"/>
      <c r="W3922" s="11"/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  <c r="U3923" s="11"/>
      <c r="V3923" s="11"/>
      <c r="W3923" s="11"/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5">
        <f t="shared" si="367"/>
        <v>9.8360655737704916E-2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  <c r="U3924" s="11"/>
      <c r="V3924" s="11"/>
      <c r="W3924" s="11"/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5">
        <f t="shared" si="367"/>
        <v>1.2283236994219654E-2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  <c r="U3925" s="11"/>
      <c r="V3925" s="11"/>
      <c r="W3925" s="11"/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5">
        <f t="shared" si="367"/>
        <v>1.7467248908296942E-2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  <c r="U3926" s="11"/>
      <c r="V3926" s="11"/>
      <c r="W3926" s="11"/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5">
        <f t="shared" si="367"/>
        <v>0.2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  <c r="U3927" s="11"/>
      <c r="V3927" s="11"/>
      <c r="W3927" s="11"/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5">
        <f t="shared" si="367"/>
        <v>6.6666666666666666E-2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  <c r="U3928" s="11"/>
      <c r="V3928" s="11"/>
      <c r="W3928" s="11"/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5">
        <f t="shared" si="367"/>
        <v>0.08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  <c r="U3929" s="11"/>
      <c r="V3929" s="11"/>
      <c r="W3929" s="11"/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5">
        <f t="shared" si="367"/>
        <v>1.0752688172043012E-2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  <c r="U3930" s="11"/>
      <c r="V3930" s="11"/>
      <c r="W3930" s="11"/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5">
        <f t="shared" si="367"/>
        <v>3.0905077262693158E-2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  <c r="U3931" s="11"/>
      <c r="V3931" s="11"/>
      <c r="W3931" s="11"/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  <c r="U3932" s="11"/>
      <c r="V3932" s="11"/>
      <c r="W3932" s="11"/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  <c r="U3933" s="11"/>
      <c r="V3933" s="11"/>
      <c r="W3933" s="11"/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  <c r="U3934" s="11"/>
      <c r="V3934" s="11"/>
      <c r="W3934" s="11"/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5">
        <f t="shared" si="367"/>
        <v>1.0889292196007259E-2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  <c r="U3935" s="11"/>
      <c r="V3935" s="11"/>
      <c r="W3935" s="11"/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5">
        <f t="shared" si="367"/>
        <v>2.181818181818182E-2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  <c r="U3936" s="11"/>
      <c r="V3936" s="11"/>
      <c r="W3936" s="11"/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5">
        <f t="shared" si="367"/>
        <v>1.7490494296577948E-2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  <c r="U3937" s="11"/>
      <c r="V3937" s="11"/>
      <c r="W3937" s="11"/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  <c r="U3938" s="11"/>
      <c r="V3938" s="11"/>
      <c r="W3938" s="11"/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5">
        <f t="shared" si="367"/>
        <v>4.0241448692152921E-3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  <c r="U3939" s="11"/>
      <c r="V3939" s="11"/>
      <c r="W3939" s="11"/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5">
        <f t="shared" si="367"/>
        <v>1.2594458438287154E-2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  <c r="U3940" s="11"/>
      <c r="V3940" s="11"/>
      <c r="W3940" s="11"/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5">
        <f t="shared" si="367"/>
        <v>0.2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  <c r="U3941" s="11"/>
      <c r="V3941" s="11"/>
      <c r="W3941" s="11"/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5">
        <f t="shared" si="367"/>
        <v>0.18181818181818182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  <c r="U3942" s="11"/>
      <c r="V3942" s="11"/>
      <c r="W3942" s="11"/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5">
        <f t="shared" si="367"/>
        <v>0.04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  <c r="U3943" s="11"/>
      <c r="V3943" s="11"/>
      <c r="W3943" s="11"/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  <c r="U3944" s="11"/>
      <c r="V3944" s="11"/>
      <c r="W3944" s="11"/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5">
        <f t="shared" si="367"/>
        <v>7.2951739618406283E-3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  <c r="U3945" s="11"/>
      <c r="V3945" s="11"/>
      <c r="W3945" s="11"/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  <c r="U3946" s="11"/>
      <c r="V3946" s="11"/>
      <c r="W3946" s="11"/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5">
        <f t="shared" si="367"/>
        <v>0.2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  <c r="U3947" s="11"/>
      <c r="V3947" s="11"/>
      <c r="W3947" s="11"/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5">
        <f t="shared" si="367"/>
        <v>2.564102564102564E-2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  <c r="U3948" s="11"/>
      <c r="V3948" s="11"/>
      <c r="W3948" s="11"/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5">
        <f t="shared" si="367"/>
        <v>1.9801980198019802E-2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  <c r="U3949" s="11"/>
      <c r="V3949" s="11"/>
      <c r="W3949" s="11"/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  <c r="U3950" s="11"/>
      <c r="V3950" s="11"/>
      <c r="W3950" s="11"/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5">
        <f t="shared" si="367"/>
        <v>2.0291693088142042E-2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  <c r="U3951" s="11"/>
      <c r="V3951" s="11"/>
      <c r="W3951" s="11"/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5">
        <f t="shared" si="367"/>
        <v>0.04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  <c r="U3952" s="11"/>
      <c r="V3952" s="11"/>
      <c r="W3952" s="11"/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  <c r="U3953" s="11"/>
      <c r="V3953" s="11"/>
      <c r="W3953" s="11"/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5">
        <f t="shared" si="367"/>
        <v>0.04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  <c r="U3954" s="11"/>
      <c r="V3954" s="11"/>
      <c r="W3954" s="11"/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  <c r="U3955" s="11"/>
      <c r="V3955" s="11"/>
      <c r="W3955" s="11"/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  <c r="U3956" s="11"/>
      <c r="V3956" s="11"/>
      <c r="W3956" s="11"/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5">
        <f t="shared" si="367"/>
        <v>1.8823529411764704E-2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  <c r="U3957" s="11"/>
      <c r="V3957" s="11"/>
      <c r="W3957" s="11"/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  <c r="U3958" s="11"/>
      <c r="V3958" s="11"/>
      <c r="W3958" s="11"/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5">
        <f t="shared" si="367"/>
        <v>0.14285714285714285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  <c r="U3959" s="11"/>
      <c r="V3959" s="11"/>
      <c r="W3959" s="11"/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5">
        <f t="shared" si="367"/>
        <v>2.4960998439937598E-2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  <c r="U3960" s="11"/>
      <c r="V3960" s="11"/>
      <c r="W3960" s="11"/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5">
        <f t="shared" si="367"/>
        <v>4.1095890410958902E-2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  <c r="U3961" s="11"/>
      <c r="V3961" s="11"/>
      <c r="W3961" s="11"/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5">
        <f t="shared" si="367"/>
        <v>8.8888888888888892E-2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  <c r="U3962" s="11"/>
      <c r="V3962" s="11"/>
      <c r="W3962" s="11"/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5">
        <f t="shared" si="367"/>
        <v>9.5238095238095233E-2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  <c r="U3963" s="11"/>
      <c r="V3963" s="11"/>
      <c r="W3963" s="11"/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5">
        <f t="shared" si="367"/>
        <v>6.6666666666666666E-2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  <c r="U3964" s="11"/>
      <c r="V3964" s="11"/>
      <c r="W3964" s="11"/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  <c r="U3965" s="11"/>
      <c r="V3965" s="11"/>
      <c r="W3965" s="11"/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5">
        <f t="shared" si="367"/>
        <v>2.3809523809523808E-2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  <c r="U3966" s="11"/>
      <c r="V3966" s="11"/>
      <c r="W3966" s="11"/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5">
        <f t="shared" si="367"/>
        <v>1.4035087719298246E-2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  <c r="U3967" s="11"/>
      <c r="V3967" s="11"/>
      <c r="W3967" s="11"/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5">
        <f t="shared" si="367"/>
        <v>4.4444444444444446E-2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  <c r="U3968" s="11"/>
      <c r="V3968" s="11"/>
      <c r="W3968" s="11"/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5">
        <f t="shared" si="367"/>
        <v>2.4390243902439025E-2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  <c r="U3969" s="11"/>
      <c r="V3969" s="11"/>
      <c r="W3969" s="11"/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10.54</v>
      </c>
      <c r="P3970" s="5">
        <f t="shared" si="367"/>
        <v>2.0872865275142316E-2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  <c r="U3970" s="11"/>
      <c r="V3970" s="11"/>
      <c r="W3970" s="11"/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(E3971/D3971)*100</f>
        <v>7.4690265486725664</v>
      </c>
      <c r="P3971" s="5">
        <f t="shared" ref="P3971:P4034" si="373">AVERAGE(L3971/E3971)</f>
        <v>2.843601895734597E-2</v>
      </c>
      <c r="Q3971" t="str">
        <f t="shared" ref="Q3971:Q4034" si="374">LEFT(N3971,FIND("/",N3971)-1)</f>
        <v>theater</v>
      </c>
      <c r="R3971" t="str">
        <f t="shared" ref="R3971:R4034" si="375">MID(N3971,FIND("/",N3971)+1,LEN(N3971))</f>
        <v>plays</v>
      </c>
      <c r="S3971" s="11">
        <f t="shared" ref="S3971:S4034" si="376">J3971/$Z$4+25569</f>
        <v>42601.854699074072</v>
      </c>
      <c r="T3971" s="11">
        <f t="shared" ref="T3971:T4034" si="377">I3971/$Z$4+DATE(1970,1,1)</f>
        <v>42611.163194444445</v>
      </c>
      <c r="U3971" s="11"/>
      <c r="V3971" s="11"/>
      <c r="W3971" s="11"/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5">
        <f t="shared" si="373"/>
        <v>0.18181818181818182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  <c r="U3972" s="11"/>
      <c r="V3972" s="11"/>
      <c r="W3972" s="11"/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5">
        <f t="shared" si="373"/>
        <v>4.4117647058823532E-2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  <c r="U3973" s="11"/>
      <c r="V3973" s="11"/>
      <c r="W3973" s="11"/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5">
        <f t="shared" si="373"/>
        <v>3.7914691943127965E-2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  <c r="U3974" s="11"/>
      <c r="V3974" s="11"/>
      <c r="W3974" s="11"/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5">
        <f t="shared" si="373"/>
        <v>9.475032010243278E-3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  <c r="U3975" s="11"/>
      <c r="V3975" s="11"/>
      <c r="W3975" s="11"/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5">
        <f t="shared" si="373"/>
        <v>3.4375000000000003E-2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  <c r="U3976" s="11"/>
      <c r="V3976" s="11"/>
      <c r="W3976" s="11"/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  <c r="U3977" s="11"/>
      <c r="V3977" s="11"/>
      <c r="W3977" s="11"/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5">
        <f t="shared" si="373"/>
        <v>1.6129032258064516E-2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  <c r="U3978" s="11"/>
      <c r="V3978" s="11"/>
      <c r="W3978" s="11"/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5">
        <f t="shared" si="373"/>
        <v>4.5977011494252873E-3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  <c r="U3979" s="11"/>
      <c r="V3979" s="11"/>
      <c r="W3979" s="11"/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5">
        <f t="shared" si="373"/>
        <v>3.7383177570093455E-2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  <c r="U3980" s="11"/>
      <c r="V3980" s="11"/>
      <c r="W3980" s="11"/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5">
        <f t="shared" si="373"/>
        <v>5.4545454545454543E-2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  <c r="U3981" s="11"/>
      <c r="V3981" s="11"/>
      <c r="W3981" s="11"/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5">
        <f t="shared" si="373"/>
        <v>1.5555555555555555E-2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  <c r="U3982" s="11"/>
      <c r="V3982" s="11"/>
      <c r="W3982" s="11"/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5">
        <f t="shared" si="373"/>
        <v>5.7142857142857143E-3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  <c r="U3983" s="11"/>
      <c r="V3983" s="11"/>
      <c r="W3983" s="11"/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5">
        <f t="shared" si="373"/>
        <v>2.9411764705882353E-2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  <c r="U3984" s="11"/>
      <c r="V3984" s="11"/>
      <c r="W3984" s="11"/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5">
        <f t="shared" si="373"/>
        <v>1.1864843951508899E-2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  <c r="U3985" s="11"/>
      <c r="V3985" s="11"/>
      <c r="W3985" s="11"/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5">
        <f t="shared" si="373"/>
        <v>0.10526315789473684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  <c r="U3986" s="11"/>
      <c r="V3986" s="11"/>
      <c r="W3986" s="11"/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5">
        <f t="shared" si="373"/>
        <v>2.9641185647425898E-2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  <c r="U3987" s="11"/>
      <c r="V3987" s="11"/>
      <c r="W3987" s="11"/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5">
        <f t="shared" si="373"/>
        <v>2.663934426229508E-2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  <c r="U3988" s="11"/>
      <c r="V3988" s="11"/>
      <c r="W3988" s="11"/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5">
        <f t="shared" si="373"/>
        <v>8.6092715231788075E-2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  <c r="U3989" s="11"/>
      <c r="V3989" s="11"/>
      <c r="W3989" s="11"/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5">
        <f t="shared" si="373"/>
        <v>0.125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  <c r="U3990" s="11"/>
      <c r="V3990" s="11"/>
      <c r="W3990" s="11"/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  <c r="U3991" s="11"/>
      <c r="V3991" s="11"/>
      <c r="W3991" s="11"/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5">
        <f t="shared" si="373"/>
        <v>4.3478260869565216E-2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  <c r="U3992" s="11"/>
      <c r="V3992" s="11"/>
      <c r="W3992" s="11"/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5">
        <f t="shared" si="373"/>
        <v>0.01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  <c r="U3993" s="11"/>
      <c r="V3993" s="11"/>
      <c r="W3993" s="11"/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5">
        <f t="shared" si="373"/>
        <v>1.6635859519408502E-2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  <c r="U3994" s="11"/>
      <c r="V3994" s="11"/>
      <c r="W3994" s="11"/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5">
        <f t="shared" si="373"/>
        <v>0.33333333333333331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  <c r="U3995" s="11"/>
      <c r="V3995" s="11"/>
      <c r="W3995" s="11"/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5">
        <f t="shared" si="373"/>
        <v>0.2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  <c r="U3996" s="11"/>
      <c r="V3996" s="11"/>
      <c r="W3996" s="11"/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5">
        <f t="shared" si="373"/>
        <v>5.7142857142857141E-2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  <c r="U3997" s="11"/>
      <c r="V3997" s="11"/>
      <c r="W3997" s="11"/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5">
        <f t="shared" si="373"/>
        <v>3.4205231388329982E-2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  <c r="U3998" s="11"/>
      <c r="V3998" s="11"/>
      <c r="W3998" s="11"/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  <c r="U3999" s="11"/>
      <c r="V3999" s="11"/>
      <c r="W3999" s="11"/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5">
        <f t="shared" si="373"/>
        <v>1.6783216783216783E-2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  <c r="U4000" s="11"/>
      <c r="V4000" s="11"/>
      <c r="W4000" s="11"/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5">
        <f t="shared" si="373"/>
        <v>1.2110726643598616E-2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  <c r="U4001" s="11"/>
      <c r="V4001" s="11"/>
      <c r="W4001" s="11"/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5">
        <f t="shared" si="373"/>
        <v>0.1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  <c r="U4002" s="11"/>
      <c r="V4002" s="11"/>
      <c r="W4002" s="11"/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5">
        <f t="shared" si="373"/>
        <v>3.0905077262693158E-2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  <c r="U4003" s="11"/>
      <c r="V4003" s="11"/>
      <c r="W4003" s="11"/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5">
        <f t="shared" si="373"/>
        <v>0.17391304347826086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  <c r="U4004" s="11"/>
      <c r="V4004" s="11"/>
      <c r="W4004" s="11"/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5">
        <f t="shared" si="373"/>
        <v>9.9502487562189053E-3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  <c r="U4005" s="11"/>
      <c r="V4005" s="11"/>
      <c r="W4005" s="11"/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  <c r="U4006" s="11"/>
      <c r="V4006" s="11"/>
      <c r="W4006" s="11"/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5">
        <f t="shared" si="373"/>
        <v>0.05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  <c r="U4007" s="11"/>
      <c r="V4007" s="11"/>
      <c r="W4007" s="11"/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5">
        <f t="shared" si="373"/>
        <v>0.5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  <c r="U4008" s="11"/>
      <c r="V4008" s="11"/>
      <c r="W4008" s="11"/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5">
        <f t="shared" si="373"/>
        <v>0.2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  <c r="U4009" s="11"/>
      <c r="V4009" s="11"/>
      <c r="W4009" s="11"/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5">
        <f t="shared" si="373"/>
        <v>6.6666666666666666E-2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  <c r="U4010" s="11"/>
      <c r="V4010" s="11"/>
      <c r="W4010" s="11"/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5">
        <f t="shared" si="373"/>
        <v>0.04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  <c r="U4011" s="11"/>
      <c r="V4011" s="11"/>
      <c r="W4011" s="11"/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5">
        <f t="shared" si="373"/>
        <v>2.1814006888633754E-2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  <c r="U4012" s="11"/>
      <c r="V4012" s="11"/>
      <c r="W4012" s="11"/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5">
        <f t="shared" si="373"/>
        <v>0.21052631578947367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  <c r="U4013" s="11"/>
      <c r="V4013" s="11"/>
      <c r="W4013" s="11"/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  <c r="U4014" s="11"/>
      <c r="V4014" s="11"/>
      <c r="W4014" s="11"/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5">
        <f t="shared" si="373"/>
        <v>7.6923076923076927E-2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  <c r="U4015" s="11"/>
      <c r="V4015" s="11"/>
      <c r="W4015" s="11"/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  <c r="U4016" s="11"/>
      <c r="V4016" s="11"/>
      <c r="W4016" s="11"/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  <c r="U4017" s="11"/>
      <c r="V4017" s="11"/>
      <c r="W4017" s="11"/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5">
        <f t="shared" si="373"/>
        <v>0.1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  <c r="U4018" s="11"/>
      <c r="V4018" s="11"/>
      <c r="W4018" s="11"/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5">
        <f t="shared" si="373"/>
        <v>1.9047619047619049E-2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  <c r="U4019" s="11"/>
      <c r="V4019" s="11"/>
      <c r="W4019" s="11"/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5">
        <f t="shared" si="373"/>
        <v>3.0769230769230771E-2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  <c r="U4020" s="11"/>
      <c r="V4020" s="11"/>
      <c r="W4020" s="11"/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5">
        <f t="shared" si="373"/>
        <v>0.13793103448275862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  <c r="U4021" s="11"/>
      <c r="V4021" s="11"/>
      <c r="W4021" s="11"/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5">
        <f t="shared" si="373"/>
        <v>0.03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  <c r="U4022" s="11"/>
      <c r="V4022" s="11"/>
      <c r="W4022" s="11"/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5">
        <f t="shared" si="373"/>
        <v>1.6E-2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  <c r="U4023" s="11"/>
      <c r="V4023" s="11"/>
      <c r="W4023" s="11"/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5">
        <f t="shared" si="373"/>
        <v>1.5733567606421212E-2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  <c r="U4024" s="11"/>
      <c r="V4024" s="11"/>
      <c r="W4024" s="11"/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  <c r="U4025" s="11"/>
      <c r="V4025" s="11"/>
      <c r="W4025" s="11"/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5">
        <f t="shared" si="373"/>
        <v>0.1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  <c r="U4026" s="11"/>
      <c r="V4026" s="11"/>
      <c r="W4026" s="11"/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5">
        <f t="shared" si="373"/>
        <v>1.6E-2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  <c r="U4027" s="11"/>
      <c r="V4027" s="11"/>
      <c r="W4027" s="11"/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  <c r="U4028" s="11"/>
      <c r="V4028" s="11"/>
      <c r="W4028" s="11"/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5">
        <f t="shared" si="373"/>
        <v>3.255813953488372E-2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  <c r="U4029" s="11"/>
      <c r="V4029" s="11"/>
      <c r="W4029" s="11"/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5">
        <f t="shared" si="373"/>
        <v>1.9607843137254902E-2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  <c r="U4030" s="11"/>
      <c r="V4030" s="11"/>
      <c r="W4030" s="11"/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  <c r="U4031" s="11"/>
      <c r="V4031" s="11"/>
      <c r="W4031" s="11"/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5">
        <f t="shared" si="373"/>
        <v>1.4999999999999999E-2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  <c r="U4032" s="11"/>
      <c r="V4032" s="11"/>
      <c r="W4032" s="11"/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  <c r="U4033" s="11"/>
      <c r="V4033" s="11"/>
      <c r="W4033" s="11"/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6.8287037037037033</v>
      </c>
      <c r="P4034" s="5">
        <f t="shared" si="373"/>
        <v>1.6949152542372881E-2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  <c r="U4034" s="11"/>
      <c r="V4034" s="11"/>
      <c r="W4034" s="11"/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(E4035/D4035)*100</f>
        <v>25.698702928870294</v>
      </c>
      <c r="P4035" s="5">
        <f t="shared" ref="P4035:P4098" si="379">AVERAGE(L4035/E4035)</f>
        <v>1.5304486005350058E-2</v>
      </c>
      <c r="Q4035" t="str">
        <f t="shared" ref="Q4035:Q4098" si="380">LEFT(N4035,FIND("/",N4035)-1)</f>
        <v>theater</v>
      </c>
      <c r="R4035" t="str">
        <f t="shared" ref="R4035:R4098" si="381">MID(N4035,FIND("/",N4035)+1,LEN(N4035))</f>
        <v>plays</v>
      </c>
      <c r="S4035" s="11">
        <f t="shared" ref="S4035:S4098" si="382">J4035/$Z$4+25569</f>
        <v>42614.268796296295</v>
      </c>
      <c r="T4035" s="11">
        <f t="shared" ref="T4035:T4098" si="383">I4035/$Z$4+DATE(1970,1,1)</f>
        <v>42645.375</v>
      </c>
      <c r="U4035" s="11"/>
      <c r="V4035" s="11"/>
      <c r="W4035" s="11"/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5">
        <f t="shared" si="379"/>
        <v>0.01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  <c r="U4036" s="11"/>
      <c r="V4036" s="11"/>
      <c r="W4036" s="11"/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5">
        <f t="shared" si="379"/>
        <v>6.7842605156037995E-3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  <c r="U4037" s="11"/>
      <c r="V4037" s="11"/>
      <c r="W4037" s="11"/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5">
        <f t="shared" si="379"/>
        <v>6.0219624512929506E-3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  <c r="U4038" s="11"/>
      <c r="V4038" s="11"/>
      <c r="W4038" s="11"/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5">
        <f t="shared" si="379"/>
        <v>2.5000000000000001E-2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  <c r="U4039" s="11"/>
      <c r="V4039" s="11"/>
      <c r="W4039" s="11"/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5">
        <f t="shared" si="379"/>
        <v>1.3289036544850499E-2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  <c r="U4040" s="11"/>
      <c r="V4040" s="11"/>
      <c r="W4040" s="11"/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5">
        <f t="shared" si="379"/>
        <v>1.6666666666666666E-2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  <c r="U4041" s="11"/>
      <c r="V4041" s="11"/>
      <c r="W4041" s="11"/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5">
        <f t="shared" si="379"/>
        <v>8.0000000000000004E-4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  <c r="U4042" s="11"/>
      <c r="V4042" s="11"/>
      <c r="W4042" s="11"/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5">
        <f t="shared" si="379"/>
        <v>9.5238095238095233E-2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  <c r="U4043" s="11"/>
      <c r="V4043" s="11"/>
      <c r="W4043" s="11"/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5">
        <f t="shared" si="379"/>
        <v>0.14285714285714285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  <c r="U4044" s="11"/>
      <c r="V4044" s="11"/>
      <c r="W4044" s="11"/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  <c r="U4045" s="11"/>
      <c r="V4045" s="11"/>
      <c r="W4045" s="11"/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5">
        <f t="shared" si="379"/>
        <v>1.7777777777777778E-2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  <c r="U4046" s="11"/>
      <c r="V4046" s="11"/>
      <c r="W4046" s="11"/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  <c r="U4047" s="11"/>
      <c r="V4047" s="11"/>
      <c r="W4047" s="11"/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5">
        <f t="shared" si="379"/>
        <v>2.6086956521739129E-2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  <c r="U4048" s="11"/>
      <c r="V4048" s="11"/>
      <c r="W4048" s="11"/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5">
        <f t="shared" si="379"/>
        <v>3.6363636363636362E-2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  <c r="U4049" s="11"/>
      <c r="V4049" s="11"/>
      <c r="W4049" s="11"/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5">
        <f t="shared" si="379"/>
        <v>3.0323225591469511E-2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  <c r="U4050" s="11"/>
      <c r="V4050" s="11"/>
      <c r="W4050" s="11"/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5">
        <f t="shared" si="379"/>
        <v>6.25E-2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  <c r="U4051" s="11"/>
      <c r="V4051" s="11"/>
      <c r="W4051" s="11"/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  <c r="U4052" s="11"/>
      <c r="V4052" s="11"/>
      <c r="W4052" s="11"/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  <c r="U4053" s="11"/>
      <c r="V4053" s="11"/>
      <c r="W4053" s="11"/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5">
        <f t="shared" si="379"/>
        <v>1.1545293072824156E-2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  <c r="U4054" s="11"/>
      <c r="V4054" s="11"/>
      <c r="W4054" s="11"/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5">
        <f t="shared" si="379"/>
        <v>1.8181818181818181E-2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  <c r="U4055" s="11"/>
      <c r="V4055" s="11"/>
      <c r="W4055" s="11"/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  <c r="U4056" s="11"/>
      <c r="V4056" s="11"/>
      <c r="W4056" s="11"/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5">
        <f t="shared" si="379"/>
        <v>2.383654937570942E-2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  <c r="U4057" s="11"/>
      <c r="V4057" s="11"/>
      <c r="W4057" s="11"/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5">
        <f t="shared" si="379"/>
        <v>1.1320754716981131E-2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  <c r="U4058" s="11"/>
      <c r="V4058" s="11"/>
      <c r="W4058" s="11"/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5">
        <f t="shared" si="379"/>
        <v>7.7419354838709677E-3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  <c r="U4059" s="11"/>
      <c r="V4059" s="11"/>
      <c r="W4059" s="11"/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5">
        <f t="shared" si="379"/>
        <v>4.2105263157894736E-2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  <c r="U4060" s="11"/>
      <c r="V4060" s="11"/>
      <c r="W4060" s="11"/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5">
        <f t="shared" si="379"/>
        <v>2.8000000000000001E-2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  <c r="U4061" s="11"/>
      <c r="V4061" s="11"/>
      <c r="W4061" s="11"/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5">
        <f t="shared" si="379"/>
        <v>1.7543859649122806E-2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  <c r="U4062" s="11"/>
      <c r="V4062" s="11"/>
      <c r="W4062" s="11"/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  <c r="U4063" s="11"/>
      <c r="V4063" s="11"/>
      <c r="W4063" s="11"/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5">
        <f t="shared" si="379"/>
        <v>6.1224489795918364E-3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  <c r="U4064" s="11"/>
      <c r="V4064" s="11"/>
      <c r="W4064" s="11"/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5">
        <f t="shared" si="379"/>
        <v>6.6666666666666666E-2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  <c r="U4065" s="11"/>
      <c r="V4065" s="11"/>
      <c r="W4065" s="11"/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5">
        <f t="shared" si="379"/>
        <v>1.5584415584415584E-2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  <c r="U4066" s="11"/>
      <c r="V4066" s="11"/>
      <c r="W4066" s="11"/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5">
        <f t="shared" si="379"/>
        <v>0.14814814814814814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  <c r="U4067" s="11"/>
      <c r="V4067" s="11"/>
      <c r="W4067" s="11"/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5">
        <f t="shared" si="379"/>
        <v>0.04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  <c r="U4068" s="11"/>
      <c r="V4068" s="11"/>
      <c r="W4068" s="11"/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5">
        <f t="shared" si="379"/>
        <v>5.5829228243021349E-3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  <c r="U4069" s="11"/>
      <c r="V4069" s="11"/>
      <c r="W4069" s="11"/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5">
        <f t="shared" si="379"/>
        <v>2.8612303290414875E-2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  <c r="U4070" s="11"/>
      <c r="V4070" s="11"/>
      <c r="W4070" s="11"/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5">
        <f t="shared" si="379"/>
        <v>3.0232558139534883E-2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  <c r="U4071" s="11"/>
      <c r="V4071" s="11"/>
      <c r="W4071" s="11"/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5">
        <f t="shared" si="379"/>
        <v>3.6363636363636362E-2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  <c r="U4072" s="11"/>
      <c r="V4072" s="11"/>
      <c r="W4072" s="11"/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  <c r="U4073" s="11"/>
      <c r="V4073" s="11"/>
      <c r="W4073" s="11"/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5">
        <f t="shared" si="379"/>
        <v>0.5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  <c r="U4074" s="11"/>
      <c r="V4074" s="11"/>
      <c r="W4074" s="11"/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5">
        <f t="shared" si="379"/>
        <v>5.4054054054054057E-2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  <c r="U4075" s="11"/>
      <c r="V4075" s="11"/>
      <c r="W4075" s="11"/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5">
        <f t="shared" si="379"/>
        <v>2.8571428571428571E-2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  <c r="U4076" s="11"/>
      <c r="V4076" s="11"/>
      <c r="W4076" s="11"/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5">
        <f t="shared" si="379"/>
        <v>2.2569444444444444E-2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  <c r="U4077" s="11"/>
      <c r="V4077" s="11"/>
      <c r="W4077" s="11"/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  <c r="U4078" s="11"/>
      <c r="V4078" s="11"/>
      <c r="W4078" s="11"/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5">
        <f t="shared" si="379"/>
        <v>4.4943820224719105E-3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  <c r="U4079" s="11"/>
      <c r="V4079" s="11"/>
      <c r="W4079" s="11"/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  <c r="U4080" s="11"/>
      <c r="V4080" s="11"/>
      <c r="W4080" s="11"/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5">
        <f t="shared" si="379"/>
        <v>0.2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  <c r="U4081" s="11"/>
      <c r="V4081" s="11"/>
      <c r="W4081" s="11"/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  <c r="U4082" s="11"/>
      <c r="V4082" s="11"/>
      <c r="W4082" s="11"/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5">
        <f t="shared" si="379"/>
        <v>3.4285714285714287E-2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  <c r="U4083" s="11"/>
      <c r="V4083" s="11"/>
      <c r="W4083" s="11"/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5">
        <f t="shared" si="379"/>
        <v>0.66666666666666663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  <c r="U4084" s="11"/>
      <c r="V4084" s="11"/>
      <c r="W4084" s="11"/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5">
        <f t="shared" si="379"/>
        <v>7.9051383399209481E-3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  <c r="U4085" s="11"/>
      <c r="V4085" s="11"/>
      <c r="W4085" s="11"/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5">
        <f t="shared" si="379"/>
        <v>0.1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  <c r="U4086" s="11"/>
      <c r="V4086" s="11"/>
      <c r="W4086" s="11"/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5">
        <f t="shared" si="379"/>
        <v>0.1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  <c r="U4087" s="11"/>
      <c r="V4087" s="11"/>
      <c r="W4087" s="11"/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5">
        <f t="shared" si="379"/>
        <v>0.10638297872340426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  <c r="U4088" s="11"/>
      <c r="V4088" s="11"/>
      <c r="W4088" s="11"/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  <c r="U4089" s="11"/>
      <c r="V4089" s="11"/>
      <c r="W4089" s="11"/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5">
        <f t="shared" si="379"/>
        <v>1.3888888888888888E-2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  <c r="U4090" s="11"/>
      <c r="V4090" s="11"/>
      <c r="W4090" s="11"/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5">
        <f t="shared" si="379"/>
        <v>3.3333333333333333E-2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  <c r="U4091" s="11"/>
      <c r="V4091" s="11"/>
      <c r="W4091" s="11"/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5">
        <f t="shared" si="379"/>
        <v>9.375E-2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  <c r="U4092" s="11"/>
      <c r="V4092" s="11"/>
      <c r="W4092" s="11"/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5">
        <f t="shared" si="379"/>
        <v>3.9215686274509803E-2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  <c r="U4093" s="11"/>
      <c r="V4093" s="11"/>
      <c r="W4093" s="11"/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5">
        <f t="shared" si="379"/>
        <v>0.05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  <c r="U4094" s="11"/>
      <c r="V4094" s="11"/>
      <c r="W4094" s="11"/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5">
        <f t="shared" si="379"/>
        <v>6.6666666666666666E-2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  <c r="U4095" s="11"/>
      <c r="V4095" s="11"/>
      <c r="W4095" s="11"/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5">
        <f t="shared" si="379"/>
        <v>1.0958904109589041E-2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  <c r="U4096" s="11"/>
      <c r="V4096" s="11"/>
      <c r="W4096" s="11"/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5">
        <f t="shared" si="379"/>
        <v>1.25E-3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  <c r="U4097" s="11"/>
      <c r="V4097" s="11"/>
      <c r="W4097" s="11"/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11.428571428571429</v>
      </c>
      <c r="P4098" s="5">
        <f t="shared" si="379"/>
        <v>1.2500000000000001E-2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  <c r="U4098" s="11"/>
      <c r="V4098" s="11"/>
      <c r="W4098" s="11"/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(E4099/D4099)*100</f>
        <v>0</v>
      </c>
      <c r="P4099" s="5" t="e">
        <f t="shared" ref="P4099:P4115" si="385">AVERAGE(L4099/E4099)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MID(N4099,FIND("/",N4099)+1,LEN(N4099))</f>
        <v>plays</v>
      </c>
      <c r="S4099" s="11">
        <f t="shared" ref="S4099:S4115" si="388">J4099/$Z$4+25569</f>
        <v>42344.824502314819</v>
      </c>
      <c r="T4099" s="11">
        <f t="shared" ref="T4099:T4115" si="389">I4099/$Z$4+DATE(1970,1,1)</f>
        <v>42400.996527777781</v>
      </c>
      <c r="U4099" s="11"/>
      <c r="V4099" s="11"/>
      <c r="W4099" s="11"/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  <c r="U4100" s="11"/>
      <c r="V4100" s="11"/>
      <c r="W4100" s="11"/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5">
        <f t="shared" si="385"/>
        <v>0.02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  <c r="U4101" s="11"/>
      <c r="V4101" s="11"/>
      <c r="W4101" s="11"/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  <c r="U4102" s="11"/>
      <c r="V4102" s="11"/>
      <c r="W4102" s="11"/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  <c r="U4103" s="11"/>
      <c r="V4103" s="11"/>
      <c r="W4103" s="11"/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5">
        <f t="shared" si="385"/>
        <v>4.3795620437956206E-2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  <c r="U4104" s="11"/>
      <c r="V4104" s="11"/>
      <c r="W4104" s="11"/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5">
        <f t="shared" si="385"/>
        <v>0.06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  <c r="U4105" s="11"/>
      <c r="V4105" s="11"/>
      <c r="W4105" s="11"/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5">
        <f t="shared" si="385"/>
        <v>2.1840873634945399E-2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  <c r="U4106" s="11"/>
      <c r="V4106" s="11"/>
      <c r="W4106" s="11"/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5">
        <f t="shared" si="385"/>
        <v>2.6086956521739132E-3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  <c r="U4107" s="11"/>
      <c r="V4107" s="11"/>
      <c r="W4107" s="11"/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5">
        <f t="shared" si="385"/>
        <v>9.3484419263456086E-3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  <c r="U4108" s="11"/>
      <c r="V4108" s="11"/>
      <c r="W4108" s="11"/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5">
        <f t="shared" si="385"/>
        <v>9.7560975609756101E-2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  <c r="U4109" s="11"/>
      <c r="V4109" s="11"/>
      <c r="W4109" s="11"/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5">
        <f t="shared" si="385"/>
        <v>1.6949152542372881E-2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  <c r="U4110" s="11"/>
      <c r="V4110" s="11"/>
      <c r="W4110" s="11"/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  <c r="U4111" s="11"/>
      <c r="V4111" s="11"/>
      <c r="W4111" s="11"/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5">
        <f t="shared" si="385"/>
        <v>6.9767441860465115E-2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  <c r="U4112" s="11"/>
      <c r="V4112" s="11"/>
      <c r="W4112" s="11"/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5">
        <f t="shared" si="385"/>
        <v>6.3829787234042548E-2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  <c r="U4113" s="11"/>
      <c r="V4113" s="11"/>
      <c r="W4113" s="11"/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  <c r="U4114" s="11"/>
      <c r="V4114" s="11"/>
      <c r="W4114" s="11"/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  <c r="U4115" s="11"/>
      <c r="V4115" s="11"/>
      <c r="W4115" s="11"/>
    </row>
  </sheetData>
  <autoFilter ref="N1:N4115" xr:uid="{00000000-0009-0000-0000-000001000000}"/>
  <conditionalFormatting sqref="F1:F1048576">
    <cfRule type="cellIs" dxfId="13" priority="7" operator="equal">
      <formula>"live"</formula>
    </cfRule>
    <cfRule type="cellIs" dxfId="12" priority="9" operator="equal">
      <formula>"canceled"</formula>
    </cfRule>
    <cfRule type="cellIs" dxfId="11" priority="10" operator="equal">
      <formula>"failed"</formula>
    </cfRule>
    <cfRule type="cellIs" dxfId="10" priority="11" operator="equal">
      <formula>"successful"</formula>
    </cfRule>
  </conditionalFormatting>
  <conditionalFormatting sqref="O1:O1048576 P1:W1">
    <cfRule type="colorScale" priority="1">
      <colorScale>
        <cfvo type="num" val="1"/>
        <cfvo type="num" val="2"/>
        <color rgb="FF92D050"/>
        <color rgb="FF00B0F0"/>
      </colorScale>
    </cfRule>
    <cfRule type="colorScale" priority="3">
      <colorScale>
        <cfvo type="num" val="0"/>
        <cfvo type="num" val="100"/>
        <color rgb="FFFF0000"/>
        <color rgb="FF92D05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per category</vt:lpstr>
      <vt:lpstr>State per Sub-category</vt:lpstr>
      <vt:lpstr>State per date created</vt:lpstr>
      <vt:lpstr>bonus-pivot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Anoushiravan Vafaeenia</cp:lastModifiedBy>
  <dcterms:created xsi:type="dcterms:W3CDTF">2017-04-20T15:17:24Z</dcterms:created>
  <dcterms:modified xsi:type="dcterms:W3CDTF">2019-05-27T16:45:44Z</dcterms:modified>
</cp:coreProperties>
</file>