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6A31E322-BEF6-498C-AA2A-96D3DB844EEB}" xr6:coauthVersionLast="47" xr6:coauthVersionMax="47" xr10:uidLastSave="{00000000-0000-0000-0000-000000000000}"/>
  <bookViews>
    <workbookView xWindow="-108" yWindow="-108" windowWidth="23256" windowHeight="12456" xr2:uid="{6E20285B-022F-4B1D-8541-1C15474DE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6" i="1"/>
  <c r="E27" i="1"/>
  <c r="E28" i="1"/>
  <c r="E26" i="1"/>
  <c r="D28" i="1"/>
  <c r="D27" i="1"/>
  <c r="D26" i="1"/>
  <c r="C27" i="1" l="1"/>
  <c r="C28" i="1"/>
  <c r="C26" i="1"/>
  <c r="B27" i="1"/>
  <c r="B28" i="1"/>
  <c r="B26" i="1"/>
  <c r="F14" i="1"/>
  <c r="F15" i="1"/>
  <c r="F13" i="1"/>
</calcChain>
</file>

<file path=xl/sharedStrings.xml><?xml version="1.0" encoding="utf-8"?>
<sst xmlns="http://schemas.openxmlformats.org/spreadsheetml/2006/main" count="25" uniqueCount="24">
  <si>
    <t>havg=6500</t>
  </si>
  <si>
    <t>So</t>
  </si>
  <si>
    <t>kg/ko</t>
  </si>
  <si>
    <t>ko</t>
  </si>
  <si>
    <t>P(psia)</t>
  </si>
  <si>
    <t>Z</t>
  </si>
  <si>
    <t>Rs</t>
  </si>
  <si>
    <t>Bo</t>
  </si>
  <si>
    <t>Bg</t>
  </si>
  <si>
    <t>Np</t>
  </si>
  <si>
    <t xml:space="preserve">Pi(psia)= </t>
  </si>
  <si>
    <t>Pb(psia)=</t>
  </si>
  <si>
    <t>N(bbl/STB)=</t>
  </si>
  <si>
    <t>For P= 1800 psia</t>
  </si>
  <si>
    <t>Np/N(assumed)</t>
  </si>
  <si>
    <t>Gmb</t>
  </si>
  <si>
    <t>So(calculated)</t>
  </si>
  <si>
    <t>Rp(calculated</t>
  </si>
  <si>
    <t>Actual G</t>
  </si>
  <si>
    <t>muo/mug</t>
  </si>
  <si>
    <t>Ggor(value*N)</t>
  </si>
  <si>
    <t>y = 4.6941x + 51.052</t>
  </si>
  <si>
    <t>y = 25.645x - 8.8904</t>
  </si>
  <si>
    <t>solving them gives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</si>
</sst>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kg/ko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0.32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90</c:v>
                </c:pt>
                <c:pt idx="1">
                  <c:v>12</c:v>
                </c:pt>
                <c:pt idx="2">
                  <c:v>3.2</c:v>
                </c:pt>
                <c:pt idx="3">
                  <c:v>0.85</c:v>
                </c:pt>
                <c:pt idx="4">
                  <c:v>0.2</c:v>
                </c:pt>
                <c:pt idx="5">
                  <c:v>2.1999999999999999E-2</c:v>
                </c:pt>
                <c:pt idx="6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74E-B790-60A5B7D767BD}"/>
            </c:ext>
          </c:extLst>
        </c:ser>
        <c:ser>
          <c:idx val="1"/>
          <c:order val="1"/>
          <c:tx>
            <c:v>ko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Sheet1!$C$4:$C$9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26</c:v>
                </c:pt>
                <c:pt idx="4">
                  <c:v>50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74E-B790-60A5B7D7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9087"/>
        <c:axId val="88720127"/>
      </c:lineChart>
      <c:catAx>
        <c:axId val="887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127"/>
        <c:crossesAt val="1.0000000000000003E-4"/>
        <c:auto val="1"/>
        <c:lblAlgn val="ctr"/>
        <c:lblOffset val="100"/>
        <c:noMultiLvlLbl val="0"/>
      </c:catAx>
      <c:valAx>
        <c:axId val="88720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683245844269465"/>
                  <c:y val="0.12106262758821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Sheet1!$A$26:$A$28</c:f>
              <c:numCache>
                <c:formatCode>General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</c:numCache>
            </c:numRef>
          </c:cat>
          <c:val>
            <c:numRef>
              <c:f>Sheet1!$B$26:$B$28</c:f>
              <c:numCache>
                <c:formatCode>General</c:formatCode>
                <c:ptCount val="3"/>
                <c:pt idx="0">
                  <c:v>55.224242424242419</c:v>
                </c:pt>
                <c:pt idx="1">
                  <c:v>61.48300395256917</c:v>
                </c:pt>
                <c:pt idx="2">
                  <c:v>64.612384716732549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5A0-9A8F-A1AA5F95A104}"/>
            </c:ext>
          </c:extLst>
        </c:ser>
        <c:ser>
          <c:idx val="1"/>
          <c:order val="1"/>
          <c:tx>
            <c:v>Ggor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820209973753283E-2"/>
                  <c:y val="0.26849591717701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Sheet1!$A$26:$A$28</c:f>
              <c:numCache>
                <c:formatCode>General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</c:numCache>
            </c:numRef>
          </c:cat>
          <c:val>
            <c:numRef>
              <c:f>Sheet1!$F$26:$F$28</c:f>
              <c:numCache>
                <c:formatCode>General</c:formatCode>
                <c:ptCount val="3"/>
                <c:pt idx="0">
                  <c:v>14.361430741733439</c:v>
                </c:pt>
                <c:pt idx="1">
                  <c:v>47.187577286646757</c:v>
                </c:pt>
                <c:pt idx="2">
                  <c:v>65.652293089826642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5A0-9A8F-A1AA5F95A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80015"/>
        <c:axId val="262079055"/>
      </c:lineChart>
      <c:catAx>
        <c:axId val="2620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Np/N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9055"/>
        <c:crosses val="autoZero"/>
        <c:auto val="1"/>
        <c:lblAlgn val="ctr"/>
        <c:lblOffset val="100"/>
        <c:noMultiLvlLbl val="0"/>
      </c:catAx>
      <c:valAx>
        <c:axId val="2620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3</xdr:row>
      <xdr:rowOff>34290</xdr:rowOff>
    </xdr:from>
    <xdr:to>
      <xdr:col>14</xdr:col>
      <xdr:colOff>510540</xdr:colOff>
      <xdr:row>18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72750-17AC-0616-6F3A-23781EC2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24</xdr:row>
      <xdr:rowOff>11430</xdr:rowOff>
    </xdr:from>
    <xdr:to>
      <xdr:col>14</xdr:col>
      <xdr:colOff>327660</xdr:colOff>
      <xdr:row>39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514B1-81C8-C803-85FC-ED7AFDC1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B278-07C7-48C3-A8B2-9C6B127454D2}">
  <dimension ref="A1:G33"/>
  <sheetViews>
    <sheetView tabSelected="1" topLeftCell="A13" workbookViewId="0">
      <selection activeCell="S9" sqref="S9"/>
    </sheetView>
  </sheetViews>
  <sheetFormatPr defaultRowHeight="14.4" x14ac:dyDescent="0.3"/>
  <cols>
    <col min="1" max="1" width="15.21875" customWidth="1"/>
    <col min="3" max="3" width="14.21875" customWidth="1"/>
    <col min="5" max="5" width="13.33203125" customWidth="1"/>
    <col min="6" max="6" width="12.77734375" customWidth="1"/>
    <col min="7" max="7" width="11.88671875" customWidth="1"/>
  </cols>
  <sheetData>
    <row r="1" spans="1:7" x14ac:dyDescent="0.3">
      <c r="A1" t="s">
        <v>0</v>
      </c>
      <c r="B1" t="s">
        <v>10</v>
      </c>
      <c r="C1">
        <v>2952</v>
      </c>
      <c r="D1" t="s">
        <v>11</v>
      </c>
      <c r="E1">
        <v>2100</v>
      </c>
      <c r="F1" t="s">
        <v>12</v>
      </c>
      <c r="G1">
        <v>100000000</v>
      </c>
    </row>
    <row r="2" spans="1:7" x14ac:dyDescent="0.3">
      <c r="A2" s="1" t="s">
        <v>1</v>
      </c>
      <c r="B2" s="1" t="s">
        <v>2</v>
      </c>
      <c r="C2" s="1" t="s">
        <v>3</v>
      </c>
    </row>
    <row r="3" spans="1:7" x14ac:dyDescent="0.3">
      <c r="A3" s="1">
        <v>0.32</v>
      </c>
      <c r="B3" s="1">
        <v>90</v>
      </c>
      <c r="C3" s="1"/>
    </row>
    <row r="4" spans="1:7" x14ac:dyDescent="0.3">
      <c r="A4" s="1">
        <v>0.4</v>
      </c>
      <c r="B4" s="1">
        <v>12</v>
      </c>
      <c r="C4" s="1">
        <v>4</v>
      </c>
    </row>
    <row r="5" spans="1:7" x14ac:dyDescent="0.3">
      <c r="A5" s="1">
        <v>0.5</v>
      </c>
      <c r="B5" s="1">
        <v>3.2</v>
      </c>
      <c r="C5" s="1">
        <v>10</v>
      </c>
    </row>
    <row r="6" spans="1:7" x14ac:dyDescent="0.3">
      <c r="A6" s="1">
        <v>0.6</v>
      </c>
      <c r="B6" s="1">
        <v>0.85</v>
      </c>
      <c r="C6" s="1">
        <v>15</v>
      </c>
    </row>
    <row r="7" spans="1:7" x14ac:dyDescent="0.3">
      <c r="A7" s="1">
        <v>0.7</v>
      </c>
      <c r="B7" s="1">
        <v>0.2</v>
      </c>
      <c r="C7" s="1">
        <v>26</v>
      </c>
    </row>
    <row r="8" spans="1:7" x14ac:dyDescent="0.3">
      <c r="A8" s="1">
        <v>0.8</v>
      </c>
      <c r="B8" s="1">
        <v>2.1999999999999999E-2</v>
      </c>
      <c r="C8" s="1">
        <v>50</v>
      </c>
    </row>
    <row r="9" spans="1:7" x14ac:dyDescent="0.3">
      <c r="A9" s="1">
        <v>0.85</v>
      </c>
      <c r="B9" s="1">
        <v>1E-4</v>
      </c>
      <c r="C9" s="1">
        <v>75</v>
      </c>
    </row>
    <row r="11" spans="1:7" x14ac:dyDescent="0.3">
      <c r="A11" s="1" t="s">
        <v>4</v>
      </c>
      <c r="B11" s="1" t="s">
        <v>5</v>
      </c>
      <c r="C11" s="1" t="s">
        <v>6</v>
      </c>
      <c r="D11" s="1" t="s">
        <v>7</v>
      </c>
      <c r="E11" s="1" t="s">
        <v>8</v>
      </c>
      <c r="F11" s="1" t="s">
        <v>9</v>
      </c>
      <c r="G11" s="1" t="s">
        <v>19</v>
      </c>
    </row>
    <row r="12" spans="1:7" x14ac:dyDescent="0.3">
      <c r="A12" s="2">
        <v>2952</v>
      </c>
      <c r="B12" s="2"/>
      <c r="C12" s="2">
        <v>1340</v>
      </c>
      <c r="D12" s="2">
        <v>1.429</v>
      </c>
      <c r="E12" s="2"/>
      <c r="F12" s="1"/>
      <c r="G12" s="1"/>
    </row>
    <row r="13" spans="1:7" x14ac:dyDescent="0.3">
      <c r="A13" s="4">
        <v>2600</v>
      </c>
      <c r="B13" s="4"/>
      <c r="C13" s="4">
        <v>1340</v>
      </c>
      <c r="D13" s="4">
        <v>1.4490000000000001</v>
      </c>
      <c r="E13" s="4"/>
      <c r="F13" s="4">
        <f>($G$1*(D13-$D$12))/D13</f>
        <v>1380262.2498274685</v>
      </c>
      <c r="G13" s="1"/>
    </row>
    <row r="14" spans="1:7" x14ac:dyDescent="0.3">
      <c r="A14" s="4">
        <v>2400</v>
      </c>
      <c r="B14" s="4"/>
      <c r="C14" s="4">
        <v>1340</v>
      </c>
      <c r="D14" s="4">
        <v>1.4610000000000001</v>
      </c>
      <c r="E14" s="4"/>
      <c r="F14" s="4">
        <f t="shared" ref="F14:F15" si="0">($G$1*(D14-$D$12))/D14</f>
        <v>2190280.6297056829</v>
      </c>
      <c r="G14" s="1"/>
    </row>
    <row r="15" spans="1:7" x14ac:dyDescent="0.3">
      <c r="A15" s="4">
        <v>2100</v>
      </c>
      <c r="B15" s="4">
        <v>0.84199999999999997</v>
      </c>
      <c r="C15" s="4">
        <v>1340</v>
      </c>
      <c r="D15" s="4">
        <v>1.48</v>
      </c>
      <c r="E15" s="4">
        <v>1.2830000000000001E-3</v>
      </c>
      <c r="F15" s="4">
        <f t="shared" si="0"/>
        <v>3445945.9459459414</v>
      </c>
      <c r="G15" s="4">
        <v>34.1</v>
      </c>
    </row>
    <row r="16" spans="1:7" x14ac:dyDescent="0.3">
      <c r="A16" s="3">
        <v>1800</v>
      </c>
      <c r="B16" s="3">
        <v>0.85399999999999998</v>
      </c>
      <c r="C16" s="3">
        <v>1280</v>
      </c>
      <c r="D16" s="3">
        <v>1.468</v>
      </c>
      <c r="E16" s="3">
        <v>1.518E-3</v>
      </c>
      <c r="F16" s="1"/>
      <c r="G16" s="1">
        <v>38.299999999999997</v>
      </c>
    </row>
    <row r="17" spans="1:7" x14ac:dyDescent="0.3">
      <c r="A17" s="1">
        <v>1500</v>
      </c>
      <c r="B17" s="1">
        <v>0.86899999999999999</v>
      </c>
      <c r="C17" s="1">
        <v>1150</v>
      </c>
      <c r="D17" s="1">
        <v>1.44</v>
      </c>
      <c r="E17" s="1">
        <v>1.853E-3</v>
      </c>
      <c r="F17" s="1"/>
      <c r="G17" s="1">
        <v>42.4</v>
      </c>
    </row>
    <row r="18" spans="1:7" x14ac:dyDescent="0.3">
      <c r="A18" s="1">
        <v>1200</v>
      </c>
      <c r="B18" s="1">
        <v>0.88800000000000001</v>
      </c>
      <c r="C18" s="1">
        <v>985</v>
      </c>
      <c r="D18" s="1">
        <v>1.399</v>
      </c>
      <c r="E18" s="1">
        <v>2.3649999999999999E-3</v>
      </c>
      <c r="F18" s="1"/>
      <c r="G18" s="1">
        <v>48.8</v>
      </c>
    </row>
    <row r="19" spans="1:7" x14ac:dyDescent="0.3">
      <c r="A19" s="1">
        <v>1000</v>
      </c>
      <c r="B19" s="1">
        <v>0.90100000000000002</v>
      </c>
      <c r="C19" s="1">
        <v>860</v>
      </c>
      <c r="D19" s="1">
        <v>1.36</v>
      </c>
      <c r="E19" s="1">
        <v>2.885E-3</v>
      </c>
      <c r="F19" s="1"/>
      <c r="G19" s="1">
        <v>53.6</v>
      </c>
    </row>
    <row r="20" spans="1:7" x14ac:dyDescent="0.3">
      <c r="A20" s="1">
        <v>700</v>
      </c>
      <c r="B20" s="1">
        <v>0.92900000000000005</v>
      </c>
      <c r="C20" s="1">
        <v>662</v>
      </c>
      <c r="D20" s="1">
        <v>1.2869999999999999</v>
      </c>
      <c r="E20" s="1">
        <v>4.2500000000000003E-3</v>
      </c>
      <c r="F20" s="1"/>
      <c r="G20" s="1">
        <v>62.5</v>
      </c>
    </row>
    <row r="21" spans="1:7" x14ac:dyDescent="0.3">
      <c r="A21" s="1">
        <v>400</v>
      </c>
      <c r="B21" s="1">
        <v>0.96</v>
      </c>
      <c r="C21" s="1">
        <v>465</v>
      </c>
      <c r="D21" s="1">
        <v>1.202</v>
      </c>
      <c r="E21" s="1">
        <v>7.6800000000000002E-3</v>
      </c>
      <c r="F21" s="1"/>
      <c r="G21" s="1">
        <v>79</v>
      </c>
    </row>
    <row r="23" spans="1:7" x14ac:dyDescent="0.3">
      <c r="A23" t="s">
        <v>13</v>
      </c>
    </row>
    <row r="25" spans="1:7" x14ac:dyDescent="0.3">
      <c r="A25" s="1" t="s">
        <v>14</v>
      </c>
      <c r="B25" s="1" t="s">
        <v>15</v>
      </c>
      <c r="C25" s="1" t="s">
        <v>16</v>
      </c>
      <c r="D25" s="1" t="s">
        <v>2</v>
      </c>
      <c r="E25" s="1" t="s">
        <v>17</v>
      </c>
      <c r="F25" s="1" t="s">
        <v>20</v>
      </c>
      <c r="G25" s="1" t="s">
        <v>18</v>
      </c>
    </row>
    <row r="26" spans="1:7" x14ac:dyDescent="0.3">
      <c r="A26" s="1">
        <v>0.01</v>
      </c>
      <c r="B26" s="1">
        <f>((($D$16-$D$15)+($C$15-$C$16)*$E$16)-A26*($D$16-$C$16*$E$16))/$E$16</f>
        <v>55.224242424242419</v>
      </c>
      <c r="C26" s="1">
        <f>(1-A26)*($D$16/$D$15)*(1-0.15)</f>
        <v>0.83467702702702695</v>
      </c>
      <c r="D26" s="1">
        <f xml:space="preserve"> B8+((B9-B8)/(A9-A8))*(C26-A8)</f>
        <v>6.8114621621621942E-3</v>
      </c>
      <c r="E26" s="1">
        <f>D26*$G$16*($D$16/$E$16)+$C$16</f>
        <v>1532.2861483466877</v>
      </c>
      <c r="F26" s="1">
        <f>(($C$15+E26)/2)*A26</f>
        <v>14.361430741733439</v>
      </c>
      <c r="G26" s="1"/>
    </row>
    <row r="27" spans="1:7" x14ac:dyDescent="0.3">
      <c r="A27" s="1">
        <v>0.03</v>
      </c>
      <c r="B27" s="1">
        <f t="shared" ref="B27:B28" si="1">((($D$16-$D$15)+($C$15-$C$16)*$E$16)-A27*($D$16-$C$16*$E$16))/$E$16</f>
        <v>61.48300395256917</v>
      </c>
      <c r="C27" s="1">
        <f t="shared" ref="C27:C28" si="2">(1-A27)*($D$16/$D$15)*(1-0.15)</f>
        <v>0.81781486486486477</v>
      </c>
      <c r="D27" s="1">
        <f xml:space="preserve"> B8+((B9-B8)/(A9-A8))*(C27-A8)</f>
        <v>1.419708918918924E-2</v>
      </c>
      <c r="E27" s="1">
        <f t="shared" ref="E27:E28" si="3">D27*$G$16*($D$16/$E$16)+$C$16</f>
        <v>1805.8384857764502</v>
      </c>
      <c r="F27" s="1">
        <f t="shared" ref="F27:F28" si="4">(($C$15+E27)/2)*A27</f>
        <v>47.187577286646757</v>
      </c>
      <c r="G27" s="1"/>
    </row>
    <row r="28" spans="1:7" x14ac:dyDescent="0.3">
      <c r="A28" s="1">
        <v>0.04</v>
      </c>
      <c r="B28" s="1">
        <f t="shared" si="1"/>
        <v>64.612384716732549</v>
      </c>
      <c r="C28" s="1">
        <f t="shared" si="2"/>
        <v>0.80938378378378362</v>
      </c>
      <c r="D28" s="1">
        <f xml:space="preserve"> B8+((B9-B8)/(A9-A8))*(C28-A8)</f>
        <v>1.7889902702702788E-2</v>
      </c>
      <c r="E28" s="1">
        <f t="shared" si="3"/>
        <v>1942.6146544913322</v>
      </c>
      <c r="F28" s="1">
        <f t="shared" si="4"/>
        <v>65.652293089826642</v>
      </c>
      <c r="G28" s="1">
        <v>64.482200000000006</v>
      </c>
    </row>
    <row r="31" spans="1:7" x14ac:dyDescent="0.3">
      <c r="A31" s="5" t="s">
        <v>21</v>
      </c>
    </row>
    <row r="32" spans="1:7" x14ac:dyDescent="0.3">
      <c r="A32" s="5" t="s">
        <v>22</v>
      </c>
    </row>
    <row r="33" spans="1:1" x14ac:dyDescent="0.3">
      <c r="A33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HP LAPTOP</cp:lastModifiedBy>
  <dcterms:created xsi:type="dcterms:W3CDTF">2024-10-01T14:52:51Z</dcterms:created>
  <dcterms:modified xsi:type="dcterms:W3CDTF">2024-10-02T16:58:17Z</dcterms:modified>
</cp:coreProperties>
</file>